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drawings/drawing158.xml" ContentType="application/vnd.openxmlformats-officedocument.drawing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drawings/drawing159.xml" ContentType="application/vnd.openxmlformats-officedocument.drawingml.chartshapes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R:\LEED\2018 LEED Project\Output\2024 JIA Publication\Output tables\Final\"/>
    </mc:Choice>
  </mc:AlternateContent>
  <xr:revisionPtr revIDLastSave="0" documentId="13_ncr:1_{217625B3-4025-48D4-9DAA-027015258C2D}" xr6:coauthVersionLast="47" xr6:coauthVersionMax="47" xr10:uidLastSave="{00000000-0000-0000-0000-000000000000}"/>
  <bookViews>
    <workbookView xWindow="28680" yWindow="-120" windowWidth="29040" windowHeight="15840" tabRatio="841" xr2:uid="{00000000-000D-0000-FFFF-FFFF00000000}"/>
  </bookViews>
  <sheets>
    <sheet name="Contents" sheetId="173" r:id="rId1"/>
    <sheet name="Table 8.1" sheetId="180" r:id="rId2"/>
    <sheet name="Table 8.2" sheetId="181" r:id="rId3"/>
    <sheet name="Table 8.3" sheetId="182" r:id="rId4"/>
    <sheet name="Table 8.4" sheetId="183" r:id="rId5"/>
    <sheet name="Table 8.5" sheetId="184" r:id="rId6"/>
    <sheet name="Table 8.6" sheetId="185" r:id="rId7"/>
    <sheet name="Table 8.7" sheetId="186" r:id="rId8"/>
    <sheet name="Table 8.8" sheetId="187" r:id="rId9"/>
    <sheet name="Table 8.9" sheetId="188" r:id="rId10"/>
    <sheet name="Table 8.10" sheetId="189" r:id="rId11"/>
    <sheet name="Table 8.11" sheetId="190" r:id="rId12"/>
    <sheet name="Table 8.12" sheetId="191" r:id="rId13"/>
    <sheet name="Table 8.13" sheetId="192" r:id="rId14"/>
    <sheet name="Table 8.14" sheetId="193" r:id="rId15"/>
    <sheet name="Table 8.15" sheetId="194" r:id="rId16"/>
    <sheet name="Table 8.16" sheetId="195" r:id="rId17"/>
    <sheet name="Table 8.17" sheetId="196" r:id="rId18"/>
    <sheet name="Table 8.18" sheetId="197" r:id="rId19"/>
    <sheet name="Table 8.19" sheetId="198" r:id="rId20"/>
    <sheet name="Table 8.20" sheetId="199" r:id="rId21"/>
    <sheet name="Table 8.21" sheetId="200" r:id="rId22"/>
    <sheet name="Table 8.22" sheetId="201" r:id="rId23"/>
    <sheet name="Table 8.23" sheetId="202" r:id="rId24"/>
    <sheet name="Table 8.24" sheetId="203" r:id="rId25"/>
    <sheet name="Table 8.25" sheetId="204" r:id="rId26"/>
    <sheet name="Table 8.26" sheetId="205" r:id="rId27"/>
    <sheet name="Table 8.27" sheetId="206" r:id="rId28"/>
    <sheet name="Table 8.28" sheetId="207" r:id="rId29"/>
    <sheet name="Table 8.29" sheetId="208" r:id="rId30"/>
    <sheet name="Table 8.30" sheetId="209" r:id="rId31"/>
    <sheet name="Table 8.31" sheetId="210" r:id="rId32"/>
    <sheet name="Table 8.32" sheetId="211" r:id="rId33"/>
    <sheet name="Table 8.33" sheetId="212" r:id="rId34"/>
    <sheet name="Table 8.34" sheetId="213" r:id="rId35"/>
    <sheet name="Table 8.35" sheetId="214" r:id="rId36"/>
    <sheet name="Table 8.36" sheetId="215" r:id="rId37"/>
    <sheet name="Table 8.37" sheetId="216" r:id="rId38"/>
    <sheet name="Table 8.38" sheetId="217" r:id="rId39"/>
    <sheet name="Table 8.39" sheetId="218" r:id="rId40"/>
    <sheet name="Table 8.40" sheetId="219" r:id="rId41"/>
    <sheet name="Table 8.41" sheetId="220" r:id="rId42"/>
    <sheet name="Table 8.42" sheetId="221" r:id="rId43"/>
    <sheet name="Table 8.43" sheetId="222" r:id="rId44"/>
    <sheet name="Table 8.44" sheetId="223" r:id="rId45"/>
    <sheet name="Table 8.45" sheetId="224" r:id="rId46"/>
    <sheet name="Table 8.46" sheetId="225" r:id="rId47"/>
    <sheet name="Table 8.47" sheetId="226" r:id="rId48"/>
    <sheet name="Table 8.48" sheetId="227" r:id="rId49"/>
    <sheet name="Table 8.49" sheetId="228" r:id="rId50"/>
    <sheet name="Table 8.50" sheetId="229" r:id="rId51"/>
    <sheet name="Table 8.51" sheetId="230" r:id="rId52"/>
    <sheet name="Table 8.52" sheetId="231" r:id="rId53"/>
    <sheet name="Table 8.53" sheetId="232" r:id="rId54"/>
    <sheet name="Table 8.54" sheetId="233" r:id="rId55"/>
    <sheet name="Table 8.55" sheetId="234" r:id="rId56"/>
    <sheet name="Table 8.56" sheetId="235" r:id="rId57"/>
    <sheet name="Table 8.57" sheetId="236" r:id="rId58"/>
    <sheet name="Table 8.58" sheetId="237" r:id="rId59"/>
    <sheet name="Table 8.59" sheetId="238" r:id="rId60"/>
    <sheet name="Table 8.60" sheetId="239" r:id="rId61"/>
    <sheet name="Table 8.61" sheetId="240" r:id="rId62"/>
    <sheet name="Table 8.62" sheetId="241" r:id="rId63"/>
    <sheet name="Table 8.63" sheetId="242" r:id="rId64"/>
    <sheet name="Table 8.64" sheetId="243" r:id="rId65"/>
    <sheet name="Table 8.65" sheetId="244" r:id="rId66"/>
    <sheet name="Table 8.66" sheetId="245" r:id="rId67"/>
    <sheet name="Table 8.67" sheetId="246" r:id="rId68"/>
    <sheet name="Table 8.68" sheetId="247" r:id="rId69"/>
    <sheet name="Table 8.69" sheetId="248" r:id="rId70"/>
    <sheet name="Table 8.70" sheetId="249" r:id="rId71"/>
    <sheet name="Table 8.71" sheetId="250" r:id="rId72"/>
    <sheet name="Table 8.72" sheetId="251" r:id="rId73"/>
    <sheet name="Table 8.73" sheetId="252" r:id="rId74"/>
    <sheet name="Table 8.74" sheetId="253" r:id="rId75"/>
    <sheet name="Table 8.75" sheetId="254" r:id="rId76"/>
    <sheet name="Table 8.76" sheetId="255" r:id="rId77"/>
    <sheet name="Table 8.77" sheetId="256" r:id="rId78"/>
    <sheet name="Table 8.78" sheetId="257" r:id="rId79"/>
    <sheet name="Table 8.79" sheetId="258" r:id="rId80"/>
    <sheet name="State data for spotlight" sheetId="179" state="hidden" r:id="rId81"/>
  </sheets>
  <definedNames>
    <definedName name="_AMO_UniqueIdentifier" hidden="1">"'2995e12c-7f92-4103-a2d1-a1d598d57c6f'"</definedName>
    <definedName name="_xlnm.Print_Area" localSheetId="1">'Table 8.1'!$A$1:$P$99</definedName>
    <definedName name="_xlnm.Print_Area" localSheetId="10">'Table 8.10'!$A$1:$P$99</definedName>
    <definedName name="_xlnm.Print_Area" localSheetId="11">'Table 8.11'!$A$1:$P$99</definedName>
    <definedName name="_xlnm.Print_Area" localSheetId="12">'Table 8.12'!$A$1:$P$99</definedName>
    <definedName name="_xlnm.Print_Area" localSheetId="13">'Table 8.13'!$A$1:$P$99</definedName>
    <definedName name="_xlnm.Print_Area" localSheetId="14">'Table 8.14'!$A$1:$P$99</definedName>
    <definedName name="_xlnm.Print_Area" localSheetId="15">'Table 8.15'!$A$1:$P$99</definedName>
    <definedName name="_xlnm.Print_Area" localSheetId="16">'Table 8.16'!$A$1:$P$99</definedName>
    <definedName name="_xlnm.Print_Area" localSheetId="17">'Table 8.17'!$A$1:$P$99</definedName>
    <definedName name="_xlnm.Print_Area" localSheetId="18">'Table 8.18'!$A$1:$P$99</definedName>
    <definedName name="_xlnm.Print_Area" localSheetId="19">'Table 8.19'!$A$1:$P$99</definedName>
    <definedName name="_xlnm.Print_Area" localSheetId="2">'Table 8.2'!$A$1:$P$99</definedName>
    <definedName name="_xlnm.Print_Area" localSheetId="20">'Table 8.20'!$A$1:$P$99</definedName>
    <definedName name="_xlnm.Print_Area" localSheetId="21">'Table 8.21'!$A$1:$P$99</definedName>
    <definedName name="_xlnm.Print_Area" localSheetId="22">'Table 8.22'!$A$1:$P$99</definedName>
    <definedName name="_xlnm.Print_Area" localSheetId="23">'Table 8.23'!$A$1:$P$99</definedName>
    <definedName name="_xlnm.Print_Area" localSheetId="24">'Table 8.24'!$A$1:$P$99</definedName>
    <definedName name="_xlnm.Print_Area" localSheetId="25">'Table 8.25'!$A$1:$P$99</definedName>
    <definedName name="_xlnm.Print_Area" localSheetId="26">'Table 8.26'!$A$1:$P$99</definedName>
    <definedName name="_xlnm.Print_Area" localSheetId="27">'Table 8.27'!$A$1:$P$99</definedName>
    <definedName name="_xlnm.Print_Area" localSheetId="28">'Table 8.28'!$A$1:$P$99</definedName>
    <definedName name="_xlnm.Print_Area" localSheetId="29">'Table 8.29'!$A$1:$P$99</definedName>
    <definedName name="_xlnm.Print_Area" localSheetId="3">'Table 8.3'!$A$1:$P$99</definedName>
    <definedName name="_xlnm.Print_Area" localSheetId="30">'Table 8.30'!$A$1:$P$99</definedName>
    <definedName name="_xlnm.Print_Area" localSheetId="31">'Table 8.31'!$A$1:$P$99</definedName>
    <definedName name="_xlnm.Print_Area" localSheetId="32">'Table 8.32'!$A$1:$P$99</definedName>
    <definedName name="_xlnm.Print_Area" localSheetId="33">'Table 8.33'!$A$1:$P$99</definedName>
    <definedName name="_xlnm.Print_Area" localSheetId="34">'Table 8.34'!$A$1:$P$99</definedName>
    <definedName name="_xlnm.Print_Area" localSheetId="35">'Table 8.35'!$A$1:$P$99</definedName>
    <definedName name="_xlnm.Print_Area" localSheetId="36">'Table 8.36'!$A$1:$P$99</definedName>
    <definedName name="_xlnm.Print_Area" localSheetId="37">'Table 8.37'!$A$1:$P$99</definedName>
    <definedName name="_xlnm.Print_Area" localSheetId="38">'Table 8.38'!$A$1:$P$99</definedName>
    <definedName name="_xlnm.Print_Area" localSheetId="39">'Table 8.39'!$A$1:$P$99</definedName>
    <definedName name="_xlnm.Print_Area" localSheetId="4">'Table 8.4'!$A$1:$P$99</definedName>
    <definedName name="_xlnm.Print_Area" localSheetId="40">'Table 8.40'!$A$1:$P$99</definedName>
    <definedName name="_xlnm.Print_Area" localSheetId="41">'Table 8.41'!$A$1:$P$99</definedName>
    <definedName name="_xlnm.Print_Area" localSheetId="42">'Table 8.42'!$A$1:$P$99</definedName>
    <definedName name="_xlnm.Print_Area" localSheetId="43">'Table 8.43'!$A$1:$P$99</definedName>
    <definedName name="_xlnm.Print_Area" localSheetId="44">'Table 8.44'!$A$1:$P$99</definedName>
    <definedName name="_xlnm.Print_Area" localSheetId="45">'Table 8.45'!$A$1:$P$99</definedName>
    <definedName name="_xlnm.Print_Area" localSheetId="46">'Table 8.46'!$A$1:$P$99</definedName>
    <definedName name="_xlnm.Print_Area" localSheetId="47">'Table 8.47'!$A$1:$P$99</definedName>
    <definedName name="_xlnm.Print_Area" localSheetId="48">'Table 8.48'!$A$1:$P$99</definedName>
    <definedName name="_xlnm.Print_Area" localSheetId="49">'Table 8.49'!$A$1:$P$99</definedName>
    <definedName name="_xlnm.Print_Area" localSheetId="5">'Table 8.5'!$A$1:$P$99</definedName>
    <definedName name="_xlnm.Print_Area" localSheetId="50">'Table 8.50'!$A$1:$P$99</definedName>
    <definedName name="_xlnm.Print_Area" localSheetId="51">'Table 8.51'!$A$1:$P$99</definedName>
    <definedName name="_xlnm.Print_Area" localSheetId="52">'Table 8.52'!$A$1:$P$99</definedName>
    <definedName name="_xlnm.Print_Area" localSheetId="53">'Table 8.53'!$A$1:$P$99</definedName>
    <definedName name="_xlnm.Print_Area" localSheetId="54">'Table 8.54'!$A$1:$P$99</definedName>
    <definedName name="_xlnm.Print_Area" localSheetId="55">'Table 8.55'!$A$1:$P$99</definedName>
    <definedName name="_xlnm.Print_Area" localSheetId="56">'Table 8.56'!$A$1:$P$99</definedName>
    <definedName name="_xlnm.Print_Area" localSheetId="57">'Table 8.57'!$A$1:$P$99</definedName>
    <definedName name="_xlnm.Print_Area" localSheetId="58">'Table 8.58'!$A$1:$P$99</definedName>
    <definedName name="_xlnm.Print_Area" localSheetId="59">'Table 8.59'!$A$1:$P$99</definedName>
    <definedName name="_xlnm.Print_Area" localSheetId="6">'Table 8.6'!$A$1:$P$99</definedName>
    <definedName name="_xlnm.Print_Area" localSheetId="60">'Table 8.60'!$A$1:$P$99</definedName>
    <definedName name="_xlnm.Print_Area" localSheetId="61">'Table 8.61'!$A$1:$P$99</definedName>
    <definedName name="_xlnm.Print_Area" localSheetId="62">'Table 8.62'!$A$1:$P$99</definedName>
    <definedName name="_xlnm.Print_Area" localSheetId="63">'Table 8.63'!$A$1:$P$99</definedName>
    <definedName name="_xlnm.Print_Area" localSheetId="64">'Table 8.64'!$A$1:$P$99</definedName>
    <definedName name="_xlnm.Print_Area" localSheetId="65">'Table 8.65'!$A$1:$P$99</definedName>
    <definedName name="_xlnm.Print_Area" localSheetId="66">'Table 8.66'!$A$1:$P$99</definedName>
    <definedName name="_xlnm.Print_Area" localSheetId="67">'Table 8.67'!$A$1:$P$99</definedName>
    <definedName name="_xlnm.Print_Area" localSheetId="68">'Table 8.68'!$A$1:$P$99</definedName>
    <definedName name="_xlnm.Print_Area" localSheetId="69">'Table 8.69'!$A$1:$P$99</definedName>
    <definedName name="_xlnm.Print_Area" localSheetId="7">'Table 8.7'!$A$1:$P$99</definedName>
    <definedName name="_xlnm.Print_Area" localSheetId="70">'Table 8.70'!$A$1:$P$99</definedName>
    <definedName name="_xlnm.Print_Area" localSheetId="71">'Table 8.71'!$A$1:$P$99</definedName>
    <definedName name="_xlnm.Print_Area" localSheetId="72">'Table 8.72'!$A$1:$P$99</definedName>
    <definedName name="_xlnm.Print_Area" localSheetId="73">'Table 8.73'!$A$1:$P$99</definedName>
    <definedName name="_xlnm.Print_Area" localSheetId="74">'Table 8.74'!$A$1:$P$99</definedName>
    <definedName name="_xlnm.Print_Area" localSheetId="75">'Table 8.75'!$A$1:$P$99</definedName>
    <definedName name="_xlnm.Print_Area" localSheetId="76">'Table 8.76'!$A$1:$P$99</definedName>
    <definedName name="_xlnm.Print_Area" localSheetId="77">'Table 8.77'!$A$1:$P$99</definedName>
    <definedName name="_xlnm.Print_Area" localSheetId="78">'Table 8.78'!$A$1:$P$99</definedName>
    <definedName name="_xlnm.Print_Area" localSheetId="79">'Table 8.79'!$A$1:$P$99</definedName>
    <definedName name="_xlnm.Print_Area" localSheetId="8">'Table 8.8'!$A$1:$P$99</definedName>
    <definedName name="_xlnm.Print_Area" localSheetId="9">'Table 8.9'!$A$1:$P$99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2" i="181" l="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209"/>
  <c r="A32" i="210"/>
  <c r="A32" i="211"/>
  <c r="A32" i="212"/>
  <c r="A32" i="213"/>
  <c r="A32" i="214"/>
  <c r="A32" i="215"/>
  <c r="A32" i="216"/>
  <c r="A32" i="217"/>
  <c r="A32" i="218"/>
  <c r="A32" i="219"/>
  <c r="A32" i="220"/>
  <c r="A32" i="221"/>
  <c r="A32" i="222"/>
  <c r="A32" i="223"/>
  <c r="A32" i="224"/>
  <c r="A32" i="225"/>
  <c r="A32" i="226"/>
  <c r="A32" i="227"/>
  <c r="A32" i="228"/>
  <c r="A32" i="229"/>
  <c r="A32" i="230"/>
  <c r="A32" i="231"/>
  <c r="A32" i="232"/>
  <c r="A32" i="233"/>
  <c r="A32" i="234"/>
  <c r="A32" i="235"/>
  <c r="A32" i="236"/>
  <c r="A32" i="237"/>
  <c r="A32" i="238"/>
  <c r="A32" i="239"/>
  <c r="A32" i="240"/>
  <c r="A32" i="241"/>
  <c r="A32" i="242"/>
  <c r="A32" i="243"/>
  <c r="A32" i="244"/>
  <c r="A32" i="245"/>
  <c r="A32" i="246"/>
  <c r="A32" i="247"/>
  <c r="A32" i="248"/>
  <c r="A32" i="249"/>
  <c r="A32" i="250"/>
  <c r="A32" i="251"/>
  <c r="A32" i="252"/>
  <c r="A32" i="253"/>
  <c r="A32" i="254"/>
  <c r="A32" i="255"/>
  <c r="A32" i="256"/>
  <c r="A32" i="257"/>
  <c r="A32" i="258"/>
  <c r="A32" i="179"/>
  <c r="A32" i="180"/>
  <c r="O13" i="258"/>
  <c r="O12" i="258"/>
  <c r="O11" i="258"/>
  <c r="O13" i="257"/>
  <c r="O12" i="257"/>
  <c r="O11" i="257"/>
  <c r="O13" i="256"/>
  <c r="O12" i="256"/>
  <c r="O11" i="256"/>
  <c r="O13" i="255"/>
  <c r="O12" i="255"/>
  <c r="O11" i="255"/>
  <c r="O13" i="254"/>
  <c r="O12" i="254"/>
  <c r="O11" i="254"/>
  <c r="O13" i="253"/>
  <c r="O12" i="253"/>
  <c r="O11" i="253"/>
  <c r="O13" i="252"/>
  <c r="O12" i="252"/>
  <c r="O11" i="252"/>
  <c r="O13" i="251"/>
  <c r="O12" i="251"/>
  <c r="O11" i="251"/>
  <c r="O13" i="250"/>
  <c r="O12" i="250"/>
  <c r="O11" i="25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8" i="181"/>
  <c r="AB37" i="181"/>
  <c r="AB38" i="182"/>
  <c r="O15" i="182"/>
  <c r="AB37" i="182"/>
  <c r="AB38" i="183"/>
  <c r="AB37" i="183"/>
  <c r="AB38" i="184"/>
  <c r="O15" i="184"/>
  <c r="AB37" i="184"/>
  <c r="O16" i="184"/>
  <c r="AB38" i="185"/>
  <c r="O15" i="185"/>
  <c r="AB37" i="185"/>
  <c r="O16" i="185"/>
  <c r="AB38" i="186"/>
  <c r="O15" i="186"/>
  <c r="AB37" i="186"/>
  <c r="AB38" i="187"/>
  <c r="AB37" i="187"/>
  <c r="O16" i="187"/>
  <c r="AB38" i="188"/>
  <c r="O15" i="188"/>
  <c r="AB37" i="188"/>
  <c r="AB38" i="189"/>
  <c r="AB37" i="189"/>
  <c r="AB38" i="190"/>
  <c r="O15" i="190"/>
  <c r="AB37" i="190"/>
  <c r="AB38" i="191"/>
  <c r="AB37" i="191"/>
  <c r="AB38" i="192"/>
  <c r="AB37" i="192"/>
  <c r="AB38" i="193"/>
  <c r="AB37" i="193"/>
  <c r="AB38" i="194"/>
  <c r="O15" i="194"/>
  <c r="AB37" i="194"/>
  <c r="AB38" i="195"/>
  <c r="AB37" i="195"/>
  <c r="AB38" i="196"/>
  <c r="O15" i="196"/>
  <c r="AB37" i="196"/>
  <c r="AB38" i="197"/>
  <c r="AB37" i="197"/>
  <c r="AB38" i="198"/>
  <c r="O15" i="198"/>
  <c r="AB37" i="198"/>
  <c r="AB38" i="199"/>
  <c r="AB37" i="199"/>
  <c r="AB38" i="200"/>
  <c r="O15" i="200"/>
  <c r="AB37" i="200"/>
  <c r="AB38" i="201"/>
  <c r="AB37" i="201"/>
  <c r="AB38" i="202"/>
  <c r="O15" i="202"/>
  <c r="AB37" i="202"/>
  <c r="AB38" i="203"/>
  <c r="AB37" i="203"/>
  <c r="AB38" i="204"/>
  <c r="O15" i="204"/>
  <c r="AB37" i="204"/>
  <c r="AB38" i="205"/>
  <c r="AB37" i="205"/>
  <c r="AB38" i="206"/>
  <c r="AB37" i="206"/>
  <c r="O16" i="206"/>
  <c r="AB38" i="207"/>
  <c r="AB37" i="207"/>
  <c r="AB38" i="208"/>
  <c r="O15" i="208"/>
  <c r="AB37" i="208"/>
  <c r="AB38" i="209"/>
  <c r="AB37" i="209"/>
  <c r="AB38" i="210"/>
  <c r="AB37" i="210"/>
  <c r="AB38" i="211"/>
  <c r="AB37" i="211"/>
  <c r="AB38" i="212"/>
  <c r="O15" i="212"/>
  <c r="AB37" i="212"/>
  <c r="O16" i="212"/>
  <c r="AB38" i="213"/>
  <c r="AB37" i="213"/>
  <c r="O16" i="213"/>
  <c r="AB38" i="214"/>
  <c r="O15" i="214"/>
  <c r="AB37" i="214"/>
  <c r="AB38" i="215"/>
  <c r="O15" i="215"/>
  <c r="AB37" i="215"/>
  <c r="AB38" i="216"/>
  <c r="O15" i="216"/>
  <c r="AB37" i="216"/>
  <c r="AB38" i="217"/>
  <c r="AB37" i="217"/>
  <c r="AB38" i="218"/>
  <c r="AB37" i="218"/>
  <c r="AB38" i="219"/>
  <c r="AB37" i="219"/>
  <c r="AB38" i="220"/>
  <c r="O15" i="220"/>
  <c r="AB37" i="220"/>
  <c r="AB38" i="221"/>
  <c r="O15" i="221"/>
  <c r="AB37" i="221"/>
  <c r="AB38" i="222"/>
  <c r="O15" i="222"/>
  <c r="AB37" i="222"/>
  <c r="AB38" i="223"/>
  <c r="O15" i="223"/>
  <c r="AB37" i="223"/>
  <c r="AB38" i="224"/>
  <c r="O15" i="224"/>
  <c r="AB37" i="224"/>
  <c r="AB38" i="225"/>
  <c r="AB37" i="225"/>
  <c r="O16" i="225"/>
  <c r="AB38" i="226"/>
  <c r="AB37" i="226"/>
  <c r="AB38" i="227"/>
  <c r="AB37" i="227"/>
  <c r="AB38" i="228"/>
  <c r="AB37" i="228"/>
  <c r="AB38" i="229"/>
  <c r="AB37" i="229"/>
  <c r="AB38" i="230"/>
  <c r="AB37" i="230"/>
  <c r="AB38" i="231"/>
  <c r="AB37" i="231"/>
  <c r="AB38" i="232"/>
  <c r="O15" i="232"/>
  <c r="AB37" i="232"/>
  <c r="O16" i="232"/>
  <c r="AB38" i="233"/>
  <c r="AB37" i="233"/>
  <c r="AB38" i="234"/>
  <c r="O15" i="234"/>
  <c r="AB37" i="234"/>
  <c r="AB38" i="235"/>
  <c r="O15" i="235"/>
  <c r="AB37" i="235"/>
  <c r="O16" i="235"/>
  <c r="AB38" i="236"/>
  <c r="O15" i="236"/>
  <c r="AB37" i="236"/>
  <c r="AB38" i="237"/>
  <c r="O15" i="237"/>
  <c r="AB37" i="237"/>
  <c r="AB38" i="238"/>
  <c r="AB37" i="238"/>
  <c r="AB38" i="239"/>
  <c r="AB37" i="239"/>
  <c r="AB38" i="240"/>
  <c r="O15" i="240"/>
  <c r="AB37" i="240"/>
  <c r="AB38" i="241"/>
  <c r="AB37" i="241"/>
  <c r="AB38" i="242"/>
  <c r="O15" i="242"/>
  <c r="AB37" i="242"/>
  <c r="AB38" i="243"/>
  <c r="AB37" i="243"/>
  <c r="AB38" i="244"/>
  <c r="O15" i="244"/>
  <c r="AB37" i="244"/>
  <c r="AB38" i="245"/>
  <c r="AB37" i="245"/>
  <c r="O16" i="245"/>
  <c r="AB38" i="246"/>
  <c r="O15" i="246"/>
  <c r="AB37" i="246"/>
  <c r="AB38" i="247"/>
  <c r="AB37" i="247"/>
  <c r="AB38" i="248"/>
  <c r="AB37" i="248"/>
  <c r="AB38" i="249"/>
  <c r="AB37" i="249"/>
  <c r="AB38" i="250"/>
  <c r="AB37" i="250"/>
  <c r="AB38" i="251"/>
  <c r="AB37" i="251"/>
  <c r="O16" i="251"/>
  <c r="AB38" i="252"/>
  <c r="O15" i="252"/>
  <c r="AB37" i="252"/>
  <c r="AB38" i="253"/>
  <c r="AB37" i="253"/>
  <c r="AB38" i="254"/>
  <c r="O15" i="254"/>
  <c r="AB37" i="254"/>
  <c r="AB38" i="255"/>
  <c r="AB37" i="255"/>
  <c r="AB38" i="256"/>
  <c r="O15" i="256"/>
  <c r="AB37" i="256"/>
  <c r="AB38" i="257"/>
  <c r="O15" i="257"/>
  <c r="AB37" i="257"/>
  <c r="AB38" i="258"/>
  <c r="AB37" i="258"/>
  <c r="AB38" i="180"/>
  <c r="AB37" i="180"/>
  <c r="O16" i="181"/>
  <c r="O15" i="181"/>
  <c r="O16" i="182"/>
  <c r="O16" i="183"/>
  <c r="O15" i="183"/>
  <c r="O16" i="186"/>
  <c r="O15" i="187"/>
  <c r="O16" i="188"/>
  <c r="O16" i="189"/>
  <c r="O15" i="189"/>
  <c r="O16" i="190"/>
  <c r="O16" i="191"/>
  <c r="O15" i="191"/>
  <c r="O16" i="192"/>
  <c r="O15" i="192"/>
  <c r="O16" i="193"/>
  <c r="O15" i="193"/>
  <c r="O16" i="194"/>
  <c r="O16" i="195"/>
  <c r="O15" i="195"/>
  <c r="O16" i="196"/>
  <c r="O16" i="197"/>
  <c r="O15" i="197"/>
  <c r="O16" i="198"/>
  <c r="O16" i="199"/>
  <c r="O15" i="199"/>
  <c r="O16" i="200"/>
  <c r="O16" i="201"/>
  <c r="O15" i="201"/>
  <c r="O16" i="202"/>
  <c r="O16" i="203"/>
  <c r="O15" i="203"/>
  <c r="O16" i="204"/>
  <c r="O16" i="205"/>
  <c r="O15" i="205"/>
  <c r="O15" i="206"/>
  <c r="O16" i="207"/>
  <c r="O15" i="207"/>
  <c r="O16" i="208"/>
  <c r="O16" i="209"/>
  <c r="O15" i="209"/>
  <c r="O16" i="210"/>
  <c r="O15" i="210"/>
  <c r="O16" i="211"/>
  <c r="O15" i="211"/>
  <c r="O15" i="213"/>
  <c r="O16" i="214"/>
  <c r="O16" i="215"/>
  <c r="O16" i="216"/>
  <c r="O16" i="217"/>
  <c r="O15" i="217"/>
  <c r="O16" i="218"/>
  <c r="O15" i="218"/>
  <c r="O16" i="219"/>
  <c r="O15" i="219"/>
  <c r="O16" i="220"/>
  <c r="O16" i="221"/>
  <c r="O16" i="222"/>
  <c r="O16" i="223"/>
  <c r="O16" i="224"/>
  <c r="O15" i="225"/>
  <c r="O16" i="226"/>
  <c r="O15" i="226"/>
  <c r="O16" i="227"/>
  <c r="O15" i="227"/>
  <c r="O16" i="228"/>
  <c r="O15" i="228"/>
  <c r="O16" i="229"/>
  <c r="O15" i="229"/>
  <c r="O16" i="230"/>
  <c r="O15" i="230"/>
  <c r="O16" i="231"/>
  <c r="O15" i="231"/>
  <c r="O16" i="233"/>
  <c r="O15" i="233"/>
  <c r="O16" i="234"/>
  <c r="O16" i="236"/>
  <c r="O16" i="237"/>
  <c r="O16" i="238"/>
  <c r="O15" i="238"/>
  <c r="O16" i="239"/>
  <c r="O15" i="239"/>
  <c r="O16" i="240"/>
  <c r="O16" i="241"/>
  <c r="O15" i="241"/>
  <c r="O16" i="242"/>
  <c r="O16" i="243"/>
  <c r="O15" i="243"/>
  <c r="O16" i="244"/>
  <c r="O15" i="245"/>
  <c r="O16" i="246"/>
  <c r="O16" i="247"/>
  <c r="O15" i="247"/>
  <c r="O16" i="248"/>
  <c r="O15" i="248"/>
  <c r="O16" i="249"/>
  <c r="O15" i="249"/>
  <c r="O16" i="250"/>
  <c r="O15" i="250"/>
  <c r="O15" i="251"/>
  <c r="O16" i="252"/>
  <c r="O16" i="253"/>
  <c r="O15" i="253"/>
  <c r="O16" i="254"/>
  <c r="O16" i="255"/>
  <c r="O15" i="255"/>
  <c r="O16" i="256"/>
  <c r="O16" i="257"/>
  <c r="O16" i="258"/>
  <c r="O15" i="258"/>
  <c r="O16" i="180"/>
  <c r="O15" i="180"/>
  <c r="AD128" i="258"/>
  <c r="AB128" i="258"/>
  <c r="AD127" i="258"/>
  <c r="AB127" i="258"/>
  <c r="AD125" i="258"/>
  <c r="AB125" i="258"/>
  <c r="AD124" i="258"/>
  <c r="AB124" i="258"/>
  <c r="AB122" i="258"/>
  <c r="AB121" i="258"/>
  <c r="AB120" i="258"/>
  <c r="AB118" i="258"/>
  <c r="AD111" i="258"/>
  <c r="D16" i="258"/>
  <c r="AB111" i="258"/>
  <c r="AD110" i="258"/>
  <c r="AB110" i="258"/>
  <c r="AD109" i="258"/>
  <c r="D14" i="258"/>
  <c r="AB109" i="258"/>
  <c r="AD108" i="258"/>
  <c r="AB108" i="258"/>
  <c r="AD105" i="258"/>
  <c r="D10" i="258"/>
  <c r="AB105" i="258"/>
  <c r="AD104" i="258"/>
  <c r="AB104" i="258"/>
  <c r="N9" i="179"/>
  <c r="N91" i="258"/>
  <c r="L9" i="179"/>
  <c r="J9" i="179"/>
  <c r="K91" i="258"/>
  <c r="AF9" i="258"/>
  <c r="F91" i="258"/>
  <c r="AD9" i="258"/>
  <c r="E91" i="258"/>
  <c r="AB9" i="258"/>
  <c r="C91" i="258"/>
  <c r="N8" i="179"/>
  <c r="L8" i="179"/>
  <c r="L90" i="258"/>
  <c r="J8" i="179"/>
  <c r="K90" i="258"/>
  <c r="AF8" i="258"/>
  <c r="G90" i="258"/>
  <c r="AD8" i="258"/>
  <c r="D90" i="258"/>
  <c r="AB8" i="258"/>
  <c r="C90" i="258"/>
  <c r="N7" i="179"/>
  <c r="O89" i="258"/>
  <c r="L7" i="179"/>
  <c r="J7" i="179"/>
  <c r="J89" i="258"/>
  <c r="AF7" i="258"/>
  <c r="G89" i="258"/>
  <c r="AD7" i="258"/>
  <c r="D89" i="258"/>
  <c r="AB7" i="258"/>
  <c r="C89" i="258"/>
  <c r="N6" i="179"/>
  <c r="L6" i="179"/>
  <c r="J6" i="179"/>
  <c r="J88" i="257"/>
  <c r="AF6" i="258"/>
  <c r="G88" i="258"/>
  <c r="AD6" i="258"/>
  <c r="E88" i="258"/>
  <c r="AB6" i="258"/>
  <c r="C88" i="258"/>
  <c r="N5" i="179"/>
  <c r="O87" i="258"/>
  <c r="L5" i="179"/>
  <c r="J5" i="179"/>
  <c r="J87" i="258"/>
  <c r="AF5" i="258"/>
  <c r="G87" i="258"/>
  <c r="AD5" i="258"/>
  <c r="E87" i="258"/>
  <c r="AB5" i="258"/>
  <c r="C87" i="258"/>
  <c r="N4" i="179"/>
  <c r="O86" i="258"/>
  <c r="N86" i="258"/>
  <c r="L4" i="179"/>
  <c r="L86" i="258"/>
  <c r="J4" i="179"/>
  <c r="J86" i="258"/>
  <c r="AF4" i="258"/>
  <c r="G86" i="258"/>
  <c r="AD4" i="258"/>
  <c r="D86" i="258"/>
  <c r="AB4" i="258"/>
  <c r="C86" i="258"/>
  <c r="N85" i="258"/>
  <c r="F85" i="258"/>
  <c r="A1" i="179"/>
  <c r="C83" i="258"/>
  <c r="A65" i="258"/>
  <c r="AB34" i="258"/>
  <c r="AB33" i="258"/>
  <c r="AB32" i="258"/>
  <c r="AB31" i="258"/>
  <c r="AB30" i="258"/>
  <c r="AB29" i="258"/>
  <c r="AB28" i="258"/>
  <c r="AB27" i="258"/>
  <c r="AB26" i="258"/>
  <c r="AB25" i="258"/>
  <c r="AB24" i="258"/>
  <c r="AB23" i="258"/>
  <c r="AB22" i="258"/>
  <c r="AB21" i="258"/>
  <c r="AB20" i="258"/>
  <c r="AB19" i="258"/>
  <c r="AB18" i="258"/>
  <c r="G19" i="258"/>
  <c r="AB17" i="258"/>
  <c r="AB16" i="258"/>
  <c r="AB15" i="258"/>
  <c r="D15" i="258"/>
  <c r="O14" i="258"/>
  <c r="D13" i="258"/>
  <c r="O10" i="258"/>
  <c r="O9" i="258"/>
  <c r="D9" i="258"/>
  <c r="A7" i="258"/>
  <c r="A4" i="258"/>
  <c r="AB2" i="258"/>
  <c r="A2" i="258"/>
  <c r="AD128" i="257"/>
  <c r="O10" i="257"/>
  <c r="AB128" i="257"/>
  <c r="AD127" i="257"/>
  <c r="O9" i="257"/>
  <c r="AB127" i="257"/>
  <c r="AD125" i="257"/>
  <c r="AB125" i="257"/>
  <c r="AD124" i="257"/>
  <c r="AB124" i="257"/>
  <c r="AB122" i="257"/>
  <c r="AB121" i="257"/>
  <c r="AB120" i="257"/>
  <c r="AB118" i="257"/>
  <c r="O14" i="257"/>
  <c r="AD111" i="257"/>
  <c r="D16" i="257"/>
  <c r="AB111" i="257"/>
  <c r="AD110" i="257"/>
  <c r="D15" i="257"/>
  <c r="AB110" i="257"/>
  <c r="AD109" i="257"/>
  <c r="D14" i="257"/>
  <c r="AB109" i="257"/>
  <c r="AD108" i="257"/>
  <c r="AB108" i="257"/>
  <c r="AD105" i="257"/>
  <c r="D10" i="257"/>
  <c r="AB105" i="257"/>
  <c r="AD104" i="257"/>
  <c r="D9" i="257"/>
  <c r="AB104" i="257"/>
  <c r="O91" i="257"/>
  <c r="N91" i="257"/>
  <c r="AF9" i="257"/>
  <c r="F91" i="257"/>
  <c r="AD9" i="257"/>
  <c r="D91" i="257"/>
  <c r="AB9" i="257"/>
  <c r="C91" i="257"/>
  <c r="O90" i="257"/>
  <c r="L90" i="257"/>
  <c r="AF8" i="257"/>
  <c r="G90" i="257"/>
  <c r="F90" i="257"/>
  <c r="AD8" i="257"/>
  <c r="E90" i="257"/>
  <c r="AB8" i="257"/>
  <c r="C90" i="257"/>
  <c r="O89" i="257"/>
  <c r="N89" i="257"/>
  <c r="AF7" i="257"/>
  <c r="G89" i="257"/>
  <c r="AD7" i="257"/>
  <c r="E89" i="257"/>
  <c r="AB7" i="257"/>
  <c r="C89" i="257"/>
  <c r="AF6" i="257"/>
  <c r="F88" i="257"/>
  <c r="AD6" i="257"/>
  <c r="E88" i="257"/>
  <c r="AB6" i="257"/>
  <c r="C88" i="257"/>
  <c r="O87" i="257"/>
  <c r="N87" i="257"/>
  <c r="M87" i="257"/>
  <c r="AF5" i="257"/>
  <c r="G87" i="257"/>
  <c r="AD5" i="257"/>
  <c r="E87" i="257"/>
  <c r="AB5" i="257"/>
  <c r="C87" i="257"/>
  <c r="O86" i="257"/>
  <c r="N86" i="257"/>
  <c r="J86" i="257"/>
  <c r="AF4" i="257"/>
  <c r="G86" i="257"/>
  <c r="AD4" i="257"/>
  <c r="E86" i="257"/>
  <c r="AB4" i="257"/>
  <c r="C86" i="257"/>
  <c r="N85" i="257"/>
  <c r="F85" i="257"/>
  <c r="C83" i="257"/>
  <c r="A65" i="257"/>
  <c r="AB34" i="257"/>
  <c r="AB33" i="257"/>
  <c r="AB32" i="257"/>
  <c r="AB31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9" i="257"/>
  <c r="AB17" i="257"/>
  <c r="AB16" i="257"/>
  <c r="AB15" i="257"/>
  <c r="D13" i="257"/>
  <c r="A7" i="257"/>
  <c r="A4" i="257"/>
  <c r="AB2" i="257"/>
  <c r="A2" i="257"/>
  <c r="AD128" i="256"/>
  <c r="O10" i="256"/>
  <c r="AB128" i="256"/>
  <c r="AD127" i="256"/>
  <c r="O9" i="256"/>
  <c r="AB127" i="256"/>
  <c r="AD125" i="256"/>
  <c r="AB125" i="256"/>
  <c r="AD124" i="256"/>
  <c r="AB124" i="256"/>
  <c r="AB122" i="256"/>
  <c r="AB121" i="256"/>
  <c r="AB120" i="256"/>
  <c r="AB118" i="256"/>
  <c r="AD111" i="256"/>
  <c r="D16" i="256"/>
  <c r="AB111" i="256"/>
  <c r="AD110" i="256"/>
  <c r="D15" i="256"/>
  <c r="AB110" i="256"/>
  <c r="AD109" i="256"/>
  <c r="D14" i="256"/>
  <c r="AB109" i="256"/>
  <c r="AD108" i="256"/>
  <c r="D13" i="256"/>
  <c r="AB108" i="256"/>
  <c r="AD105" i="256"/>
  <c r="D10" i="256"/>
  <c r="AB105" i="256"/>
  <c r="AD104" i="256"/>
  <c r="AB104" i="256"/>
  <c r="O91" i="256"/>
  <c r="N91" i="256"/>
  <c r="AF9" i="256"/>
  <c r="G91" i="256"/>
  <c r="AD9" i="256"/>
  <c r="E91" i="256"/>
  <c r="AB9" i="256"/>
  <c r="C91" i="256"/>
  <c r="O90" i="256"/>
  <c r="M90" i="256"/>
  <c r="K90" i="256"/>
  <c r="AF8" i="256"/>
  <c r="F90" i="256"/>
  <c r="AD8" i="256"/>
  <c r="E90" i="256"/>
  <c r="AB8" i="256"/>
  <c r="C90" i="256"/>
  <c r="N89" i="256"/>
  <c r="J89" i="256"/>
  <c r="AF7" i="256"/>
  <c r="G89" i="256"/>
  <c r="AD7" i="256"/>
  <c r="D89" i="256"/>
  <c r="AB7" i="256"/>
  <c r="C89" i="256"/>
  <c r="AF6" i="256"/>
  <c r="F88" i="256"/>
  <c r="AD6" i="256"/>
  <c r="D88" i="256"/>
  <c r="AB6" i="256"/>
  <c r="C88" i="256"/>
  <c r="O87" i="256"/>
  <c r="N87" i="256"/>
  <c r="J87" i="256"/>
  <c r="AF5" i="256"/>
  <c r="F87" i="256"/>
  <c r="AD5" i="256"/>
  <c r="E87" i="256"/>
  <c r="AB5" i="256"/>
  <c r="C87" i="256"/>
  <c r="O86" i="256"/>
  <c r="N86" i="256"/>
  <c r="M86" i="256"/>
  <c r="J86" i="256"/>
  <c r="AF4" i="256"/>
  <c r="F86" i="256"/>
  <c r="AD4" i="256"/>
  <c r="D86" i="256"/>
  <c r="AB4" i="256"/>
  <c r="C86" i="256"/>
  <c r="N85" i="256"/>
  <c r="F85" i="256"/>
  <c r="C83" i="256"/>
  <c r="A65" i="256"/>
  <c r="A50" i="256"/>
  <c r="AB34" i="256"/>
  <c r="AB33" i="256"/>
  <c r="AB32" i="256"/>
  <c r="AB31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9" i="256"/>
  <c r="A19" i="256"/>
  <c r="AB17" i="256"/>
  <c r="AB16" i="256"/>
  <c r="AB15" i="256"/>
  <c r="O14" i="256"/>
  <c r="D9" i="256"/>
  <c r="A7" i="256"/>
  <c r="A4" i="256"/>
  <c r="AB2" i="256"/>
  <c r="A2" i="256"/>
  <c r="AD128" i="255"/>
  <c r="AB128" i="255"/>
  <c r="AD127" i="255"/>
  <c r="O9" i="255"/>
  <c r="AB127" i="255"/>
  <c r="AD125" i="255"/>
  <c r="AB125" i="255"/>
  <c r="AD124" i="255"/>
  <c r="AB124" i="255"/>
  <c r="AB122" i="255"/>
  <c r="AB121" i="255"/>
  <c r="AB120" i="255"/>
  <c r="AB118" i="255"/>
  <c r="AD111" i="255"/>
  <c r="D16" i="255"/>
  <c r="AB111" i="255"/>
  <c r="AD110" i="255"/>
  <c r="AB110" i="255"/>
  <c r="AD109" i="255"/>
  <c r="D14" i="255"/>
  <c r="AB109" i="255"/>
  <c r="AD108" i="255"/>
  <c r="D13" i="255"/>
  <c r="AB108" i="255"/>
  <c r="AD105" i="255"/>
  <c r="D10" i="255"/>
  <c r="AB105" i="255"/>
  <c r="AD104" i="255"/>
  <c r="D9" i="255"/>
  <c r="AB104" i="255"/>
  <c r="O91" i="255"/>
  <c r="N91" i="255"/>
  <c r="K91" i="255"/>
  <c r="AF9" i="255"/>
  <c r="G91" i="255"/>
  <c r="AD9" i="255"/>
  <c r="E91" i="255"/>
  <c r="AB9" i="255"/>
  <c r="C91" i="255"/>
  <c r="L90" i="255"/>
  <c r="K90" i="255"/>
  <c r="AF8" i="255"/>
  <c r="F90" i="255"/>
  <c r="G90" i="255"/>
  <c r="AD8" i="255"/>
  <c r="E90" i="255"/>
  <c r="AB8" i="255"/>
  <c r="C90" i="255"/>
  <c r="O89" i="255"/>
  <c r="N89" i="255"/>
  <c r="AF7" i="255"/>
  <c r="G89" i="255"/>
  <c r="AD7" i="255"/>
  <c r="E89" i="255"/>
  <c r="AB7" i="255"/>
  <c r="C89" i="255"/>
  <c r="AF6" i="255"/>
  <c r="G88" i="255"/>
  <c r="AD6" i="255"/>
  <c r="D88" i="255"/>
  <c r="AB6" i="255"/>
  <c r="C88" i="255"/>
  <c r="O87" i="255"/>
  <c r="N87" i="255"/>
  <c r="M87" i="255"/>
  <c r="J87" i="255"/>
  <c r="AF5" i="255"/>
  <c r="G87" i="255"/>
  <c r="AD5" i="255"/>
  <c r="D87" i="255"/>
  <c r="AB5" i="255"/>
  <c r="C87" i="255"/>
  <c r="O86" i="255"/>
  <c r="N86" i="255"/>
  <c r="L86" i="255"/>
  <c r="J86" i="255"/>
  <c r="AF4" i="255"/>
  <c r="G86" i="255"/>
  <c r="AD4" i="255"/>
  <c r="D86" i="255"/>
  <c r="AB4" i="255"/>
  <c r="D8" i="255"/>
  <c r="C86" i="255"/>
  <c r="N85" i="255"/>
  <c r="F85" i="255"/>
  <c r="C83" i="255"/>
  <c r="A65" i="255"/>
  <c r="AB34" i="255"/>
  <c r="AB33" i="255"/>
  <c r="AB32" i="255"/>
  <c r="AB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9" i="255"/>
  <c r="AB17" i="255"/>
  <c r="AB16" i="255"/>
  <c r="AB15" i="255"/>
  <c r="D15" i="255"/>
  <c r="O14" i="255"/>
  <c r="O10" i="255"/>
  <c r="O8" i="255"/>
  <c r="A7" i="255"/>
  <c r="A4" i="255"/>
  <c r="AB2" i="255"/>
  <c r="A2" i="255"/>
  <c r="AD128" i="254"/>
  <c r="O10" i="254"/>
  <c r="AB128" i="254"/>
  <c r="AD127" i="254"/>
  <c r="O9" i="254"/>
  <c r="AB127" i="254"/>
  <c r="AD125" i="254"/>
  <c r="AB125" i="254"/>
  <c r="AD124" i="254"/>
  <c r="AB124" i="254"/>
  <c r="AB122" i="254"/>
  <c r="AB121" i="254"/>
  <c r="AB120" i="254"/>
  <c r="AB118" i="254"/>
  <c r="AD111" i="254"/>
  <c r="D16" i="254"/>
  <c r="AB111" i="254"/>
  <c r="AD110" i="254"/>
  <c r="D15" i="254"/>
  <c r="AB110" i="254"/>
  <c r="AD109" i="254"/>
  <c r="D14" i="254"/>
  <c r="AB109" i="254"/>
  <c r="AD108" i="254"/>
  <c r="D13" i="254"/>
  <c r="AB108" i="254"/>
  <c r="AD105" i="254"/>
  <c r="D10" i="254"/>
  <c r="AB105" i="254"/>
  <c r="AD104" i="254"/>
  <c r="D9" i="254"/>
  <c r="AB104" i="254"/>
  <c r="O91" i="254"/>
  <c r="N91" i="254"/>
  <c r="M91" i="254"/>
  <c r="K91" i="254"/>
  <c r="AF9" i="254"/>
  <c r="G91" i="254"/>
  <c r="AD9" i="254"/>
  <c r="D91" i="254"/>
  <c r="AB9" i="254"/>
  <c r="C91" i="254"/>
  <c r="N90" i="254"/>
  <c r="M90" i="254"/>
  <c r="K90" i="254"/>
  <c r="AF8" i="254"/>
  <c r="G90" i="254"/>
  <c r="AD8" i="254"/>
  <c r="E90" i="254"/>
  <c r="AB8" i="254"/>
  <c r="C90" i="254"/>
  <c r="O89" i="254"/>
  <c r="N89" i="254"/>
  <c r="J89" i="254"/>
  <c r="AF7" i="254"/>
  <c r="G89" i="254"/>
  <c r="AD7" i="254"/>
  <c r="E89" i="254"/>
  <c r="AB7" i="254"/>
  <c r="C89" i="254"/>
  <c r="O88" i="254"/>
  <c r="L88" i="254"/>
  <c r="AF6" i="254"/>
  <c r="G88" i="254"/>
  <c r="AD6" i="254"/>
  <c r="E88" i="254"/>
  <c r="AB6" i="254"/>
  <c r="C88" i="254"/>
  <c r="O87" i="254"/>
  <c r="N87" i="254"/>
  <c r="J87" i="254"/>
  <c r="AF5" i="254"/>
  <c r="G87" i="254"/>
  <c r="AD5" i="254"/>
  <c r="E87" i="254"/>
  <c r="AB5" i="254"/>
  <c r="C87" i="254"/>
  <c r="O86" i="254"/>
  <c r="N86" i="254"/>
  <c r="M86" i="254"/>
  <c r="J86" i="254"/>
  <c r="AF4" i="254"/>
  <c r="G86" i="254"/>
  <c r="AD4" i="254"/>
  <c r="E86" i="254"/>
  <c r="AB4" i="254"/>
  <c r="C86" i="254"/>
  <c r="N85" i="254"/>
  <c r="F85" i="254"/>
  <c r="C83" i="254"/>
  <c r="A65" i="254"/>
  <c r="A50" i="254"/>
  <c r="AB34" i="254"/>
  <c r="AB33" i="254"/>
  <c r="AB32" i="254"/>
  <c r="AB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9" i="254"/>
  <c r="A19" i="254"/>
  <c r="AB17" i="254"/>
  <c r="AB16" i="254"/>
  <c r="AB15" i="254"/>
  <c r="O14" i="254"/>
  <c r="A7" i="254"/>
  <c r="A4" i="254"/>
  <c r="AB2" i="254"/>
  <c r="A2" i="254"/>
  <c r="AD128" i="253"/>
  <c r="O10" i="253"/>
  <c r="AB128" i="253"/>
  <c r="AD127" i="253"/>
  <c r="AB127" i="253"/>
  <c r="AD125" i="253"/>
  <c r="AB125" i="253"/>
  <c r="AD124" i="253"/>
  <c r="AB124" i="253"/>
  <c r="AB122" i="253"/>
  <c r="AB121" i="253"/>
  <c r="AB120" i="253"/>
  <c r="AB118" i="253"/>
  <c r="AD111" i="253"/>
  <c r="D16" i="253"/>
  <c r="AB111" i="253"/>
  <c r="AD110" i="253"/>
  <c r="AB110" i="253"/>
  <c r="AD109" i="253"/>
  <c r="D14" i="253"/>
  <c r="AB109" i="253"/>
  <c r="AD108" i="253"/>
  <c r="AB108" i="253"/>
  <c r="AD105" i="253"/>
  <c r="AB105" i="253"/>
  <c r="AD104" i="253"/>
  <c r="AB104" i="253"/>
  <c r="O91" i="253"/>
  <c r="N91" i="253"/>
  <c r="K91" i="253"/>
  <c r="AF9" i="253"/>
  <c r="F91" i="253"/>
  <c r="AD9" i="253"/>
  <c r="E91" i="253"/>
  <c r="AB9" i="253"/>
  <c r="C91" i="253"/>
  <c r="L90" i="253"/>
  <c r="K90" i="253"/>
  <c r="AF8" i="253"/>
  <c r="F90" i="253"/>
  <c r="AD8" i="253"/>
  <c r="D90" i="253"/>
  <c r="AB8" i="253"/>
  <c r="C90" i="253"/>
  <c r="O89" i="253"/>
  <c r="N89" i="253"/>
  <c r="J89" i="253"/>
  <c r="AF7" i="253"/>
  <c r="F89" i="253"/>
  <c r="AD7" i="253"/>
  <c r="E89" i="253"/>
  <c r="AB7" i="253"/>
  <c r="C89" i="253"/>
  <c r="AF6" i="253"/>
  <c r="F88" i="253"/>
  <c r="AD6" i="253"/>
  <c r="E88" i="253"/>
  <c r="AB6" i="253"/>
  <c r="C88" i="253"/>
  <c r="O87" i="253"/>
  <c r="N87" i="253"/>
  <c r="M87" i="253"/>
  <c r="J87" i="253"/>
  <c r="AF5" i="253"/>
  <c r="F87" i="253"/>
  <c r="AD5" i="253"/>
  <c r="E87" i="253"/>
  <c r="AB5" i="253"/>
  <c r="C87" i="253"/>
  <c r="O86" i="253"/>
  <c r="N86" i="253"/>
  <c r="L86" i="253"/>
  <c r="J86" i="253"/>
  <c r="AF4" i="253"/>
  <c r="G86" i="253"/>
  <c r="AD4" i="253"/>
  <c r="E86" i="253"/>
  <c r="AB4" i="253"/>
  <c r="C86" i="253"/>
  <c r="N85" i="253"/>
  <c r="F85" i="253"/>
  <c r="C83" i="253"/>
  <c r="A65" i="253"/>
  <c r="AB34" i="253"/>
  <c r="AB33" i="253"/>
  <c r="AB32" i="253"/>
  <c r="AB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9" i="253"/>
  <c r="AB17" i="253"/>
  <c r="AB16" i="253"/>
  <c r="AB15" i="253"/>
  <c r="D15" i="253"/>
  <c r="O14" i="253"/>
  <c r="D13" i="253"/>
  <c r="D10" i="253"/>
  <c r="O9" i="253"/>
  <c r="D9" i="253"/>
  <c r="O8" i="253"/>
  <c r="A7" i="253"/>
  <c r="A4" i="253"/>
  <c r="AB2" i="253"/>
  <c r="A2" i="253"/>
  <c r="AD128" i="252"/>
  <c r="O10" i="252"/>
  <c r="AB128" i="252"/>
  <c r="AD127" i="252"/>
  <c r="O9" i="252"/>
  <c r="AB127" i="252"/>
  <c r="AD125" i="252"/>
  <c r="AB125" i="252"/>
  <c r="AD124" i="252"/>
  <c r="AB124" i="252"/>
  <c r="AB122" i="252"/>
  <c r="AB121" i="252"/>
  <c r="AB120" i="252"/>
  <c r="AB118" i="252"/>
  <c r="AD111" i="252"/>
  <c r="AB111" i="252"/>
  <c r="AD110" i="252"/>
  <c r="D15" i="252"/>
  <c r="AB110" i="252"/>
  <c r="AD109" i="252"/>
  <c r="D14" i="252"/>
  <c r="AB109" i="252"/>
  <c r="AD108" i="252"/>
  <c r="D13" i="252"/>
  <c r="AB108" i="252"/>
  <c r="AD105" i="252"/>
  <c r="D10" i="252"/>
  <c r="AB105" i="252"/>
  <c r="AD104" i="252"/>
  <c r="AB104" i="252"/>
  <c r="O91" i="252"/>
  <c r="N91" i="252"/>
  <c r="K91" i="252"/>
  <c r="AF9" i="252"/>
  <c r="F91" i="252"/>
  <c r="AD9" i="252"/>
  <c r="E91" i="252"/>
  <c r="AB9" i="252"/>
  <c r="C91" i="252"/>
  <c r="N90" i="252"/>
  <c r="M90" i="252"/>
  <c r="K90" i="252"/>
  <c r="AF8" i="252"/>
  <c r="G90" i="252"/>
  <c r="AD8" i="252"/>
  <c r="E90" i="252"/>
  <c r="AB8" i="252"/>
  <c r="C90" i="252"/>
  <c r="O89" i="252"/>
  <c r="N89" i="252"/>
  <c r="J89" i="252"/>
  <c r="AF7" i="252"/>
  <c r="G89" i="252"/>
  <c r="AD7" i="252"/>
  <c r="D89" i="252"/>
  <c r="AB7" i="252"/>
  <c r="C89" i="252"/>
  <c r="L88" i="252"/>
  <c r="J88" i="252"/>
  <c r="AF6" i="252"/>
  <c r="G88" i="252"/>
  <c r="AD6" i="252"/>
  <c r="D88" i="252"/>
  <c r="AB6" i="252"/>
  <c r="C88" i="252"/>
  <c r="O87" i="252"/>
  <c r="N87" i="252"/>
  <c r="J87" i="252"/>
  <c r="AF5" i="252"/>
  <c r="F87" i="252"/>
  <c r="AD5" i="252"/>
  <c r="D87" i="252"/>
  <c r="AB5" i="252"/>
  <c r="C87" i="252"/>
  <c r="O86" i="252"/>
  <c r="N86" i="252"/>
  <c r="M86" i="252"/>
  <c r="J86" i="252"/>
  <c r="AF4" i="252"/>
  <c r="F86" i="252"/>
  <c r="AD4" i="252"/>
  <c r="E86" i="252"/>
  <c r="AB4" i="252"/>
  <c r="C86" i="252"/>
  <c r="N85" i="252"/>
  <c r="F85" i="252"/>
  <c r="J83" i="252"/>
  <c r="C83" i="252"/>
  <c r="A65" i="252"/>
  <c r="A50" i="252"/>
  <c r="AB34" i="252"/>
  <c r="AB33" i="252"/>
  <c r="AB32" i="252"/>
  <c r="AB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9" i="252"/>
  <c r="A19" i="252"/>
  <c r="AB17" i="252"/>
  <c r="AB16" i="252"/>
  <c r="AB15" i="252"/>
  <c r="D16" i="252"/>
  <c r="O14" i="252"/>
  <c r="D9" i="252"/>
  <c r="A7" i="252"/>
  <c r="A4" i="252"/>
  <c r="AB2" i="252"/>
  <c r="A2" i="252"/>
  <c r="AD128" i="251"/>
  <c r="O10" i="251"/>
  <c r="AB128" i="251"/>
  <c r="AD127" i="251"/>
  <c r="O9" i="251"/>
  <c r="AB127" i="251"/>
  <c r="AD125" i="251"/>
  <c r="AB125" i="251"/>
  <c r="AD124" i="251"/>
  <c r="AB124" i="251"/>
  <c r="AB122" i="251"/>
  <c r="AB121" i="251"/>
  <c r="AB120" i="251"/>
  <c r="AB118" i="251"/>
  <c r="AD111" i="251"/>
  <c r="D16" i="251"/>
  <c r="AB111" i="251"/>
  <c r="AD110" i="251"/>
  <c r="D15" i="251"/>
  <c r="AB110" i="251"/>
  <c r="AD109" i="251"/>
  <c r="D14" i="251"/>
  <c r="AB109" i="251"/>
  <c r="AD108" i="251"/>
  <c r="D13" i="251"/>
  <c r="AB108" i="251"/>
  <c r="AD105" i="251"/>
  <c r="AB105" i="251"/>
  <c r="AD104" i="251"/>
  <c r="D9" i="251"/>
  <c r="AB104" i="251"/>
  <c r="O91" i="251"/>
  <c r="N91" i="251"/>
  <c r="K91" i="251"/>
  <c r="AF9" i="251"/>
  <c r="G91" i="251"/>
  <c r="AD9" i="251"/>
  <c r="D91" i="251"/>
  <c r="E91" i="251"/>
  <c r="AB9" i="251"/>
  <c r="C91" i="251"/>
  <c r="N90" i="251"/>
  <c r="M90" i="251"/>
  <c r="K90" i="251"/>
  <c r="AF8" i="251"/>
  <c r="G90" i="251"/>
  <c r="AD8" i="251"/>
  <c r="D90" i="251"/>
  <c r="AB8" i="251"/>
  <c r="C90" i="251"/>
  <c r="O89" i="251"/>
  <c r="N89" i="251"/>
  <c r="J89" i="251"/>
  <c r="AF7" i="251"/>
  <c r="F89" i="251"/>
  <c r="AD7" i="251"/>
  <c r="E89" i="251"/>
  <c r="AB7" i="251"/>
  <c r="C89" i="251"/>
  <c r="N88" i="251"/>
  <c r="AF6" i="251"/>
  <c r="G88" i="251"/>
  <c r="AD6" i="251"/>
  <c r="E88" i="251"/>
  <c r="AB6" i="251"/>
  <c r="C88" i="251"/>
  <c r="O87" i="251"/>
  <c r="N87" i="251"/>
  <c r="M87" i="251"/>
  <c r="J87" i="251"/>
  <c r="AF5" i="251"/>
  <c r="G87" i="251"/>
  <c r="AD5" i="251"/>
  <c r="E87" i="251"/>
  <c r="AB5" i="251"/>
  <c r="C87" i="251"/>
  <c r="O86" i="251"/>
  <c r="N86" i="251"/>
  <c r="M86" i="251"/>
  <c r="J86" i="251"/>
  <c r="AF4" i="251"/>
  <c r="F86" i="251"/>
  <c r="AD4" i="251"/>
  <c r="E86" i="251"/>
  <c r="AB4" i="251"/>
  <c r="C86" i="251"/>
  <c r="N85" i="251"/>
  <c r="F85" i="251"/>
  <c r="C83" i="251"/>
  <c r="A65" i="251"/>
  <c r="A50" i="251"/>
  <c r="AB34" i="251"/>
  <c r="AB33" i="251"/>
  <c r="AB32" i="251"/>
  <c r="AB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9" i="251"/>
  <c r="A19" i="251"/>
  <c r="AB17" i="251"/>
  <c r="AB16" i="251"/>
  <c r="AB15" i="251"/>
  <c r="O14" i="251"/>
  <c r="D10" i="251"/>
  <c r="A7" i="251"/>
  <c r="A4" i="251"/>
  <c r="AB2" i="251"/>
  <c r="A2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1" i="250"/>
  <c r="N91" i="250"/>
  <c r="M91" i="250"/>
  <c r="K91" i="250"/>
  <c r="AF9" i="250"/>
  <c r="F91" i="250"/>
  <c r="G91" i="250"/>
  <c r="AD9" i="250"/>
  <c r="E91" i="250"/>
  <c r="AB9" i="250"/>
  <c r="C91" i="250"/>
  <c r="L90" i="250"/>
  <c r="K90" i="250"/>
  <c r="AF8" i="250"/>
  <c r="F90" i="250"/>
  <c r="G90" i="250"/>
  <c r="AD8" i="250"/>
  <c r="E90" i="250"/>
  <c r="AB8" i="250"/>
  <c r="C90" i="250"/>
  <c r="O89" i="250"/>
  <c r="N89" i="250"/>
  <c r="J89" i="250"/>
  <c r="AF7" i="250"/>
  <c r="G89" i="250"/>
  <c r="AD7" i="250"/>
  <c r="E89" i="250"/>
  <c r="AB7" i="250"/>
  <c r="C89" i="250"/>
  <c r="J88" i="250"/>
  <c r="AF6" i="250"/>
  <c r="G88" i="250"/>
  <c r="AD6" i="250"/>
  <c r="E88" i="250"/>
  <c r="AB6" i="250"/>
  <c r="C88" i="250"/>
  <c r="O87" i="250"/>
  <c r="N87" i="250"/>
  <c r="J87" i="250"/>
  <c r="AF5" i="250"/>
  <c r="G87" i="250"/>
  <c r="AD5" i="250"/>
  <c r="D87" i="250"/>
  <c r="E87" i="250"/>
  <c r="AB5" i="250"/>
  <c r="C87" i="250"/>
  <c r="O86" i="250"/>
  <c r="N86" i="250"/>
  <c r="L86" i="250"/>
  <c r="J86" i="250"/>
  <c r="AF4" i="250"/>
  <c r="G86" i="250"/>
  <c r="AD4" i="250"/>
  <c r="D86" i="250"/>
  <c r="AB4" i="250"/>
  <c r="C86" i="250"/>
  <c r="N85" i="250"/>
  <c r="F85" i="250"/>
  <c r="C83" i="250"/>
  <c r="A65" i="250"/>
  <c r="AB34" i="250"/>
  <c r="AB33" i="250"/>
  <c r="AB32" i="250"/>
  <c r="AB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9" i="250"/>
  <c r="AB17" i="250"/>
  <c r="AB16" i="250"/>
  <c r="AB15" i="250"/>
  <c r="D16" i="250"/>
  <c r="D15" i="250"/>
  <c r="O14" i="250"/>
  <c r="D14" i="250"/>
  <c r="D13" i="250"/>
  <c r="O10" i="250"/>
  <c r="D10" i="250"/>
  <c r="O9" i="250"/>
  <c r="D9" i="250"/>
  <c r="D8" i="250"/>
  <c r="A7" i="250"/>
  <c r="A4" i="250"/>
  <c r="AB2" i="250"/>
  <c r="A2" i="250"/>
  <c r="AD128" i="249"/>
  <c r="O10" i="249"/>
  <c r="AB128" i="249"/>
  <c r="AD127" i="249"/>
  <c r="O9" i="249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D15" i="249"/>
  <c r="AB110" i="249"/>
  <c r="AD109" i="249"/>
  <c r="D14" i="249"/>
  <c r="AB109" i="249"/>
  <c r="AD108" i="249"/>
  <c r="D13" i="249"/>
  <c r="AB108" i="249"/>
  <c r="AD105" i="249"/>
  <c r="AB105" i="249"/>
  <c r="AD104" i="249"/>
  <c r="AB104" i="249"/>
  <c r="O91" i="249"/>
  <c r="N91" i="249"/>
  <c r="K91" i="249"/>
  <c r="AF9" i="249"/>
  <c r="F91" i="249"/>
  <c r="AD9" i="249"/>
  <c r="E91" i="249"/>
  <c r="AB9" i="249"/>
  <c r="C91" i="249"/>
  <c r="M90" i="249"/>
  <c r="K90" i="249"/>
  <c r="AF8" i="249"/>
  <c r="F90" i="249"/>
  <c r="G90" i="249"/>
  <c r="AD8" i="249"/>
  <c r="D90" i="249"/>
  <c r="AB8" i="249"/>
  <c r="C90" i="249"/>
  <c r="O89" i="249"/>
  <c r="N89" i="249"/>
  <c r="J89" i="249"/>
  <c r="AF7" i="249"/>
  <c r="F89" i="249"/>
  <c r="AD7" i="249"/>
  <c r="E89" i="249"/>
  <c r="AB7" i="249"/>
  <c r="C89" i="249"/>
  <c r="N88" i="249"/>
  <c r="AF6" i="249"/>
  <c r="G88" i="249"/>
  <c r="AD6" i="249"/>
  <c r="E88" i="249"/>
  <c r="AB6" i="249"/>
  <c r="C88" i="249"/>
  <c r="O87" i="249"/>
  <c r="N87" i="249"/>
  <c r="M87" i="249"/>
  <c r="J87" i="249"/>
  <c r="AF5" i="249"/>
  <c r="G87" i="249"/>
  <c r="AD5" i="249"/>
  <c r="E87" i="249"/>
  <c r="AB5" i="249"/>
  <c r="C87" i="249"/>
  <c r="O86" i="249"/>
  <c r="N86" i="249"/>
  <c r="M86" i="249"/>
  <c r="J86" i="249"/>
  <c r="AF4" i="249"/>
  <c r="F86" i="249"/>
  <c r="AD4" i="249"/>
  <c r="E86" i="249"/>
  <c r="AB4" i="249"/>
  <c r="C86" i="249"/>
  <c r="N85" i="249"/>
  <c r="F85" i="249"/>
  <c r="C83" i="249"/>
  <c r="A65" i="249"/>
  <c r="A50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19" i="249"/>
  <c r="AB17" i="249"/>
  <c r="AB16" i="249"/>
  <c r="AB15" i="249"/>
  <c r="D16" i="249"/>
  <c r="O14" i="249"/>
  <c r="D10" i="249"/>
  <c r="D9" i="249"/>
  <c r="O8" i="249"/>
  <c r="D8" i="249"/>
  <c r="A7" i="249"/>
  <c r="A4" i="249"/>
  <c r="AB2" i="249"/>
  <c r="A2" i="249"/>
  <c r="AD128" i="248"/>
  <c r="AB128" i="248"/>
  <c r="AD127" i="248"/>
  <c r="O9" i="248"/>
  <c r="AB127" i="248"/>
  <c r="AD125" i="248"/>
  <c r="AB125" i="248"/>
  <c r="AD124" i="248"/>
  <c r="AB124" i="248"/>
  <c r="AB122" i="248"/>
  <c r="AB121" i="248"/>
  <c r="AB120" i="248"/>
  <c r="AB118" i="248"/>
  <c r="AD111" i="248"/>
  <c r="AB111" i="248"/>
  <c r="AD110" i="248"/>
  <c r="AB110" i="248"/>
  <c r="AD109" i="248"/>
  <c r="AB109" i="248"/>
  <c r="AD108" i="248"/>
  <c r="D13" i="248"/>
  <c r="AB108" i="248"/>
  <c r="AD105" i="248"/>
  <c r="D10" i="248"/>
  <c r="AB105" i="248"/>
  <c r="AD104" i="248"/>
  <c r="D9" i="248"/>
  <c r="AB104" i="248"/>
  <c r="O91" i="248"/>
  <c r="N91" i="248"/>
  <c r="K91" i="248"/>
  <c r="AF9" i="248"/>
  <c r="F91" i="248"/>
  <c r="AD9" i="248"/>
  <c r="E91" i="248"/>
  <c r="AB9" i="248"/>
  <c r="C91" i="248"/>
  <c r="L90" i="248"/>
  <c r="K90" i="248"/>
  <c r="AF8" i="248"/>
  <c r="F90" i="248"/>
  <c r="AD8" i="248"/>
  <c r="E90" i="248"/>
  <c r="AB8" i="248"/>
  <c r="C90" i="248"/>
  <c r="O89" i="248"/>
  <c r="N89" i="248"/>
  <c r="J89" i="248"/>
  <c r="AF7" i="248"/>
  <c r="G89" i="248"/>
  <c r="AD7" i="248"/>
  <c r="E89" i="248"/>
  <c r="AB7" i="248"/>
  <c r="C89" i="248"/>
  <c r="M88" i="248"/>
  <c r="AF6" i="248"/>
  <c r="F88" i="248"/>
  <c r="AD6" i="248"/>
  <c r="E88" i="248"/>
  <c r="AB6" i="248"/>
  <c r="C88" i="248"/>
  <c r="O87" i="248"/>
  <c r="N87" i="248"/>
  <c r="J87" i="248"/>
  <c r="AF5" i="248"/>
  <c r="G87" i="248"/>
  <c r="AD5" i="248"/>
  <c r="E87" i="248"/>
  <c r="AB5" i="248"/>
  <c r="C87" i="248"/>
  <c r="O86" i="248"/>
  <c r="N86" i="248"/>
  <c r="L86" i="248"/>
  <c r="J86" i="248"/>
  <c r="AF4" i="248"/>
  <c r="G86" i="248"/>
  <c r="AD4" i="248"/>
  <c r="E86" i="248"/>
  <c r="AB4" i="248"/>
  <c r="C86" i="248"/>
  <c r="N85" i="248"/>
  <c r="F85" i="248"/>
  <c r="C83" i="248"/>
  <c r="A65" i="248"/>
  <c r="AB34" i="248"/>
  <c r="AB33" i="248"/>
  <c r="AB32" i="248"/>
  <c r="AB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B17" i="248"/>
  <c r="AB16" i="248"/>
  <c r="AB15" i="248"/>
  <c r="D16" i="248"/>
  <c r="D15" i="248"/>
  <c r="O14" i="248"/>
  <c r="D14" i="248"/>
  <c r="O10" i="248"/>
  <c r="A7" i="248"/>
  <c r="A4" i="248"/>
  <c r="AB2" i="248"/>
  <c r="A2" i="248"/>
  <c r="AD128" i="247"/>
  <c r="AB128" i="247"/>
  <c r="AD127" i="247"/>
  <c r="O9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AB110" i="247"/>
  <c r="AD109" i="247"/>
  <c r="AB109" i="247"/>
  <c r="AD108" i="247"/>
  <c r="D13" i="247"/>
  <c r="AB108" i="247"/>
  <c r="AD105" i="247"/>
  <c r="AB105" i="247"/>
  <c r="AD104" i="247"/>
  <c r="D9" i="247"/>
  <c r="AB104" i="247"/>
  <c r="O91" i="247"/>
  <c r="N91" i="247"/>
  <c r="K91" i="247"/>
  <c r="AF9" i="247"/>
  <c r="G91" i="247"/>
  <c r="AD9" i="247"/>
  <c r="E91" i="247"/>
  <c r="AB9" i="247"/>
  <c r="C91" i="247"/>
  <c r="O90" i="247"/>
  <c r="L90" i="247"/>
  <c r="K90" i="247"/>
  <c r="AF8" i="247"/>
  <c r="G90" i="247"/>
  <c r="AD8" i="247"/>
  <c r="E90" i="247"/>
  <c r="AB8" i="247"/>
  <c r="C90" i="247"/>
  <c r="O89" i="247"/>
  <c r="N89" i="247"/>
  <c r="J89" i="247"/>
  <c r="AF7" i="247"/>
  <c r="G89" i="247"/>
  <c r="AD7" i="247"/>
  <c r="D89" i="247"/>
  <c r="AB7" i="247"/>
  <c r="C89" i="247"/>
  <c r="N88" i="247"/>
  <c r="AF6" i="247"/>
  <c r="G88" i="247"/>
  <c r="AD6" i="247"/>
  <c r="E88" i="247"/>
  <c r="AB6" i="247"/>
  <c r="C88" i="247"/>
  <c r="O87" i="247"/>
  <c r="N87" i="247"/>
  <c r="M87" i="247"/>
  <c r="J87" i="247"/>
  <c r="AF5" i="247"/>
  <c r="G87" i="247"/>
  <c r="AD5" i="247"/>
  <c r="E87" i="247"/>
  <c r="AB5" i="247"/>
  <c r="C87" i="247"/>
  <c r="O86" i="247"/>
  <c r="N86" i="247"/>
  <c r="L86" i="247"/>
  <c r="J86" i="247"/>
  <c r="AF4" i="247"/>
  <c r="G86" i="247"/>
  <c r="AD4" i="247"/>
  <c r="D86" i="247"/>
  <c r="AB4" i="247"/>
  <c r="C86" i="247"/>
  <c r="N85" i="247"/>
  <c r="F85" i="247"/>
  <c r="C83" i="247"/>
  <c r="A65" i="247"/>
  <c r="AB34" i="247"/>
  <c r="AB33" i="247"/>
  <c r="AB32" i="247"/>
  <c r="AB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B17" i="247"/>
  <c r="AB16" i="247"/>
  <c r="AB15" i="247"/>
  <c r="D16" i="247"/>
  <c r="D15" i="247"/>
  <c r="O14" i="247"/>
  <c r="D14" i="247"/>
  <c r="O10" i="247"/>
  <c r="D10" i="247"/>
  <c r="O8" i="247"/>
  <c r="A7" i="247"/>
  <c r="A4" i="247"/>
  <c r="AB2" i="247"/>
  <c r="A2" i="247"/>
  <c r="AD128" i="246"/>
  <c r="O10" i="246"/>
  <c r="AB128" i="246"/>
  <c r="AD127" i="246"/>
  <c r="O9" i="246"/>
  <c r="AB127" i="246"/>
  <c r="AD125" i="246"/>
  <c r="AB125" i="246"/>
  <c r="AD124" i="246"/>
  <c r="AB124" i="246"/>
  <c r="AB122" i="246"/>
  <c r="AB121" i="246"/>
  <c r="AB120" i="246"/>
  <c r="AB118" i="246"/>
  <c r="O14" i="246"/>
  <c r="AD111" i="246"/>
  <c r="D16" i="246"/>
  <c r="AB111" i="246"/>
  <c r="AD110" i="246"/>
  <c r="D15" i="246"/>
  <c r="AB110" i="246"/>
  <c r="AD109" i="246"/>
  <c r="D14" i="246"/>
  <c r="AB109" i="246"/>
  <c r="AD108" i="246"/>
  <c r="D13" i="246"/>
  <c r="AB108" i="246"/>
  <c r="AD105" i="246"/>
  <c r="AB105" i="246"/>
  <c r="AD104" i="246"/>
  <c r="D9" i="246"/>
  <c r="AB104" i="246"/>
  <c r="O91" i="246"/>
  <c r="N91" i="246"/>
  <c r="K91" i="246"/>
  <c r="AF9" i="246"/>
  <c r="F91" i="246"/>
  <c r="AD9" i="246"/>
  <c r="E91" i="246"/>
  <c r="D91" i="246"/>
  <c r="AB9" i="246"/>
  <c r="C91" i="246"/>
  <c r="M90" i="246"/>
  <c r="K90" i="246"/>
  <c r="AF8" i="246"/>
  <c r="F90" i="246"/>
  <c r="AD8" i="246"/>
  <c r="E90" i="246"/>
  <c r="AB8" i="246"/>
  <c r="C90" i="246"/>
  <c r="O89" i="246"/>
  <c r="N89" i="246"/>
  <c r="J89" i="246"/>
  <c r="AF7" i="246"/>
  <c r="G89" i="246"/>
  <c r="AD7" i="246"/>
  <c r="E89" i="246"/>
  <c r="AB7" i="246"/>
  <c r="C89" i="246"/>
  <c r="O88" i="246"/>
  <c r="AF6" i="246"/>
  <c r="F88" i="246"/>
  <c r="AD6" i="246"/>
  <c r="E88" i="246"/>
  <c r="AB6" i="246"/>
  <c r="C88" i="246"/>
  <c r="O87" i="246"/>
  <c r="N87" i="246"/>
  <c r="J87" i="246"/>
  <c r="AF5" i="246"/>
  <c r="G87" i="246"/>
  <c r="AD5" i="246"/>
  <c r="E87" i="246"/>
  <c r="AB5" i="246"/>
  <c r="C87" i="246"/>
  <c r="O86" i="246"/>
  <c r="N86" i="246"/>
  <c r="M86" i="246"/>
  <c r="J86" i="246"/>
  <c r="AF4" i="246"/>
  <c r="G86" i="246"/>
  <c r="AD4" i="246"/>
  <c r="E86" i="246"/>
  <c r="AB4" i="246"/>
  <c r="D8" i="246"/>
  <c r="N85" i="246"/>
  <c r="F85" i="246"/>
  <c r="C83" i="246"/>
  <c r="A65" i="246"/>
  <c r="A50" i="246"/>
  <c r="AB34" i="246"/>
  <c r="AB33" i="246"/>
  <c r="AB32" i="246"/>
  <c r="AB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19" i="246"/>
  <c r="AB17" i="246"/>
  <c r="AB16" i="246"/>
  <c r="AB15" i="246"/>
  <c r="D10" i="246"/>
  <c r="A7" i="246"/>
  <c r="A4" i="246"/>
  <c r="AB2" i="246"/>
  <c r="A2" i="246"/>
  <c r="AD128" i="245"/>
  <c r="AB128" i="245"/>
  <c r="AD127" i="245"/>
  <c r="O9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D13" i="245"/>
  <c r="AB108" i="245"/>
  <c r="AD105" i="245"/>
  <c r="AB105" i="245"/>
  <c r="AD104" i="245"/>
  <c r="D9" i="245"/>
  <c r="AB104" i="245"/>
  <c r="O91" i="245"/>
  <c r="N91" i="245"/>
  <c r="K91" i="245"/>
  <c r="AF9" i="245"/>
  <c r="G91" i="245"/>
  <c r="AD9" i="245"/>
  <c r="D91" i="245"/>
  <c r="E91" i="245"/>
  <c r="AB9" i="245"/>
  <c r="C91" i="245"/>
  <c r="L90" i="245"/>
  <c r="K90" i="245"/>
  <c r="AF8" i="245"/>
  <c r="G90" i="245"/>
  <c r="AD8" i="245"/>
  <c r="E90" i="245"/>
  <c r="AB8" i="245"/>
  <c r="C90" i="245"/>
  <c r="O89" i="245"/>
  <c r="N89" i="245"/>
  <c r="J89" i="245"/>
  <c r="AF7" i="245"/>
  <c r="G89" i="245"/>
  <c r="AD7" i="245"/>
  <c r="E89" i="245"/>
  <c r="AB7" i="245"/>
  <c r="C89" i="245"/>
  <c r="J88" i="245"/>
  <c r="AF6" i="245"/>
  <c r="G88" i="245"/>
  <c r="AD6" i="245"/>
  <c r="E88" i="245"/>
  <c r="AB6" i="245"/>
  <c r="C88" i="245"/>
  <c r="O87" i="245"/>
  <c r="N87" i="245"/>
  <c r="M87" i="245"/>
  <c r="J87" i="245"/>
  <c r="AF5" i="245"/>
  <c r="G87" i="245"/>
  <c r="AD5" i="245"/>
  <c r="E87" i="245"/>
  <c r="AB5" i="245"/>
  <c r="C87" i="245"/>
  <c r="O86" i="245"/>
  <c r="N86" i="245"/>
  <c r="L86" i="245"/>
  <c r="J86" i="245"/>
  <c r="AF4" i="245"/>
  <c r="F86" i="245"/>
  <c r="AD4" i="245"/>
  <c r="E86" i="245"/>
  <c r="AB4" i="245"/>
  <c r="C86" i="245"/>
  <c r="N85" i="245"/>
  <c r="F85" i="245"/>
  <c r="C83" i="245"/>
  <c r="A65" i="245"/>
  <c r="AB34" i="245"/>
  <c r="AB33" i="245"/>
  <c r="AB32" i="245"/>
  <c r="AB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D15" i="245"/>
  <c r="O14" i="245"/>
  <c r="D14" i="245"/>
  <c r="O10" i="245"/>
  <c r="D10" i="245"/>
  <c r="D8" i="245"/>
  <c r="A7" i="245"/>
  <c r="A4" i="245"/>
  <c r="AB2" i="245"/>
  <c r="A2" i="245"/>
  <c r="AD128" i="244"/>
  <c r="O10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O14" i="244"/>
  <c r="AD111" i="244"/>
  <c r="D16" i="244"/>
  <c r="AB111" i="244"/>
  <c r="AD110" i="244"/>
  <c r="AB110" i="244"/>
  <c r="AD109" i="244"/>
  <c r="D14" i="244"/>
  <c r="AB109" i="244"/>
  <c r="AD108" i="244"/>
  <c r="AB108" i="244"/>
  <c r="AD105" i="244"/>
  <c r="AB105" i="244"/>
  <c r="AD104" i="244"/>
  <c r="AB104" i="244"/>
  <c r="O91" i="244"/>
  <c r="N91" i="244"/>
  <c r="K91" i="244"/>
  <c r="AF9" i="244"/>
  <c r="G91" i="244"/>
  <c r="AD9" i="244"/>
  <c r="D91" i="244"/>
  <c r="AB9" i="244"/>
  <c r="C91" i="244"/>
  <c r="M90" i="244"/>
  <c r="L90" i="244"/>
  <c r="K90" i="244"/>
  <c r="AF8" i="244"/>
  <c r="F90" i="244"/>
  <c r="AD8" i="244"/>
  <c r="E90" i="244"/>
  <c r="D90" i="244"/>
  <c r="AB8" i="244"/>
  <c r="C90" i="244"/>
  <c r="O89" i="244"/>
  <c r="N89" i="244"/>
  <c r="J89" i="244"/>
  <c r="AF7" i="244"/>
  <c r="G89" i="244"/>
  <c r="AD7" i="244"/>
  <c r="D89" i="244"/>
  <c r="AB7" i="244"/>
  <c r="C89" i="244"/>
  <c r="O88" i="244"/>
  <c r="AF6" i="244"/>
  <c r="G88" i="244"/>
  <c r="AD6" i="244"/>
  <c r="E88" i="244"/>
  <c r="AB6" i="244"/>
  <c r="C88" i="244"/>
  <c r="O87" i="244"/>
  <c r="N87" i="244"/>
  <c r="L87" i="244"/>
  <c r="J87" i="244"/>
  <c r="AF5" i="244"/>
  <c r="G87" i="244"/>
  <c r="AD5" i="244"/>
  <c r="E87" i="244"/>
  <c r="AB5" i="244"/>
  <c r="C87" i="244"/>
  <c r="O86" i="244"/>
  <c r="N86" i="244"/>
  <c r="M86" i="244"/>
  <c r="L86" i="244"/>
  <c r="J86" i="244"/>
  <c r="AF4" i="244"/>
  <c r="F86" i="244"/>
  <c r="AD4" i="244"/>
  <c r="D86" i="244"/>
  <c r="AB4" i="244"/>
  <c r="C86" i="244"/>
  <c r="N85" i="244"/>
  <c r="F85" i="244"/>
  <c r="J83" i="244"/>
  <c r="C83" i="244"/>
  <c r="A65" i="244"/>
  <c r="AB34" i="244"/>
  <c r="AB33" i="244"/>
  <c r="AB32" i="244"/>
  <c r="AB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B17" i="244"/>
  <c r="AB16" i="244"/>
  <c r="AB15" i="244"/>
  <c r="D15" i="244"/>
  <c r="D13" i="244"/>
  <c r="D10" i="244"/>
  <c r="O9" i="244"/>
  <c r="D9" i="244"/>
  <c r="A7" i="244"/>
  <c r="A4" i="244"/>
  <c r="AB2" i="244"/>
  <c r="A2" i="244"/>
  <c r="AD128" i="243"/>
  <c r="O10" i="243"/>
  <c r="AB128" i="243"/>
  <c r="AD127" i="243"/>
  <c r="O9" i="243"/>
  <c r="AB127" i="243"/>
  <c r="AD125" i="243"/>
  <c r="AB125" i="243"/>
  <c r="AD124" i="243"/>
  <c r="AB124" i="243"/>
  <c r="AB122" i="243"/>
  <c r="AB121" i="243"/>
  <c r="AB120" i="243"/>
  <c r="AB118" i="243"/>
  <c r="O14" i="243"/>
  <c r="AD111" i="243"/>
  <c r="D16" i="243"/>
  <c r="AB111" i="243"/>
  <c r="AD110" i="243"/>
  <c r="AB110" i="243"/>
  <c r="AD109" i="243"/>
  <c r="D14" i="243"/>
  <c r="AB109" i="243"/>
  <c r="AD108" i="243"/>
  <c r="AB108" i="243"/>
  <c r="AD105" i="243"/>
  <c r="D10" i="243"/>
  <c r="AB105" i="243"/>
  <c r="AD104" i="243"/>
  <c r="AB104" i="243"/>
  <c r="O91" i="243"/>
  <c r="N91" i="243"/>
  <c r="K91" i="243"/>
  <c r="AF9" i="243"/>
  <c r="G91" i="243"/>
  <c r="AD9" i="243"/>
  <c r="E91" i="243"/>
  <c r="AB9" i="243"/>
  <c r="C91" i="243"/>
  <c r="M90" i="243"/>
  <c r="L90" i="243"/>
  <c r="K90" i="243"/>
  <c r="AF8" i="243"/>
  <c r="F90" i="243"/>
  <c r="AD8" i="243"/>
  <c r="E90" i="243"/>
  <c r="AB8" i="243"/>
  <c r="C90" i="243"/>
  <c r="O89" i="243"/>
  <c r="N89" i="243"/>
  <c r="J89" i="243"/>
  <c r="AF7" i="243"/>
  <c r="G89" i="243"/>
  <c r="AD7" i="243"/>
  <c r="E89" i="243"/>
  <c r="AB7" i="243"/>
  <c r="C89" i="243"/>
  <c r="L88" i="243"/>
  <c r="J88" i="243"/>
  <c r="AF6" i="243"/>
  <c r="F88" i="243"/>
  <c r="G88" i="243"/>
  <c r="AD6" i="243"/>
  <c r="E88" i="243"/>
  <c r="AB6" i="243"/>
  <c r="C88" i="243"/>
  <c r="O87" i="243"/>
  <c r="N87" i="243"/>
  <c r="J87" i="243"/>
  <c r="AF5" i="243"/>
  <c r="G87" i="243"/>
  <c r="AD5" i="243"/>
  <c r="E87" i="243"/>
  <c r="AB5" i="243"/>
  <c r="C87" i="243"/>
  <c r="O86" i="243"/>
  <c r="N86" i="243"/>
  <c r="M86" i="243"/>
  <c r="L86" i="243"/>
  <c r="J86" i="243"/>
  <c r="AF4" i="243"/>
  <c r="G86" i="243"/>
  <c r="AD4" i="243"/>
  <c r="E86" i="243"/>
  <c r="AB4" i="243"/>
  <c r="C86" i="243"/>
  <c r="N85" i="243"/>
  <c r="F85" i="243"/>
  <c r="C83" i="243"/>
  <c r="A65" i="243"/>
  <c r="AB34" i="243"/>
  <c r="AB33" i="243"/>
  <c r="AB32" i="243"/>
  <c r="AB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5" i="243"/>
  <c r="D13" i="243"/>
  <c r="D9" i="243"/>
  <c r="A7" i="243"/>
  <c r="A4" i="243"/>
  <c r="AB2" i="243"/>
  <c r="A2" i="243"/>
  <c r="AD128" i="242"/>
  <c r="O10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AD111" i="242"/>
  <c r="D16" i="242"/>
  <c r="AB111" i="242"/>
  <c r="AD110" i="242"/>
  <c r="AB110" i="242"/>
  <c r="AD109" i="242"/>
  <c r="D14" i="242"/>
  <c r="AB109" i="242"/>
  <c r="AD108" i="242"/>
  <c r="AB108" i="242"/>
  <c r="AD105" i="242"/>
  <c r="AB105" i="242"/>
  <c r="AD104" i="242"/>
  <c r="AB104" i="242"/>
  <c r="O91" i="242"/>
  <c r="N91" i="242"/>
  <c r="L91" i="242"/>
  <c r="K91" i="242"/>
  <c r="AF9" i="242"/>
  <c r="G91" i="242"/>
  <c r="AD9" i="242"/>
  <c r="E91" i="242"/>
  <c r="AB9" i="242"/>
  <c r="C91" i="242"/>
  <c r="O90" i="242"/>
  <c r="M90" i="242"/>
  <c r="L90" i="242"/>
  <c r="K90" i="242"/>
  <c r="AF8" i="242"/>
  <c r="G90" i="242"/>
  <c r="AD8" i="242"/>
  <c r="E90" i="242"/>
  <c r="AB8" i="242"/>
  <c r="C90" i="242"/>
  <c r="O89" i="242"/>
  <c r="N89" i="242"/>
  <c r="J89" i="242"/>
  <c r="AF7" i="242"/>
  <c r="G89" i="242"/>
  <c r="AD7" i="242"/>
  <c r="E89" i="242"/>
  <c r="AB7" i="242"/>
  <c r="C89" i="242"/>
  <c r="J88" i="242"/>
  <c r="AF6" i="242"/>
  <c r="G88" i="242"/>
  <c r="AD6" i="242"/>
  <c r="E88" i="242"/>
  <c r="AB6" i="242"/>
  <c r="C88" i="242"/>
  <c r="O87" i="242"/>
  <c r="N87" i="242"/>
  <c r="L87" i="242"/>
  <c r="J87" i="242"/>
  <c r="AF5" i="242"/>
  <c r="G87" i="242"/>
  <c r="AD5" i="242"/>
  <c r="D87" i="242"/>
  <c r="AB5" i="242"/>
  <c r="C87" i="242"/>
  <c r="O86" i="242"/>
  <c r="N86" i="242"/>
  <c r="M86" i="242"/>
  <c r="L86" i="242"/>
  <c r="J86" i="242"/>
  <c r="AF4" i="242"/>
  <c r="F86" i="242"/>
  <c r="AD4" i="242"/>
  <c r="E86" i="242"/>
  <c r="AB4" i="242"/>
  <c r="C86" i="242"/>
  <c r="N85" i="242"/>
  <c r="F85" i="242"/>
  <c r="J83" i="242"/>
  <c r="C83" i="242"/>
  <c r="A65" i="242"/>
  <c r="AB34" i="242"/>
  <c r="AB33" i="242"/>
  <c r="AB32" i="242"/>
  <c r="AB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D15" i="242"/>
  <c r="O14" i="242"/>
  <c r="D13" i="242"/>
  <c r="D10" i="242"/>
  <c r="O9" i="242"/>
  <c r="D9" i="242"/>
  <c r="A7" i="242"/>
  <c r="A4" i="242"/>
  <c r="AB2" i="242"/>
  <c r="A2" i="242"/>
  <c r="AD128" i="241"/>
  <c r="O10" i="241"/>
  <c r="AB128" i="241"/>
  <c r="AD127" i="241"/>
  <c r="O9" i="241"/>
  <c r="AB127" i="241"/>
  <c r="AD125" i="241"/>
  <c r="AB125" i="241"/>
  <c r="AD124" i="241"/>
  <c r="AB124" i="241"/>
  <c r="AB122" i="241"/>
  <c r="AB121" i="241"/>
  <c r="AB120" i="241"/>
  <c r="AB118" i="241"/>
  <c r="O14" i="241"/>
  <c r="AD111" i="241"/>
  <c r="D16" i="241"/>
  <c r="AB111" i="241"/>
  <c r="AD110" i="241"/>
  <c r="D15" i="241"/>
  <c r="AB110" i="241"/>
  <c r="AD109" i="241"/>
  <c r="D14" i="241"/>
  <c r="AB109" i="241"/>
  <c r="AD108" i="241"/>
  <c r="D13" i="241"/>
  <c r="AB108" i="241"/>
  <c r="AD105" i="241"/>
  <c r="AB105" i="241"/>
  <c r="AD104" i="241"/>
  <c r="D9" i="241"/>
  <c r="AB104" i="241"/>
  <c r="O91" i="241"/>
  <c r="N91" i="241"/>
  <c r="K91" i="241"/>
  <c r="AF9" i="241"/>
  <c r="F91" i="241"/>
  <c r="AD9" i="241"/>
  <c r="E91" i="241"/>
  <c r="AB9" i="241"/>
  <c r="C91" i="241"/>
  <c r="O90" i="241"/>
  <c r="M90" i="241"/>
  <c r="L90" i="241"/>
  <c r="K90" i="241"/>
  <c r="AF8" i="241"/>
  <c r="F90" i="241"/>
  <c r="AD8" i="241"/>
  <c r="E90" i="241"/>
  <c r="AB8" i="241"/>
  <c r="C90" i="241"/>
  <c r="O89" i="241"/>
  <c r="N89" i="241"/>
  <c r="J89" i="241"/>
  <c r="AF7" i="241"/>
  <c r="G89" i="241"/>
  <c r="AD7" i="241"/>
  <c r="E89" i="241"/>
  <c r="AB7" i="241"/>
  <c r="C89" i="241"/>
  <c r="O88" i="241"/>
  <c r="M88" i="241"/>
  <c r="AF6" i="241"/>
  <c r="F88" i="241"/>
  <c r="AD6" i="241"/>
  <c r="E88" i="241"/>
  <c r="AB6" i="241"/>
  <c r="C88" i="241"/>
  <c r="O87" i="241"/>
  <c r="N87" i="241"/>
  <c r="J87" i="241"/>
  <c r="AF5" i="241"/>
  <c r="G87" i="241"/>
  <c r="AD5" i="241"/>
  <c r="E87" i="241"/>
  <c r="AB5" i="241"/>
  <c r="C87" i="241"/>
  <c r="O86" i="241"/>
  <c r="N86" i="241"/>
  <c r="M86" i="241"/>
  <c r="L86" i="241"/>
  <c r="J86" i="241"/>
  <c r="AF4" i="241"/>
  <c r="F86" i="241"/>
  <c r="AD4" i="241"/>
  <c r="E86" i="241"/>
  <c r="AB4" i="241"/>
  <c r="C86" i="241"/>
  <c r="N85" i="241"/>
  <c r="F85" i="241"/>
  <c r="C83" i="241"/>
  <c r="A65" i="241"/>
  <c r="A50" i="241"/>
  <c r="AB34" i="241"/>
  <c r="AB33" i="241"/>
  <c r="AB32" i="241"/>
  <c r="AB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19" i="241"/>
  <c r="AB17" i="241"/>
  <c r="AB16" i="241"/>
  <c r="AB15" i="241"/>
  <c r="D10" i="241"/>
  <c r="A7" i="241"/>
  <c r="A4" i="241"/>
  <c r="AB2" i="241"/>
  <c r="A2" i="241"/>
  <c r="AD128" i="240"/>
  <c r="O10" i="240"/>
  <c r="AB128" i="240"/>
  <c r="AD127" i="240"/>
  <c r="O9" i="240"/>
  <c r="AB127" i="240"/>
  <c r="AD125" i="240"/>
  <c r="AB125" i="240"/>
  <c r="AD124" i="240"/>
  <c r="AB124" i="240"/>
  <c r="AB122" i="240"/>
  <c r="AB121" i="240"/>
  <c r="AB120" i="240"/>
  <c r="AB118" i="240"/>
  <c r="O14" i="240"/>
  <c r="AD111" i="240"/>
  <c r="D16" i="240"/>
  <c r="AB111" i="240"/>
  <c r="AD110" i="240"/>
  <c r="D15" i="240"/>
  <c r="AB110" i="240"/>
  <c r="AD109" i="240"/>
  <c r="AB109" i="240"/>
  <c r="AD108" i="240"/>
  <c r="AB108" i="240"/>
  <c r="AD105" i="240"/>
  <c r="AB105" i="240"/>
  <c r="AD104" i="240"/>
  <c r="AB104" i="240"/>
  <c r="O91" i="240"/>
  <c r="N91" i="240"/>
  <c r="L91" i="240"/>
  <c r="K91" i="240"/>
  <c r="AF9" i="240"/>
  <c r="G91" i="240"/>
  <c r="AD9" i="240"/>
  <c r="E91" i="240"/>
  <c r="AB9" i="240"/>
  <c r="C91" i="240"/>
  <c r="M90" i="240"/>
  <c r="L90" i="240"/>
  <c r="K90" i="240"/>
  <c r="AF8" i="240"/>
  <c r="F90" i="240"/>
  <c r="AD8" i="240"/>
  <c r="E90" i="240"/>
  <c r="AB8" i="240"/>
  <c r="C90" i="240"/>
  <c r="O89" i="240"/>
  <c r="N89" i="240"/>
  <c r="J89" i="240"/>
  <c r="AF7" i="240"/>
  <c r="F89" i="240"/>
  <c r="AD7" i="240"/>
  <c r="E89" i="240"/>
  <c r="AB7" i="240"/>
  <c r="C89" i="240"/>
  <c r="O88" i="240"/>
  <c r="L88" i="240"/>
  <c r="AF6" i="240"/>
  <c r="G88" i="240"/>
  <c r="AD6" i="240"/>
  <c r="D88" i="240"/>
  <c r="AB6" i="240"/>
  <c r="C88" i="240"/>
  <c r="O87" i="240"/>
  <c r="N87" i="240"/>
  <c r="L87" i="240"/>
  <c r="J87" i="240"/>
  <c r="AF5" i="240"/>
  <c r="G87" i="240"/>
  <c r="AD5" i="240"/>
  <c r="E87" i="240"/>
  <c r="D87" i="240"/>
  <c r="AB5" i="240"/>
  <c r="C87" i="240"/>
  <c r="O86" i="240"/>
  <c r="N86" i="240"/>
  <c r="M86" i="240"/>
  <c r="L86" i="240"/>
  <c r="J86" i="240"/>
  <c r="AF4" i="240"/>
  <c r="G86" i="240"/>
  <c r="AD4" i="240"/>
  <c r="E86" i="240"/>
  <c r="AB4" i="240"/>
  <c r="D8" i="240"/>
  <c r="C86" i="240"/>
  <c r="N85" i="240"/>
  <c r="F85" i="240"/>
  <c r="J83" i="240"/>
  <c r="C83" i="240"/>
  <c r="A65" i="240"/>
  <c r="AB34" i="240"/>
  <c r="AB33" i="240"/>
  <c r="AB32" i="240"/>
  <c r="AB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4" i="240"/>
  <c r="D13" i="240"/>
  <c r="D10" i="240"/>
  <c r="D9" i="240"/>
  <c r="A7" i="240"/>
  <c r="A4" i="240"/>
  <c r="AB2" i="240"/>
  <c r="A2" i="240"/>
  <c r="AD128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AB110" i="239"/>
  <c r="AD109" i="239"/>
  <c r="AB109" i="239"/>
  <c r="AD108" i="239"/>
  <c r="AB108" i="239"/>
  <c r="AD105" i="239"/>
  <c r="AB105" i="239"/>
  <c r="AD104" i="239"/>
  <c r="AB104" i="239"/>
  <c r="O91" i="239"/>
  <c r="N91" i="239"/>
  <c r="K91" i="239"/>
  <c r="AF9" i="239"/>
  <c r="G91" i="239"/>
  <c r="AD9" i="239"/>
  <c r="E91" i="239"/>
  <c r="AB9" i="239"/>
  <c r="C91" i="239"/>
  <c r="N90" i="239"/>
  <c r="M90" i="239"/>
  <c r="L90" i="239"/>
  <c r="K90" i="239"/>
  <c r="AF8" i="239"/>
  <c r="F90" i="239"/>
  <c r="AD8" i="239"/>
  <c r="E90" i="239"/>
  <c r="AB8" i="239"/>
  <c r="C90" i="239"/>
  <c r="O89" i="239"/>
  <c r="N89" i="239"/>
  <c r="J89" i="239"/>
  <c r="AF7" i="239"/>
  <c r="G89" i="239"/>
  <c r="AD7" i="239"/>
  <c r="E89" i="239"/>
  <c r="AB7" i="239"/>
  <c r="C89" i="239"/>
  <c r="L88" i="239"/>
  <c r="AF6" i="239"/>
  <c r="F88" i="239"/>
  <c r="AD6" i="239"/>
  <c r="E88" i="239"/>
  <c r="AB6" i="239"/>
  <c r="C88" i="239"/>
  <c r="O87" i="239"/>
  <c r="N87" i="239"/>
  <c r="J87" i="239"/>
  <c r="AF5" i="239"/>
  <c r="G87" i="239"/>
  <c r="AD5" i="239"/>
  <c r="E87" i="239"/>
  <c r="AB5" i="239"/>
  <c r="C87" i="239"/>
  <c r="O86" i="239"/>
  <c r="N86" i="239"/>
  <c r="M86" i="239"/>
  <c r="L86" i="239"/>
  <c r="J86" i="239"/>
  <c r="AF4" i="239"/>
  <c r="G86" i="239"/>
  <c r="AD4" i="239"/>
  <c r="E86" i="239"/>
  <c r="AB4" i="239"/>
  <c r="C86" i="239"/>
  <c r="N85" i="239"/>
  <c r="F85" i="239"/>
  <c r="C83" i="239"/>
  <c r="A65" i="239"/>
  <c r="AB34" i="239"/>
  <c r="AB33" i="239"/>
  <c r="AB32" i="239"/>
  <c r="AB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B17" i="239"/>
  <c r="AB16" i="239"/>
  <c r="AB15" i="239"/>
  <c r="D16" i="239"/>
  <c r="D15" i="239"/>
  <c r="O14" i="239"/>
  <c r="D14" i="239"/>
  <c r="D13" i="239"/>
  <c r="O10" i="239"/>
  <c r="D10" i="239"/>
  <c r="O9" i="239"/>
  <c r="D9" i="239"/>
  <c r="O8" i="239"/>
  <c r="A7" i="239"/>
  <c r="A4" i="239"/>
  <c r="AB2" i="239"/>
  <c r="A2" i="239"/>
  <c r="AD128" i="238"/>
  <c r="AB128" i="238"/>
  <c r="AD127" i="238"/>
  <c r="O9" i="238"/>
  <c r="AB127" i="238"/>
  <c r="AD125" i="238"/>
  <c r="AB125" i="238"/>
  <c r="AD124" i="238"/>
  <c r="AB124" i="238"/>
  <c r="AB122" i="238"/>
  <c r="AB121" i="238"/>
  <c r="AB120" i="238"/>
  <c r="AB118" i="238"/>
  <c r="O14" i="238"/>
  <c r="AD111" i="238"/>
  <c r="AB111" i="238"/>
  <c r="AD110" i="238"/>
  <c r="AB110" i="238"/>
  <c r="AD109" i="238"/>
  <c r="AB109" i="238"/>
  <c r="AD108" i="238"/>
  <c r="D13" i="238"/>
  <c r="AB108" i="238"/>
  <c r="AD105" i="238"/>
  <c r="AB105" i="238"/>
  <c r="AD104" i="238"/>
  <c r="D9" i="238"/>
  <c r="AB104" i="238"/>
  <c r="O91" i="238"/>
  <c r="N91" i="238"/>
  <c r="K91" i="238"/>
  <c r="AF9" i="238"/>
  <c r="G91" i="238"/>
  <c r="AD9" i="238"/>
  <c r="E91" i="238"/>
  <c r="AB9" i="238"/>
  <c r="C91" i="238"/>
  <c r="M90" i="238"/>
  <c r="L90" i="238"/>
  <c r="K90" i="238"/>
  <c r="AF8" i="238"/>
  <c r="G90" i="238"/>
  <c r="AD8" i="238"/>
  <c r="E90" i="238"/>
  <c r="D90" i="238"/>
  <c r="AB8" i="238"/>
  <c r="C90" i="238"/>
  <c r="O89" i="238"/>
  <c r="N89" i="238"/>
  <c r="J89" i="238"/>
  <c r="AF7" i="238"/>
  <c r="G89" i="238"/>
  <c r="F89" i="238"/>
  <c r="AD7" i="238"/>
  <c r="D89" i="238"/>
  <c r="AB7" i="238"/>
  <c r="C89" i="238"/>
  <c r="AF6" i="238"/>
  <c r="G88" i="238"/>
  <c r="F88" i="238"/>
  <c r="AD6" i="238"/>
  <c r="E88" i="238"/>
  <c r="AB6" i="238"/>
  <c r="C88" i="238"/>
  <c r="O87" i="238"/>
  <c r="N87" i="238"/>
  <c r="L87" i="238"/>
  <c r="J87" i="238"/>
  <c r="AF5" i="238"/>
  <c r="G87" i="238"/>
  <c r="AD5" i="238"/>
  <c r="E87" i="238"/>
  <c r="AB5" i="238"/>
  <c r="C87" i="238"/>
  <c r="O86" i="238"/>
  <c r="N86" i="238"/>
  <c r="M86" i="238"/>
  <c r="L86" i="238"/>
  <c r="J86" i="238"/>
  <c r="AF4" i="238"/>
  <c r="G86" i="238"/>
  <c r="AD4" i="238"/>
  <c r="D86" i="238"/>
  <c r="AB4" i="238"/>
  <c r="C86" i="238"/>
  <c r="N85" i="238"/>
  <c r="F85" i="238"/>
  <c r="C83" i="238"/>
  <c r="A65" i="238"/>
  <c r="AB34" i="238"/>
  <c r="AB33" i="238"/>
  <c r="AB32" i="238"/>
  <c r="AB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6" i="238"/>
  <c r="D15" i="238"/>
  <c r="D14" i="238"/>
  <c r="O10" i="238"/>
  <c r="D10" i="238"/>
  <c r="O8" i="238"/>
  <c r="D8" i="238"/>
  <c r="A7" i="238"/>
  <c r="A4" i="238"/>
  <c r="AB2" i="238"/>
  <c r="A2" i="238"/>
  <c r="AD128" i="237"/>
  <c r="AB128" i="237"/>
  <c r="AD127" i="237"/>
  <c r="O9" i="237"/>
  <c r="AB127" i="237"/>
  <c r="AD125" i="237"/>
  <c r="AB125" i="237"/>
  <c r="AD124" i="237"/>
  <c r="AB124" i="237"/>
  <c r="AB122" i="237"/>
  <c r="AB121" i="237"/>
  <c r="AB120" i="237"/>
  <c r="AB118" i="237"/>
  <c r="O14" i="237"/>
  <c r="AD111" i="237"/>
  <c r="D16" i="237"/>
  <c r="AB111" i="237"/>
  <c r="AD110" i="237"/>
  <c r="D15" i="237"/>
  <c r="AB110" i="237"/>
  <c r="AD109" i="237"/>
  <c r="AB109" i="237"/>
  <c r="AD108" i="237"/>
  <c r="D13" i="237"/>
  <c r="AB108" i="237"/>
  <c r="AD105" i="237"/>
  <c r="AB105" i="237"/>
  <c r="AD104" i="237"/>
  <c r="D9" i="237"/>
  <c r="AB104" i="237"/>
  <c r="O91" i="237"/>
  <c r="N91" i="237"/>
  <c r="K91" i="237"/>
  <c r="AF9" i="237"/>
  <c r="G91" i="237"/>
  <c r="AD9" i="237"/>
  <c r="E91" i="237"/>
  <c r="AB9" i="237"/>
  <c r="C91" i="237"/>
  <c r="N90" i="237"/>
  <c r="M90" i="237"/>
  <c r="L90" i="237"/>
  <c r="K90" i="237"/>
  <c r="AF8" i="237"/>
  <c r="G90" i="237"/>
  <c r="AD8" i="237"/>
  <c r="E90" i="237"/>
  <c r="AB8" i="237"/>
  <c r="C90" i="237"/>
  <c r="O89" i="237"/>
  <c r="N89" i="237"/>
  <c r="J89" i="237"/>
  <c r="AF7" i="237"/>
  <c r="F89" i="237"/>
  <c r="AD7" i="237"/>
  <c r="E89" i="237"/>
  <c r="AB7" i="237"/>
  <c r="C89" i="237"/>
  <c r="J88" i="237"/>
  <c r="AF6" i="237"/>
  <c r="G88" i="237"/>
  <c r="AD6" i="237"/>
  <c r="E88" i="237"/>
  <c r="AB6" i="237"/>
  <c r="C88" i="237"/>
  <c r="O87" i="237"/>
  <c r="N87" i="237"/>
  <c r="J87" i="237"/>
  <c r="AF5" i="237"/>
  <c r="G87" i="237"/>
  <c r="AD5" i="237"/>
  <c r="E87" i="237"/>
  <c r="AB5" i="237"/>
  <c r="C87" i="237"/>
  <c r="O86" i="237"/>
  <c r="N86" i="237"/>
  <c r="M86" i="237"/>
  <c r="L86" i="237"/>
  <c r="J86" i="237"/>
  <c r="AF4" i="237"/>
  <c r="G86" i="237"/>
  <c r="AD4" i="237"/>
  <c r="D86" i="237"/>
  <c r="AB4" i="237"/>
  <c r="C86" i="237"/>
  <c r="N85" i="237"/>
  <c r="F85" i="237"/>
  <c r="J83" i="237"/>
  <c r="C83" i="237"/>
  <c r="A65" i="237"/>
  <c r="AB34" i="237"/>
  <c r="AB33" i="237"/>
  <c r="AB32" i="237"/>
  <c r="AB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4" i="237"/>
  <c r="O10" i="237"/>
  <c r="D10" i="237"/>
  <c r="A7" i="237"/>
  <c r="A4" i="237"/>
  <c r="AB2" i="237"/>
  <c r="A2" i="237"/>
  <c r="AD128" i="236"/>
  <c r="AB128" i="236"/>
  <c r="AD127" i="236"/>
  <c r="O9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D15" i="236"/>
  <c r="AB110" i="236"/>
  <c r="AD109" i="236"/>
  <c r="AB109" i="236"/>
  <c r="AD108" i="236"/>
  <c r="D13" i="236"/>
  <c r="AB108" i="236"/>
  <c r="AD105" i="236"/>
  <c r="AB105" i="236"/>
  <c r="AD104" i="236"/>
  <c r="D9" i="236"/>
  <c r="AB104" i="236"/>
  <c r="O91" i="236"/>
  <c r="N91" i="236"/>
  <c r="K91" i="236"/>
  <c r="AF9" i="236"/>
  <c r="G91" i="236"/>
  <c r="AD9" i="236"/>
  <c r="E91" i="236"/>
  <c r="AB9" i="236"/>
  <c r="C91" i="236"/>
  <c r="M90" i="236"/>
  <c r="L90" i="236"/>
  <c r="K90" i="236"/>
  <c r="AF8" i="236"/>
  <c r="G90" i="236"/>
  <c r="AD8" i="236"/>
  <c r="E90" i="236"/>
  <c r="AB8" i="236"/>
  <c r="C90" i="236"/>
  <c r="O89" i="236"/>
  <c r="N89" i="236"/>
  <c r="J89" i="236"/>
  <c r="AF7" i="236"/>
  <c r="G89" i="236"/>
  <c r="AD7" i="236"/>
  <c r="E89" i="236"/>
  <c r="AB7" i="236"/>
  <c r="C89" i="236"/>
  <c r="AF6" i="236"/>
  <c r="G88" i="236"/>
  <c r="AD6" i="236"/>
  <c r="E88" i="236"/>
  <c r="AB6" i="236"/>
  <c r="C88" i="236"/>
  <c r="O87" i="236"/>
  <c r="N87" i="236"/>
  <c r="L87" i="236"/>
  <c r="J87" i="236"/>
  <c r="AF5" i="236"/>
  <c r="G87" i="236"/>
  <c r="AD5" i="236"/>
  <c r="E87" i="236"/>
  <c r="AB5" i="236"/>
  <c r="C87" i="236"/>
  <c r="O86" i="236"/>
  <c r="N86" i="236"/>
  <c r="M86" i="236"/>
  <c r="L86" i="236"/>
  <c r="J86" i="236"/>
  <c r="AF4" i="236"/>
  <c r="G86" i="236"/>
  <c r="AD4" i="236"/>
  <c r="E86" i="236"/>
  <c r="AB4" i="236"/>
  <c r="C86" i="236"/>
  <c r="N85" i="236"/>
  <c r="F85" i="236"/>
  <c r="C83" i="236"/>
  <c r="A65" i="236"/>
  <c r="AB34" i="236"/>
  <c r="AB33" i="236"/>
  <c r="AB32" i="236"/>
  <c r="AB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B17" i="236"/>
  <c r="AB16" i="236"/>
  <c r="AB15" i="236"/>
  <c r="D16" i="236"/>
  <c r="O14" i="236"/>
  <c r="D14" i="236"/>
  <c r="O10" i="236"/>
  <c r="D10" i="236"/>
  <c r="D8" i="236"/>
  <c r="A7" i="236"/>
  <c r="A4" i="236"/>
  <c r="AB2" i="236"/>
  <c r="A2" i="236"/>
  <c r="AD128" i="235"/>
  <c r="O10" i="235"/>
  <c r="AB128" i="235"/>
  <c r="AD127" i="235"/>
  <c r="O9" i="235"/>
  <c r="AB127" i="235"/>
  <c r="AD125" i="235"/>
  <c r="AB125" i="235"/>
  <c r="AD124" i="235"/>
  <c r="AB124" i="235"/>
  <c r="AB122" i="235"/>
  <c r="AB121" i="235"/>
  <c r="AB120" i="235"/>
  <c r="AB118" i="235"/>
  <c r="O14" i="235"/>
  <c r="AD111" i="235"/>
  <c r="AB111" i="235"/>
  <c r="AD110" i="235"/>
  <c r="D15" i="235"/>
  <c r="AB110" i="235"/>
  <c r="AD109" i="235"/>
  <c r="D14" i="235"/>
  <c r="AB109" i="235"/>
  <c r="AD108" i="235"/>
  <c r="D13" i="235"/>
  <c r="AB108" i="235"/>
  <c r="AD105" i="235"/>
  <c r="D10" i="235"/>
  <c r="AB105" i="235"/>
  <c r="AD104" i="235"/>
  <c r="D9" i="235"/>
  <c r="AB104" i="235"/>
  <c r="O91" i="235"/>
  <c r="N91" i="235"/>
  <c r="K91" i="235"/>
  <c r="AF9" i="235"/>
  <c r="G91" i="235"/>
  <c r="AD9" i="235"/>
  <c r="E91" i="235"/>
  <c r="AB9" i="235"/>
  <c r="C91" i="235"/>
  <c r="O90" i="235"/>
  <c r="M90" i="235"/>
  <c r="L90" i="235"/>
  <c r="K90" i="235"/>
  <c r="AF8" i="235"/>
  <c r="F90" i="235"/>
  <c r="AD8" i="235"/>
  <c r="E90" i="235"/>
  <c r="AB8" i="235"/>
  <c r="C90" i="235"/>
  <c r="O89" i="235"/>
  <c r="N89" i="235"/>
  <c r="J89" i="235"/>
  <c r="AF7" i="235"/>
  <c r="F89" i="235"/>
  <c r="AD7" i="235"/>
  <c r="E89" i="235"/>
  <c r="AB7" i="235"/>
  <c r="C89" i="235"/>
  <c r="N88" i="235"/>
  <c r="M88" i="235"/>
  <c r="AF6" i="235"/>
  <c r="G88" i="235"/>
  <c r="AD6" i="235"/>
  <c r="E88" i="235"/>
  <c r="AB6" i="235"/>
  <c r="C88" i="235"/>
  <c r="O87" i="235"/>
  <c r="N87" i="235"/>
  <c r="J87" i="235"/>
  <c r="AF5" i="235"/>
  <c r="G87" i="235"/>
  <c r="AD5" i="235"/>
  <c r="E87" i="235"/>
  <c r="AB5" i="235"/>
  <c r="C87" i="235"/>
  <c r="O86" i="235"/>
  <c r="N86" i="235"/>
  <c r="M86" i="235"/>
  <c r="L86" i="235"/>
  <c r="J86" i="235"/>
  <c r="AF4" i="235"/>
  <c r="G86" i="235"/>
  <c r="AD4" i="235"/>
  <c r="E86" i="235"/>
  <c r="AB4" i="235"/>
  <c r="C86" i="235"/>
  <c r="N85" i="235"/>
  <c r="F85" i="235"/>
  <c r="C83" i="235"/>
  <c r="A65" i="235"/>
  <c r="A50" i="235"/>
  <c r="AB34" i="235"/>
  <c r="AB33" i="235"/>
  <c r="AB32" i="235"/>
  <c r="AB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19" i="235"/>
  <c r="AB17" i="235"/>
  <c r="AB16" i="235"/>
  <c r="AB15" i="235"/>
  <c r="D16" i="235"/>
  <c r="O8" i="235"/>
  <c r="A7" i="235"/>
  <c r="A4" i="235"/>
  <c r="AB2" i="235"/>
  <c r="A2" i="235"/>
  <c r="AD128" i="234"/>
  <c r="O10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D16" i="234"/>
  <c r="AB111" i="234"/>
  <c r="AD110" i="234"/>
  <c r="AB110" i="234"/>
  <c r="AD109" i="234"/>
  <c r="D14" i="234"/>
  <c r="AB109" i="234"/>
  <c r="AD108" i="234"/>
  <c r="AB108" i="234"/>
  <c r="AD105" i="234"/>
  <c r="D10" i="234"/>
  <c r="AB105" i="234"/>
  <c r="AD104" i="234"/>
  <c r="D9" i="234"/>
  <c r="AB104" i="234"/>
  <c r="O91" i="234"/>
  <c r="N91" i="234"/>
  <c r="K91" i="234"/>
  <c r="AF9" i="234"/>
  <c r="G91" i="234"/>
  <c r="AD9" i="234"/>
  <c r="D91" i="234"/>
  <c r="AB9" i="234"/>
  <c r="C91" i="234"/>
  <c r="M90" i="234"/>
  <c r="L90" i="234"/>
  <c r="K90" i="234"/>
  <c r="AF8" i="234"/>
  <c r="F90" i="234"/>
  <c r="AD8" i="234"/>
  <c r="E90" i="234"/>
  <c r="AB8" i="234"/>
  <c r="C90" i="234"/>
  <c r="O89" i="234"/>
  <c r="N89" i="234"/>
  <c r="J89" i="234"/>
  <c r="AF7" i="234"/>
  <c r="G89" i="234"/>
  <c r="AD7" i="234"/>
  <c r="E89" i="234"/>
  <c r="AB7" i="234"/>
  <c r="C89" i="234"/>
  <c r="O88" i="234"/>
  <c r="M88" i="234"/>
  <c r="AF6" i="234"/>
  <c r="F88" i="234"/>
  <c r="AD6" i="234"/>
  <c r="E88" i="234"/>
  <c r="AB6" i="234"/>
  <c r="C88" i="234"/>
  <c r="O87" i="234"/>
  <c r="N87" i="234"/>
  <c r="J87" i="234"/>
  <c r="AF5" i="234"/>
  <c r="G87" i="234"/>
  <c r="AD5" i="234"/>
  <c r="E87" i="234"/>
  <c r="AB5" i="234"/>
  <c r="C87" i="234"/>
  <c r="O86" i="234"/>
  <c r="N86" i="234"/>
  <c r="M86" i="234"/>
  <c r="L86" i="234"/>
  <c r="J86" i="234"/>
  <c r="AF4" i="234"/>
  <c r="F86" i="234"/>
  <c r="G86" i="234"/>
  <c r="AD4" i="234"/>
  <c r="E86" i="234"/>
  <c r="AB4" i="234"/>
  <c r="C86" i="234"/>
  <c r="N85" i="234"/>
  <c r="F85" i="234"/>
  <c r="J83" i="234"/>
  <c r="C83" i="234"/>
  <c r="A65" i="234"/>
  <c r="A50" i="234"/>
  <c r="AB34" i="234"/>
  <c r="AB33" i="234"/>
  <c r="AB32" i="234"/>
  <c r="AB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19" i="234"/>
  <c r="AB17" i="234"/>
  <c r="AB16" i="234"/>
  <c r="AB15" i="234"/>
  <c r="D15" i="234"/>
  <c r="O14" i="234"/>
  <c r="D13" i="234"/>
  <c r="O9" i="234"/>
  <c r="A7" i="234"/>
  <c r="A4" i="234"/>
  <c r="AB2" i="234"/>
  <c r="A2" i="234"/>
  <c r="AD128" i="233"/>
  <c r="AB128" i="233"/>
  <c r="AD127" i="233"/>
  <c r="O9" i="233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D15" i="233"/>
  <c r="AB110" i="233"/>
  <c r="AD109" i="233"/>
  <c r="D14" i="233"/>
  <c r="AB109" i="233"/>
  <c r="AD108" i="233"/>
  <c r="D13" i="233"/>
  <c r="AB108" i="233"/>
  <c r="AD105" i="233"/>
  <c r="D10" i="233"/>
  <c r="AB105" i="233"/>
  <c r="AD104" i="233"/>
  <c r="D9" i="233"/>
  <c r="AB104" i="233"/>
  <c r="O91" i="233"/>
  <c r="N91" i="233"/>
  <c r="K91" i="233"/>
  <c r="AF9" i="233"/>
  <c r="G91" i="233"/>
  <c r="AD9" i="233"/>
  <c r="E91" i="233"/>
  <c r="AB9" i="233"/>
  <c r="C91" i="233"/>
  <c r="N90" i="233"/>
  <c r="M90" i="233"/>
  <c r="L90" i="233"/>
  <c r="K90" i="233"/>
  <c r="AF8" i="233"/>
  <c r="F90" i="233"/>
  <c r="AD8" i="233"/>
  <c r="D90" i="233"/>
  <c r="AB8" i="233"/>
  <c r="C90" i="233"/>
  <c r="O89" i="233"/>
  <c r="N89" i="233"/>
  <c r="J89" i="233"/>
  <c r="AF7" i="233"/>
  <c r="G89" i="233"/>
  <c r="AD7" i="233"/>
  <c r="E89" i="233"/>
  <c r="AB7" i="233"/>
  <c r="C89" i="233"/>
  <c r="J88" i="233"/>
  <c r="AF6" i="233"/>
  <c r="F88" i="233"/>
  <c r="AD6" i="233"/>
  <c r="E88" i="233"/>
  <c r="AB6" i="233"/>
  <c r="C88" i="233"/>
  <c r="O87" i="233"/>
  <c r="N87" i="233"/>
  <c r="J87" i="233"/>
  <c r="AF5" i="233"/>
  <c r="G87" i="233"/>
  <c r="AD5" i="233"/>
  <c r="E87" i="233"/>
  <c r="AB5" i="233"/>
  <c r="C87" i="233"/>
  <c r="O86" i="233"/>
  <c r="N86" i="233"/>
  <c r="M86" i="233"/>
  <c r="L86" i="233"/>
  <c r="J86" i="233"/>
  <c r="AF4" i="233"/>
  <c r="F86" i="233"/>
  <c r="AD4" i="233"/>
  <c r="E86" i="233"/>
  <c r="AB4" i="233"/>
  <c r="C86" i="233"/>
  <c r="N85" i="233"/>
  <c r="F85" i="233"/>
  <c r="C83" i="233"/>
  <c r="A65" i="233"/>
  <c r="AB34" i="233"/>
  <c r="AB33" i="233"/>
  <c r="AB32" i="233"/>
  <c r="AB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6" i="233"/>
  <c r="O14" i="233"/>
  <c r="O10" i="233"/>
  <c r="A7" i="233"/>
  <c r="A4" i="233"/>
  <c r="AB2" i="233"/>
  <c r="A2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O14" i="232"/>
  <c r="AD111" i="232"/>
  <c r="AB111" i="232"/>
  <c r="AD110" i="232"/>
  <c r="D15" i="232"/>
  <c r="AB110" i="232"/>
  <c r="AD109" i="232"/>
  <c r="AB109" i="232"/>
  <c r="AD108" i="232"/>
  <c r="D13" i="232"/>
  <c r="AB108" i="232"/>
  <c r="AD105" i="232"/>
  <c r="AB105" i="232"/>
  <c r="AD104" i="232"/>
  <c r="D9" i="232"/>
  <c r="AB104" i="232"/>
  <c r="O91" i="232"/>
  <c r="N91" i="232"/>
  <c r="K91" i="232"/>
  <c r="AF9" i="232"/>
  <c r="F91" i="232"/>
  <c r="AD9" i="232"/>
  <c r="E91" i="232"/>
  <c r="AB9" i="232"/>
  <c r="C91" i="232"/>
  <c r="M90" i="232"/>
  <c r="L90" i="232"/>
  <c r="K90" i="232"/>
  <c r="AF8" i="232"/>
  <c r="G90" i="232"/>
  <c r="AD8" i="232"/>
  <c r="E90" i="232"/>
  <c r="D90" i="232"/>
  <c r="AB8" i="232"/>
  <c r="C90" i="232"/>
  <c r="O89" i="232"/>
  <c r="N89" i="232"/>
  <c r="J89" i="232"/>
  <c r="AF7" i="232"/>
  <c r="G89" i="232"/>
  <c r="AD7" i="232"/>
  <c r="E89" i="232"/>
  <c r="AB7" i="232"/>
  <c r="O8" i="232"/>
  <c r="N88" i="232"/>
  <c r="AF6" i="232"/>
  <c r="F88" i="232"/>
  <c r="AD6" i="232"/>
  <c r="D88" i="232"/>
  <c r="AB6" i="232"/>
  <c r="C88" i="232"/>
  <c r="O87" i="232"/>
  <c r="N87" i="232"/>
  <c r="L87" i="232"/>
  <c r="J87" i="232"/>
  <c r="AF5" i="232"/>
  <c r="F87" i="232"/>
  <c r="AD5" i="232"/>
  <c r="D87" i="232"/>
  <c r="AB5" i="232"/>
  <c r="C87" i="232"/>
  <c r="O86" i="232"/>
  <c r="N86" i="232"/>
  <c r="M86" i="232"/>
  <c r="L86" i="232"/>
  <c r="J86" i="232"/>
  <c r="AF4" i="232"/>
  <c r="G86" i="232"/>
  <c r="AD4" i="232"/>
  <c r="E86" i="232"/>
  <c r="AB4" i="232"/>
  <c r="C86" i="232"/>
  <c r="N85" i="232"/>
  <c r="F85" i="232"/>
  <c r="C83" i="232"/>
  <c r="A65" i="232"/>
  <c r="AB34" i="232"/>
  <c r="AB33" i="232"/>
  <c r="AB32" i="232"/>
  <c r="AB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B17" i="232"/>
  <c r="AB16" i="232"/>
  <c r="AB15" i="232"/>
  <c r="D16" i="232"/>
  <c r="D14" i="232"/>
  <c r="O10" i="232"/>
  <c r="D10" i="232"/>
  <c r="O9" i="232"/>
  <c r="D8" i="232"/>
  <c r="A7" i="232"/>
  <c r="A4" i="232"/>
  <c r="AB2" i="232"/>
  <c r="A2" i="232"/>
  <c r="AD128" i="231"/>
  <c r="AB128" i="231"/>
  <c r="AD127" i="231"/>
  <c r="O9" i="231"/>
  <c r="AB127" i="231"/>
  <c r="AD125" i="231"/>
  <c r="AB125" i="231"/>
  <c r="AD124" i="231"/>
  <c r="AB124" i="231"/>
  <c r="AB122" i="231"/>
  <c r="AB121" i="231"/>
  <c r="AB120" i="231"/>
  <c r="AB118" i="231"/>
  <c r="O14" i="231"/>
  <c r="AD111" i="231"/>
  <c r="AB111" i="231"/>
  <c r="AD110" i="231"/>
  <c r="D15" i="231"/>
  <c r="AB110" i="231"/>
  <c r="AD109" i="231"/>
  <c r="D14" i="231"/>
  <c r="AB109" i="231"/>
  <c r="AD108" i="231"/>
  <c r="D13" i="231"/>
  <c r="AB108" i="231"/>
  <c r="AD105" i="231"/>
  <c r="D10" i="231"/>
  <c r="AB105" i="231"/>
  <c r="AD104" i="231"/>
  <c r="D9" i="231"/>
  <c r="AB104" i="231"/>
  <c r="O91" i="231"/>
  <c r="N91" i="231"/>
  <c r="K91" i="231"/>
  <c r="AF9" i="231"/>
  <c r="G91" i="231"/>
  <c r="AD9" i="231"/>
  <c r="E91" i="231"/>
  <c r="AB9" i="231"/>
  <c r="C91" i="231"/>
  <c r="O90" i="231"/>
  <c r="M90" i="231"/>
  <c r="L90" i="231"/>
  <c r="K90" i="231"/>
  <c r="AF8" i="231"/>
  <c r="F90" i="231"/>
  <c r="AD8" i="231"/>
  <c r="E90" i="231"/>
  <c r="AB8" i="231"/>
  <c r="C90" i="231"/>
  <c r="O89" i="231"/>
  <c r="N89" i="231"/>
  <c r="J89" i="231"/>
  <c r="AF7" i="231"/>
  <c r="G89" i="231"/>
  <c r="AD7" i="231"/>
  <c r="E89" i="231"/>
  <c r="AB7" i="231"/>
  <c r="C89" i="231"/>
  <c r="J88" i="231"/>
  <c r="AF6" i="231"/>
  <c r="F88" i="231"/>
  <c r="AD6" i="231"/>
  <c r="E88" i="231"/>
  <c r="AB6" i="231"/>
  <c r="C88" i="231"/>
  <c r="O87" i="231"/>
  <c r="N87" i="231"/>
  <c r="J87" i="231"/>
  <c r="AF5" i="231"/>
  <c r="G87" i="231"/>
  <c r="AD5" i="231"/>
  <c r="D87" i="231"/>
  <c r="AB5" i="231"/>
  <c r="C87" i="231"/>
  <c r="O86" i="231"/>
  <c r="N86" i="231"/>
  <c r="M86" i="231"/>
  <c r="L86" i="231"/>
  <c r="J86" i="231"/>
  <c r="AF4" i="231"/>
  <c r="G86" i="231"/>
  <c r="AD4" i="231"/>
  <c r="E86" i="231"/>
  <c r="AB4" i="231"/>
  <c r="C86" i="231"/>
  <c r="N85" i="231"/>
  <c r="F85" i="231"/>
  <c r="C83" i="231"/>
  <c r="A65" i="231"/>
  <c r="AB34" i="231"/>
  <c r="AB33" i="231"/>
  <c r="AB32" i="231"/>
  <c r="AB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B17" i="231"/>
  <c r="AB16" i="231"/>
  <c r="AB15" i="231"/>
  <c r="D16" i="231"/>
  <c r="O10" i="231"/>
  <c r="A7" i="231"/>
  <c r="A4" i="231"/>
  <c r="AB2" i="231"/>
  <c r="A2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O14" i="230"/>
  <c r="AD111" i="230"/>
  <c r="AB111" i="230"/>
  <c r="AD110" i="230"/>
  <c r="D15" i="230"/>
  <c r="AB110" i="230"/>
  <c r="AD109" i="230"/>
  <c r="AB109" i="230"/>
  <c r="AD108" i="230"/>
  <c r="AB108" i="230"/>
  <c r="AD105" i="230"/>
  <c r="AB105" i="230"/>
  <c r="AD104" i="230"/>
  <c r="AB104" i="230"/>
  <c r="O91" i="230"/>
  <c r="N91" i="230"/>
  <c r="K91" i="230"/>
  <c r="AF9" i="230"/>
  <c r="G91" i="230"/>
  <c r="AD9" i="230"/>
  <c r="E91" i="230"/>
  <c r="AB9" i="230"/>
  <c r="C91" i="230"/>
  <c r="N90" i="230"/>
  <c r="M90" i="230"/>
  <c r="L90" i="230"/>
  <c r="K90" i="230"/>
  <c r="AF8" i="230"/>
  <c r="G90" i="230"/>
  <c r="AD8" i="230"/>
  <c r="E90" i="230"/>
  <c r="AB8" i="230"/>
  <c r="C90" i="230"/>
  <c r="O89" i="230"/>
  <c r="N89" i="230"/>
  <c r="J89" i="230"/>
  <c r="AF7" i="230"/>
  <c r="G89" i="230"/>
  <c r="AD7" i="230"/>
  <c r="E89" i="230"/>
  <c r="AB7" i="230"/>
  <c r="C89" i="230"/>
  <c r="O88" i="230"/>
  <c r="AF6" i="230"/>
  <c r="F88" i="230"/>
  <c r="AD6" i="230"/>
  <c r="E88" i="230"/>
  <c r="D88" i="230"/>
  <c r="AB6" i="230"/>
  <c r="C88" i="230"/>
  <c r="O87" i="230"/>
  <c r="N87" i="230"/>
  <c r="L87" i="230"/>
  <c r="J87" i="230"/>
  <c r="AF5" i="230"/>
  <c r="F87" i="230"/>
  <c r="AD5" i="230"/>
  <c r="E87" i="230"/>
  <c r="AB5" i="230"/>
  <c r="C87" i="230"/>
  <c r="O86" i="230"/>
  <c r="N86" i="230"/>
  <c r="M86" i="230"/>
  <c r="L86" i="230"/>
  <c r="J86" i="230"/>
  <c r="AF4" i="230"/>
  <c r="G86" i="230"/>
  <c r="AD4" i="230"/>
  <c r="E86" i="230"/>
  <c r="AB4" i="230"/>
  <c r="C86" i="230"/>
  <c r="N85" i="230"/>
  <c r="F85" i="230"/>
  <c r="C83" i="230"/>
  <c r="A65" i="230"/>
  <c r="AB34" i="230"/>
  <c r="AB33" i="230"/>
  <c r="AB32" i="230"/>
  <c r="AB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6" i="230"/>
  <c r="D14" i="230"/>
  <c r="D13" i="230"/>
  <c r="O10" i="230"/>
  <c r="D10" i="230"/>
  <c r="O9" i="230"/>
  <c r="D9" i="230"/>
  <c r="O8" i="230"/>
  <c r="A7" i="230"/>
  <c r="A4" i="230"/>
  <c r="AB2" i="230"/>
  <c r="A2" i="230"/>
  <c r="AD128" i="229"/>
  <c r="AB128" i="229"/>
  <c r="AD127" i="229"/>
  <c r="O9" i="229"/>
  <c r="AB127" i="229"/>
  <c r="AD125" i="229"/>
  <c r="AB125" i="229"/>
  <c r="AD124" i="229"/>
  <c r="AB124" i="229"/>
  <c r="AB122" i="229"/>
  <c r="AB121" i="229"/>
  <c r="AB120" i="229"/>
  <c r="AB118" i="229"/>
  <c r="O14" i="229"/>
  <c r="AD111" i="229"/>
  <c r="AB111" i="229"/>
  <c r="AD110" i="229"/>
  <c r="D15" i="229"/>
  <c r="AB110" i="229"/>
  <c r="AD109" i="229"/>
  <c r="AB109" i="229"/>
  <c r="AD108" i="229"/>
  <c r="AB108" i="229"/>
  <c r="AD105" i="229"/>
  <c r="AB105" i="229"/>
  <c r="AD104" i="229"/>
  <c r="D9" i="229"/>
  <c r="AB104" i="229"/>
  <c r="O91" i="229"/>
  <c r="N91" i="229"/>
  <c r="K91" i="229"/>
  <c r="AF9" i="229"/>
  <c r="G91" i="229"/>
  <c r="AD9" i="229"/>
  <c r="D91" i="229"/>
  <c r="E91" i="229"/>
  <c r="AB9" i="229"/>
  <c r="C91" i="229"/>
  <c r="O90" i="229"/>
  <c r="M90" i="229"/>
  <c r="L90" i="229"/>
  <c r="K90" i="229"/>
  <c r="AF8" i="229"/>
  <c r="F90" i="229"/>
  <c r="AD8" i="229"/>
  <c r="E90" i="229"/>
  <c r="AB8" i="229"/>
  <c r="C90" i="229"/>
  <c r="O89" i="229"/>
  <c r="N89" i="229"/>
  <c r="J89" i="229"/>
  <c r="AF7" i="229"/>
  <c r="G89" i="229"/>
  <c r="AD7" i="229"/>
  <c r="E89" i="229"/>
  <c r="AB7" i="229"/>
  <c r="C89" i="229"/>
  <c r="J88" i="229"/>
  <c r="AF6" i="229"/>
  <c r="G88" i="229"/>
  <c r="AD6" i="229"/>
  <c r="E88" i="229"/>
  <c r="AB6" i="229"/>
  <c r="C88" i="229"/>
  <c r="O87" i="229"/>
  <c r="N87" i="229"/>
  <c r="J87" i="229"/>
  <c r="AF5" i="229"/>
  <c r="F87" i="229"/>
  <c r="AD5" i="229"/>
  <c r="E87" i="229"/>
  <c r="AB5" i="229"/>
  <c r="C87" i="229"/>
  <c r="O86" i="229"/>
  <c r="N86" i="229"/>
  <c r="M86" i="229"/>
  <c r="L86" i="229"/>
  <c r="J86" i="229"/>
  <c r="AF4" i="229"/>
  <c r="G86" i="229"/>
  <c r="AD4" i="229"/>
  <c r="E86" i="229"/>
  <c r="AB4" i="229"/>
  <c r="C86" i="229"/>
  <c r="N85" i="229"/>
  <c r="F85" i="229"/>
  <c r="C83" i="229"/>
  <c r="A65" i="229"/>
  <c r="AB34" i="229"/>
  <c r="AB33" i="229"/>
  <c r="AB32" i="229"/>
  <c r="AB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B17" i="229"/>
  <c r="AB16" i="229"/>
  <c r="AB15" i="229"/>
  <c r="D16" i="229"/>
  <c r="D14" i="229"/>
  <c r="D13" i="229"/>
  <c r="O10" i="229"/>
  <c r="D10" i="229"/>
  <c r="A7" i="229"/>
  <c r="A4" i="229"/>
  <c r="AB2" i="229"/>
  <c r="A2" i="229"/>
  <c r="AD128" i="228"/>
  <c r="AB128" i="228"/>
  <c r="AD127" i="228"/>
  <c r="O9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D15" i="228"/>
  <c r="AB110" i="228"/>
  <c r="AD109" i="228"/>
  <c r="AB109" i="228"/>
  <c r="AD108" i="228"/>
  <c r="D13" i="228"/>
  <c r="AB108" i="228"/>
  <c r="AD105" i="228"/>
  <c r="AB105" i="228"/>
  <c r="AD104" i="228"/>
  <c r="D9" i="228"/>
  <c r="AB104" i="228"/>
  <c r="O91" i="228"/>
  <c r="N91" i="228"/>
  <c r="K91" i="228"/>
  <c r="AF9" i="228"/>
  <c r="G91" i="228"/>
  <c r="AD9" i="228"/>
  <c r="E91" i="228"/>
  <c r="AB9" i="228"/>
  <c r="C91" i="228"/>
  <c r="M90" i="228"/>
  <c r="L90" i="228"/>
  <c r="K90" i="228"/>
  <c r="AF8" i="228"/>
  <c r="G90" i="228"/>
  <c r="AD8" i="228"/>
  <c r="E90" i="228"/>
  <c r="AB8" i="228"/>
  <c r="C90" i="228"/>
  <c r="O89" i="228"/>
  <c r="N89" i="228"/>
  <c r="J89" i="228"/>
  <c r="AF7" i="228"/>
  <c r="G89" i="228"/>
  <c r="AD7" i="228"/>
  <c r="E89" i="228"/>
  <c r="AB7" i="228"/>
  <c r="C89" i="228"/>
  <c r="N88" i="228"/>
  <c r="AF6" i="228"/>
  <c r="G88" i="228"/>
  <c r="AD6" i="228"/>
  <c r="D88" i="228"/>
  <c r="AB6" i="228"/>
  <c r="C88" i="228"/>
  <c r="O87" i="228"/>
  <c r="N87" i="228"/>
  <c r="J87" i="228"/>
  <c r="AF5" i="228"/>
  <c r="G87" i="228"/>
  <c r="AD5" i="228"/>
  <c r="E87" i="228"/>
  <c r="AB5" i="228"/>
  <c r="C87" i="228"/>
  <c r="O86" i="228"/>
  <c r="N86" i="228"/>
  <c r="M86" i="228"/>
  <c r="L86" i="228"/>
  <c r="J86" i="228"/>
  <c r="AF4" i="228"/>
  <c r="G86" i="228"/>
  <c r="AD4" i="228"/>
  <c r="E86" i="228"/>
  <c r="AB4" i="228"/>
  <c r="C86" i="228"/>
  <c r="N85" i="228"/>
  <c r="F85" i="228"/>
  <c r="C83" i="228"/>
  <c r="A65" i="228"/>
  <c r="A50" i="228"/>
  <c r="AB34" i="228"/>
  <c r="AB33" i="228"/>
  <c r="AB32" i="228"/>
  <c r="AB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19" i="228"/>
  <c r="AB17" i="228"/>
  <c r="AB16" i="228"/>
  <c r="AB15" i="228"/>
  <c r="D16" i="228"/>
  <c r="O14" i="228"/>
  <c r="D14" i="228"/>
  <c r="O10" i="228"/>
  <c r="D10" i="228"/>
  <c r="A7" i="228"/>
  <c r="A4" i="228"/>
  <c r="AB2" i="228"/>
  <c r="A2" i="228"/>
  <c r="AD128" i="227"/>
  <c r="AB128" i="227"/>
  <c r="AD127" i="227"/>
  <c r="O9" i="227"/>
  <c r="AB127" i="227"/>
  <c r="AD125" i="227"/>
  <c r="AB125" i="227"/>
  <c r="AD124" i="227"/>
  <c r="AB124" i="227"/>
  <c r="AB122" i="227"/>
  <c r="AB121" i="227"/>
  <c r="AB120" i="227"/>
  <c r="AB118" i="227"/>
  <c r="AD111" i="227"/>
  <c r="AB111" i="227"/>
  <c r="AD110" i="227"/>
  <c r="D15" i="227"/>
  <c r="AB110" i="227"/>
  <c r="AD109" i="227"/>
  <c r="AB109" i="227"/>
  <c r="AD108" i="227"/>
  <c r="D13" i="227"/>
  <c r="AB108" i="227"/>
  <c r="AD105" i="227"/>
  <c r="AB105" i="227"/>
  <c r="AD104" i="227"/>
  <c r="D9" i="227"/>
  <c r="AB104" i="227"/>
  <c r="O91" i="227"/>
  <c r="N91" i="227"/>
  <c r="K91" i="227"/>
  <c r="AF9" i="227"/>
  <c r="G91" i="227"/>
  <c r="AD9" i="227"/>
  <c r="E91" i="227"/>
  <c r="AB9" i="227"/>
  <c r="C91" i="227"/>
  <c r="M90" i="227"/>
  <c r="L90" i="227"/>
  <c r="K90" i="227"/>
  <c r="AF8" i="227"/>
  <c r="G90" i="227"/>
  <c r="AD8" i="227"/>
  <c r="D90" i="227"/>
  <c r="AB8" i="227"/>
  <c r="C90" i="227"/>
  <c r="O89" i="227"/>
  <c r="N89" i="227"/>
  <c r="J89" i="227"/>
  <c r="AF7" i="227"/>
  <c r="G89" i="227"/>
  <c r="AD7" i="227"/>
  <c r="E89" i="227"/>
  <c r="AB7" i="227"/>
  <c r="C89" i="227"/>
  <c r="N88" i="227"/>
  <c r="AF6" i="227"/>
  <c r="F88" i="227"/>
  <c r="AD6" i="227"/>
  <c r="E88" i="227"/>
  <c r="AB6" i="227"/>
  <c r="C88" i="227"/>
  <c r="O87" i="227"/>
  <c r="N87" i="227"/>
  <c r="J87" i="227"/>
  <c r="AF5" i="227"/>
  <c r="G87" i="227"/>
  <c r="AD5" i="227"/>
  <c r="D87" i="227"/>
  <c r="AB5" i="227"/>
  <c r="C87" i="227"/>
  <c r="O86" i="227"/>
  <c r="N86" i="227"/>
  <c r="M86" i="227"/>
  <c r="L86" i="227"/>
  <c r="J86" i="227"/>
  <c r="AF4" i="227"/>
  <c r="F86" i="227"/>
  <c r="AD4" i="227"/>
  <c r="E86" i="227"/>
  <c r="AB4" i="227"/>
  <c r="C86" i="227"/>
  <c r="N85" i="227"/>
  <c r="F85" i="227"/>
  <c r="C83" i="227"/>
  <c r="A65" i="227"/>
  <c r="AB34" i="227"/>
  <c r="AB33" i="227"/>
  <c r="AB32" i="227"/>
  <c r="AB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6" i="227"/>
  <c r="O14" i="227"/>
  <c r="D14" i="227"/>
  <c r="O10" i="227"/>
  <c r="D10" i="227"/>
  <c r="A7" i="227"/>
  <c r="A4" i="227"/>
  <c r="AB2" i="227"/>
  <c r="A2" i="227"/>
  <c r="AD128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O14" i="226"/>
  <c r="AD111" i="226"/>
  <c r="AB111" i="226"/>
  <c r="AD110" i="226"/>
  <c r="AB110" i="226"/>
  <c r="AD109" i="226"/>
  <c r="AB109" i="226"/>
  <c r="AD108" i="226"/>
  <c r="AB108" i="226"/>
  <c r="AD105" i="226"/>
  <c r="AB105" i="226"/>
  <c r="AD104" i="226"/>
  <c r="AB104" i="226"/>
  <c r="O91" i="226"/>
  <c r="N91" i="226"/>
  <c r="K91" i="226"/>
  <c r="AF9" i="226"/>
  <c r="F91" i="226"/>
  <c r="AD9" i="226"/>
  <c r="E91" i="226"/>
  <c r="AB9" i="226"/>
  <c r="C91" i="226"/>
  <c r="O90" i="226"/>
  <c r="M90" i="226"/>
  <c r="L90" i="226"/>
  <c r="K90" i="226"/>
  <c r="AF8" i="226"/>
  <c r="G90" i="226"/>
  <c r="AD8" i="226"/>
  <c r="E90" i="226"/>
  <c r="AB8" i="226"/>
  <c r="C90" i="226"/>
  <c r="O89" i="226"/>
  <c r="N89" i="226"/>
  <c r="J89" i="226"/>
  <c r="AF7" i="226"/>
  <c r="G89" i="226"/>
  <c r="AD7" i="226"/>
  <c r="E89" i="226"/>
  <c r="AB7" i="226"/>
  <c r="O8" i="226"/>
  <c r="J88" i="226"/>
  <c r="AF6" i="226"/>
  <c r="F88" i="226"/>
  <c r="AD6" i="226"/>
  <c r="D88" i="226"/>
  <c r="AB6" i="226"/>
  <c r="C88" i="226"/>
  <c r="O87" i="226"/>
  <c r="N87" i="226"/>
  <c r="L87" i="226"/>
  <c r="J87" i="226"/>
  <c r="AF5" i="226"/>
  <c r="F87" i="226"/>
  <c r="AD5" i="226"/>
  <c r="D87" i="226"/>
  <c r="AB5" i="226"/>
  <c r="C87" i="226"/>
  <c r="O86" i="226"/>
  <c r="N86" i="226"/>
  <c r="M86" i="226"/>
  <c r="L86" i="226"/>
  <c r="J86" i="226"/>
  <c r="AF4" i="226"/>
  <c r="G86" i="226"/>
  <c r="AD4" i="226"/>
  <c r="E86" i="226"/>
  <c r="AB4" i="226"/>
  <c r="C86" i="226"/>
  <c r="N85" i="226"/>
  <c r="F85" i="226"/>
  <c r="J83" i="226"/>
  <c r="C83" i="226"/>
  <c r="A65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B17" i="226"/>
  <c r="AB16" i="226"/>
  <c r="AB15" i="226"/>
  <c r="D16" i="226"/>
  <c r="D15" i="226"/>
  <c r="D14" i="226"/>
  <c r="D13" i="226"/>
  <c r="O10" i="226"/>
  <c r="D10" i="226"/>
  <c r="O9" i="226"/>
  <c r="D9" i="226"/>
  <c r="A7" i="226"/>
  <c r="A4" i="226"/>
  <c r="AB2" i="226"/>
  <c r="A2" i="226"/>
  <c r="AD128" i="225"/>
  <c r="O10" i="225"/>
  <c r="AB128" i="225"/>
  <c r="AD127" i="225"/>
  <c r="O9" i="225"/>
  <c r="AB127" i="225"/>
  <c r="AD125" i="225"/>
  <c r="AB125" i="225"/>
  <c r="AD124" i="225"/>
  <c r="AB124" i="225"/>
  <c r="AB122" i="225"/>
  <c r="AB121" i="225"/>
  <c r="AB120" i="225"/>
  <c r="AB118" i="225"/>
  <c r="O14" i="225"/>
  <c r="AD111" i="225"/>
  <c r="D16" i="225"/>
  <c r="AB111" i="225"/>
  <c r="AD110" i="225"/>
  <c r="D15" i="225"/>
  <c r="AB110" i="225"/>
  <c r="AD109" i="225"/>
  <c r="D14" i="225"/>
  <c r="AB109" i="225"/>
  <c r="AD108" i="225"/>
  <c r="D13" i="225"/>
  <c r="AB108" i="225"/>
  <c r="AD105" i="225"/>
  <c r="D10" i="225"/>
  <c r="AB105" i="225"/>
  <c r="AD104" i="225"/>
  <c r="AB104" i="225"/>
  <c r="O91" i="225"/>
  <c r="N91" i="225"/>
  <c r="K91" i="225"/>
  <c r="AF9" i="225"/>
  <c r="G91" i="225"/>
  <c r="AD9" i="225"/>
  <c r="E91" i="225"/>
  <c r="AB9" i="225"/>
  <c r="C91" i="225"/>
  <c r="M90" i="225"/>
  <c r="L90" i="225"/>
  <c r="K90" i="225"/>
  <c r="AF8" i="225"/>
  <c r="F90" i="225"/>
  <c r="AD8" i="225"/>
  <c r="E90" i="225"/>
  <c r="AB8" i="225"/>
  <c r="C90" i="225"/>
  <c r="O89" i="225"/>
  <c r="N89" i="225"/>
  <c r="J89" i="225"/>
  <c r="AF7" i="225"/>
  <c r="G89" i="225"/>
  <c r="AD7" i="225"/>
  <c r="E89" i="225"/>
  <c r="AB7" i="225"/>
  <c r="C89" i="225"/>
  <c r="J88" i="225"/>
  <c r="AF6" i="225"/>
  <c r="G88" i="225"/>
  <c r="AD6" i="225"/>
  <c r="E88" i="225"/>
  <c r="D88" i="225"/>
  <c r="AB6" i="225"/>
  <c r="C88" i="225"/>
  <c r="O87" i="225"/>
  <c r="N87" i="225"/>
  <c r="J87" i="225"/>
  <c r="AF5" i="225"/>
  <c r="G87" i="225"/>
  <c r="AD5" i="225"/>
  <c r="E87" i="225"/>
  <c r="AB5" i="225"/>
  <c r="C87" i="225"/>
  <c r="O86" i="225"/>
  <c r="N86" i="225"/>
  <c r="M86" i="225"/>
  <c r="L86" i="225"/>
  <c r="J86" i="225"/>
  <c r="AF4" i="225"/>
  <c r="G86" i="225"/>
  <c r="F86" i="225"/>
  <c r="AD4" i="225"/>
  <c r="E86" i="225"/>
  <c r="AB4" i="225"/>
  <c r="C86" i="225"/>
  <c r="N85" i="225"/>
  <c r="F85" i="225"/>
  <c r="C83" i="225"/>
  <c r="A65" i="225"/>
  <c r="A50" i="225"/>
  <c r="AB34" i="225"/>
  <c r="AB33" i="225"/>
  <c r="AB32" i="225"/>
  <c r="AB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19" i="225"/>
  <c r="AB17" i="225"/>
  <c r="AB16" i="225"/>
  <c r="AB15" i="225"/>
  <c r="D9" i="225"/>
  <c r="A7" i="225"/>
  <c r="A4" i="225"/>
  <c r="AB2" i="225"/>
  <c r="A2" i="225"/>
  <c r="AD128" i="224"/>
  <c r="AB128" i="224"/>
  <c r="AD127" i="224"/>
  <c r="O9" i="224"/>
  <c r="AB127" i="224"/>
  <c r="AD125" i="224"/>
  <c r="AB125" i="224"/>
  <c r="AD124" i="224"/>
  <c r="AB124" i="224"/>
  <c r="AB122" i="224"/>
  <c r="AB121" i="224"/>
  <c r="AB120" i="224"/>
  <c r="AB118" i="224"/>
  <c r="O14" i="224"/>
  <c r="AD111" i="224"/>
  <c r="AB111" i="224"/>
  <c r="AD110" i="224"/>
  <c r="D15" i="224"/>
  <c r="AB110" i="224"/>
  <c r="AD109" i="224"/>
  <c r="AB109" i="224"/>
  <c r="AD108" i="224"/>
  <c r="D13" i="224"/>
  <c r="AB108" i="224"/>
  <c r="AD105" i="224"/>
  <c r="AB105" i="224"/>
  <c r="AD104" i="224"/>
  <c r="D9" i="224"/>
  <c r="AB104" i="224"/>
  <c r="O91" i="224"/>
  <c r="N91" i="224"/>
  <c r="K91" i="224"/>
  <c r="AF9" i="224"/>
  <c r="G91" i="224"/>
  <c r="AD9" i="224"/>
  <c r="E91" i="224"/>
  <c r="AB9" i="224"/>
  <c r="C91" i="224"/>
  <c r="M90" i="224"/>
  <c r="L90" i="224"/>
  <c r="K90" i="224"/>
  <c r="AF8" i="224"/>
  <c r="G90" i="224"/>
  <c r="AD8" i="224"/>
  <c r="E90" i="224"/>
  <c r="AB8" i="224"/>
  <c r="C90" i="224"/>
  <c r="O89" i="224"/>
  <c r="N89" i="224"/>
  <c r="J89" i="224"/>
  <c r="AF7" i="224"/>
  <c r="G89" i="224"/>
  <c r="AD7" i="224"/>
  <c r="E89" i="224"/>
  <c r="AB7" i="224"/>
  <c r="C89" i="224"/>
  <c r="AF6" i="224"/>
  <c r="F88" i="224"/>
  <c r="AD6" i="224"/>
  <c r="E88" i="224"/>
  <c r="AB6" i="224"/>
  <c r="C88" i="224"/>
  <c r="O87" i="224"/>
  <c r="N87" i="224"/>
  <c r="L87" i="224"/>
  <c r="J87" i="224"/>
  <c r="AF5" i="224"/>
  <c r="G87" i="224"/>
  <c r="AD5" i="224"/>
  <c r="E87" i="224"/>
  <c r="AB5" i="224"/>
  <c r="C87" i="224"/>
  <c r="O86" i="224"/>
  <c r="N86" i="224"/>
  <c r="M86" i="224"/>
  <c r="L86" i="224"/>
  <c r="J86" i="224"/>
  <c r="AF4" i="224"/>
  <c r="F86" i="224"/>
  <c r="AD4" i="224"/>
  <c r="D86" i="224"/>
  <c r="AB4" i="224"/>
  <c r="C86" i="224"/>
  <c r="N85" i="224"/>
  <c r="F85" i="224"/>
  <c r="C83" i="224"/>
  <c r="A6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6" i="224"/>
  <c r="D14" i="224"/>
  <c r="O10" i="224"/>
  <c r="D10" i="224"/>
  <c r="A7" i="224"/>
  <c r="A4" i="224"/>
  <c r="AB2" i="224"/>
  <c r="A2" i="224"/>
  <c r="AD128" i="223"/>
  <c r="AB128" i="223"/>
  <c r="AD127" i="223"/>
  <c r="O9" i="223"/>
  <c r="AB127" i="223"/>
  <c r="AD125" i="223"/>
  <c r="AB125" i="223"/>
  <c r="AD124" i="223"/>
  <c r="AB124" i="223"/>
  <c r="AB122" i="223"/>
  <c r="AB121" i="223"/>
  <c r="AB120" i="223"/>
  <c r="AB118" i="223"/>
  <c r="O14" i="223"/>
  <c r="AD111" i="223"/>
  <c r="D16" i="223"/>
  <c r="AB111" i="223"/>
  <c r="AD110" i="223"/>
  <c r="D15" i="223"/>
  <c r="AB110" i="223"/>
  <c r="AD109" i="223"/>
  <c r="AB109" i="223"/>
  <c r="AD108" i="223"/>
  <c r="D13" i="223"/>
  <c r="AB108" i="223"/>
  <c r="AD105" i="223"/>
  <c r="D10" i="223"/>
  <c r="AB105" i="223"/>
  <c r="AD104" i="223"/>
  <c r="D9" i="223"/>
  <c r="AB104" i="223"/>
  <c r="O91" i="223"/>
  <c r="N91" i="223"/>
  <c r="K91" i="223"/>
  <c r="AF9" i="223"/>
  <c r="F91" i="223"/>
  <c r="AD9" i="223"/>
  <c r="D91" i="223"/>
  <c r="E91" i="223"/>
  <c r="AB9" i="223"/>
  <c r="C91" i="223"/>
  <c r="O90" i="223"/>
  <c r="M90" i="223"/>
  <c r="L90" i="223"/>
  <c r="K90" i="223"/>
  <c r="AF8" i="223"/>
  <c r="F90" i="223"/>
  <c r="AD8" i="223"/>
  <c r="E90" i="223"/>
  <c r="AB8" i="223"/>
  <c r="C90" i="223"/>
  <c r="O89" i="223"/>
  <c r="N89" i="223"/>
  <c r="J89" i="223"/>
  <c r="AF7" i="223"/>
  <c r="G89" i="223"/>
  <c r="AD7" i="223"/>
  <c r="D89" i="223"/>
  <c r="AB7" i="223"/>
  <c r="C89" i="223"/>
  <c r="J88" i="223"/>
  <c r="AF6" i="223"/>
  <c r="G88" i="223"/>
  <c r="AD6" i="223"/>
  <c r="D88" i="223"/>
  <c r="E88" i="223"/>
  <c r="AB6" i="223"/>
  <c r="C88" i="223"/>
  <c r="O87" i="223"/>
  <c r="N87" i="223"/>
  <c r="J87" i="223"/>
  <c r="AF5" i="223"/>
  <c r="G87" i="223"/>
  <c r="AD5" i="223"/>
  <c r="E87" i="223"/>
  <c r="AB5" i="223"/>
  <c r="C87" i="223"/>
  <c r="O86" i="223"/>
  <c r="N86" i="223"/>
  <c r="M86" i="223"/>
  <c r="L86" i="223"/>
  <c r="J86" i="223"/>
  <c r="AF4" i="223"/>
  <c r="G86" i="223"/>
  <c r="AD4" i="223"/>
  <c r="E86" i="223"/>
  <c r="AB4" i="223"/>
  <c r="D8" i="223"/>
  <c r="N85" i="223"/>
  <c r="F85" i="223"/>
  <c r="C83" i="223"/>
  <c r="A65" i="223"/>
  <c r="AB34" i="223"/>
  <c r="AB33" i="223"/>
  <c r="AB32" i="223"/>
  <c r="AB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4" i="223"/>
  <c r="O10" i="223"/>
  <c r="A7" i="223"/>
  <c r="A4" i="223"/>
  <c r="AB2" i="223"/>
  <c r="A2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AD111" i="222"/>
  <c r="D16" i="222"/>
  <c r="AB111" i="222"/>
  <c r="AD110" i="222"/>
  <c r="AB110" i="222"/>
  <c r="AD109" i="222"/>
  <c r="D14" i="222"/>
  <c r="AB109" i="222"/>
  <c r="AD108" i="222"/>
  <c r="AB108" i="222"/>
  <c r="AD105" i="222"/>
  <c r="D10" i="222"/>
  <c r="AB105" i="222"/>
  <c r="AD104" i="222"/>
  <c r="AB104" i="222"/>
  <c r="O91" i="222"/>
  <c r="N91" i="222"/>
  <c r="K91" i="222"/>
  <c r="AF9" i="222"/>
  <c r="F91" i="222"/>
  <c r="AD9" i="222"/>
  <c r="E91" i="222"/>
  <c r="AB9" i="222"/>
  <c r="C91" i="222"/>
  <c r="O90" i="222"/>
  <c r="M90" i="222"/>
  <c r="L90" i="222"/>
  <c r="K90" i="222"/>
  <c r="AF8" i="222"/>
  <c r="F90" i="222"/>
  <c r="AD8" i="222"/>
  <c r="E90" i="222"/>
  <c r="AB8" i="222"/>
  <c r="C90" i="222"/>
  <c r="O89" i="222"/>
  <c r="N89" i="222"/>
  <c r="J89" i="222"/>
  <c r="AF7" i="222"/>
  <c r="F89" i="222"/>
  <c r="AD7" i="222"/>
  <c r="E89" i="222"/>
  <c r="AB7" i="222"/>
  <c r="C89" i="222"/>
  <c r="AF6" i="222"/>
  <c r="F88" i="222"/>
  <c r="AD6" i="222"/>
  <c r="D88" i="222"/>
  <c r="AB6" i="222"/>
  <c r="C88" i="222"/>
  <c r="O87" i="222"/>
  <c r="N87" i="222"/>
  <c r="L87" i="222"/>
  <c r="J87" i="222"/>
  <c r="AF5" i="222"/>
  <c r="F87" i="222"/>
  <c r="AD5" i="222"/>
  <c r="D87" i="222"/>
  <c r="AB5" i="222"/>
  <c r="C87" i="222"/>
  <c r="O86" i="222"/>
  <c r="N86" i="222"/>
  <c r="M86" i="222"/>
  <c r="L86" i="222"/>
  <c r="J86" i="222"/>
  <c r="AF4" i="222"/>
  <c r="G86" i="222"/>
  <c r="AD4" i="222"/>
  <c r="E86" i="222"/>
  <c r="AB4" i="222"/>
  <c r="C86" i="222"/>
  <c r="N85" i="222"/>
  <c r="F85" i="222"/>
  <c r="C83" i="222"/>
  <c r="A65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B17" i="222"/>
  <c r="AB16" i="222"/>
  <c r="AB15" i="222"/>
  <c r="D15" i="222"/>
  <c r="O14" i="222"/>
  <c r="D13" i="222"/>
  <c r="O10" i="222"/>
  <c r="O9" i="222"/>
  <c r="D9" i="222"/>
  <c r="O8" i="222"/>
  <c r="D8" i="222"/>
  <c r="A7" i="222"/>
  <c r="A4" i="222"/>
  <c r="AB2" i="222"/>
  <c r="A2" i="222"/>
  <c r="AD128" i="221"/>
  <c r="O10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D111" i="221"/>
  <c r="D16" i="221"/>
  <c r="AB111" i="221"/>
  <c r="AD110" i="221"/>
  <c r="AB110" i="221"/>
  <c r="AD109" i="221"/>
  <c r="D14" i="221"/>
  <c r="AB109" i="221"/>
  <c r="AD108" i="221"/>
  <c r="AB108" i="221"/>
  <c r="AD105" i="221"/>
  <c r="AB105" i="221"/>
  <c r="AD104" i="221"/>
  <c r="AB104" i="221"/>
  <c r="O91" i="221"/>
  <c r="N91" i="221"/>
  <c r="K91" i="221"/>
  <c r="AF9" i="221"/>
  <c r="F91" i="221"/>
  <c r="AD9" i="221"/>
  <c r="E91" i="221"/>
  <c r="AB9" i="221"/>
  <c r="C91" i="221"/>
  <c r="N90" i="221"/>
  <c r="M90" i="221"/>
  <c r="L90" i="221"/>
  <c r="K90" i="221"/>
  <c r="AF8" i="221"/>
  <c r="F90" i="221"/>
  <c r="AD8" i="221"/>
  <c r="E90" i="221"/>
  <c r="AB8" i="221"/>
  <c r="C90" i="221"/>
  <c r="O89" i="221"/>
  <c r="N89" i="221"/>
  <c r="J89" i="221"/>
  <c r="AF7" i="221"/>
  <c r="G89" i="221"/>
  <c r="AD7" i="221"/>
  <c r="E89" i="221"/>
  <c r="AB7" i="221"/>
  <c r="C89" i="221"/>
  <c r="N88" i="221"/>
  <c r="M88" i="221"/>
  <c r="AF6" i="221"/>
  <c r="G88" i="221"/>
  <c r="AD6" i="221"/>
  <c r="D88" i="221"/>
  <c r="E88" i="221"/>
  <c r="AB6" i="221"/>
  <c r="C88" i="221"/>
  <c r="O87" i="221"/>
  <c r="N87" i="221"/>
  <c r="J87" i="221"/>
  <c r="AF5" i="221"/>
  <c r="F87" i="221"/>
  <c r="AD5" i="221"/>
  <c r="E87" i="221"/>
  <c r="AB5" i="221"/>
  <c r="C87" i="221"/>
  <c r="O86" i="221"/>
  <c r="N86" i="221"/>
  <c r="M86" i="221"/>
  <c r="L86" i="221"/>
  <c r="J86" i="221"/>
  <c r="AF4" i="221"/>
  <c r="G86" i="221"/>
  <c r="AD4" i="221"/>
  <c r="E86" i="221"/>
  <c r="AB4" i="221"/>
  <c r="C86" i="221"/>
  <c r="N85" i="221"/>
  <c r="F85" i="221"/>
  <c r="C83" i="221"/>
  <c r="A65" i="221"/>
  <c r="AB34" i="221"/>
  <c r="AB33" i="221"/>
  <c r="AB32" i="221"/>
  <c r="AB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5" i="221"/>
  <c r="O14" i="221"/>
  <c r="D13" i="221"/>
  <c r="D10" i="221"/>
  <c r="O9" i="221"/>
  <c r="D9" i="221"/>
  <c r="D8" i="221"/>
  <c r="A7" i="221"/>
  <c r="A4" i="221"/>
  <c r="AB2" i="221"/>
  <c r="A2" i="221"/>
  <c r="AD128" i="220"/>
  <c r="O10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D111" i="220"/>
  <c r="D16" i="220"/>
  <c r="AB111" i="220"/>
  <c r="AD110" i="220"/>
  <c r="AB110" i="220"/>
  <c r="AD109" i="220"/>
  <c r="D14" i="220"/>
  <c r="AB109" i="220"/>
  <c r="AD108" i="220"/>
  <c r="AB108" i="220"/>
  <c r="AD105" i="220"/>
  <c r="AB105" i="220"/>
  <c r="AD104" i="220"/>
  <c r="AB104" i="220"/>
  <c r="O91" i="220"/>
  <c r="N91" i="220"/>
  <c r="K91" i="220"/>
  <c r="AF9" i="220"/>
  <c r="G91" i="220"/>
  <c r="AD9" i="220"/>
  <c r="E91" i="220"/>
  <c r="D91" i="220"/>
  <c r="AB9" i="220"/>
  <c r="C91" i="220"/>
  <c r="M90" i="220"/>
  <c r="L90" i="220"/>
  <c r="K90" i="220"/>
  <c r="AF8" i="220"/>
  <c r="G90" i="220"/>
  <c r="AD8" i="220"/>
  <c r="E90" i="220"/>
  <c r="AB8" i="220"/>
  <c r="C90" i="220"/>
  <c r="O89" i="220"/>
  <c r="N89" i="220"/>
  <c r="J89" i="220"/>
  <c r="AF7" i="220"/>
  <c r="G89" i="220"/>
  <c r="AD7" i="220"/>
  <c r="E89" i="220"/>
  <c r="AB7" i="220"/>
  <c r="C89" i="220"/>
  <c r="J88" i="220"/>
  <c r="AF6" i="220"/>
  <c r="G88" i="220"/>
  <c r="AD6" i="220"/>
  <c r="E88" i="220"/>
  <c r="AB6" i="220"/>
  <c r="C88" i="220"/>
  <c r="O87" i="220"/>
  <c r="N87" i="220"/>
  <c r="L87" i="220"/>
  <c r="J87" i="220"/>
  <c r="AF5" i="220"/>
  <c r="G87" i="220"/>
  <c r="AD5" i="220"/>
  <c r="E87" i="220"/>
  <c r="AB5" i="220"/>
  <c r="C87" i="220"/>
  <c r="O86" i="220"/>
  <c r="N86" i="220"/>
  <c r="M86" i="220"/>
  <c r="L86" i="220"/>
  <c r="J86" i="220"/>
  <c r="AF4" i="220"/>
  <c r="G86" i="220"/>
  <c r="AD4" i="220"/>
  <c r="E86" i="220"/>
  <c r="AB4" i="220"/>
  <c r="C86" i="220"/>
  <c r="N85" i="220"/>
  <c r="F85" i="220"/>
  <c r="C83" i="220"/>
  <c r="A65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B17" i="220"/>
  <c r="AB16" i="220"/>
  <c r="AB15" i="220"/>
  <c r="D15" i="220"/>
  <c r="O14" i="220"/>
  <c r="D13" i="220"/>
  <c r="D10" i="220"/>
  <c r="O9" i="220"/>
  <c r="D9" i="220"/>
  <c r="D8" i="220"/>
  <c r="A7" i="220"/>
  <c r="A4" i="220"/>
  <c r="AB2" i="220"/>
  <c r="A2" i="220"/>
  <c r="AD128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O14" i="219"/>
  <c r="AD111" i="219"/>
  <c r="AB111" i="219"/>
  <c r="AD110" i="219"/>
  <c r="AB110" i="219"/>
  <c r="AD109" i="219"/>
  <c r="AB109" i="219"/>
  <c r="AD108" i="219"/>
  <c r="AB108" i="219"/>
  <c r="AD105" i="219"/>
  <c r="AB105" i="219"/>
  <c r="AD104" i="219"/>
  <c r="AB104" i="219"/>
  <c r="O91" i="219"/>
  <c r="N91" i="219"/>
  <c r="K91" i="219"/>
  <c r="AF9" i="219"/>
  <c r="G91" i="219"/>
  <c r="AD9" i="219"/>
  <c r="E91" i="219"/>
  <c r="AB9" i="219"/>
  <c r="C91" i="219"/>
  <c r="O90" i="219"/>
  <c r="M90" i="219"/>
  <c r="L90" i="219"/>
  <c r="K90" i="219"/>
  <c r="AF8" i="219"/>
  <c r="G90" i="219"/>
  <c r="AD8" i="219"/>
  <c r="E90" i="219"/>
  <c r="AB8" i="219"/>
  <c r="C90" i="219"/>
  <c r="O89" i="219"/>
  <c r="N89" i="219"/>
  <c r="J89" i="219"/>
  <c r="AF7" i="219"/>
  <c r="G89" i="219"/>
  <c r="AD7" i="219"/>
  <c r="E89" i="219"/>
  <c r="AB7" i="219"/>
  <c r="C89" i="219"/>
  <c r="L88" i="219"/>
  <c r="J88" i="219"/>
  <c r="AF6" i="219"/>
  <c r="G88" i="219"/>
  <c r="AD6" i="219"/>
  <c r="D88" i="219"/>
  <c r="AB6" i="219"/>
  <c r="C88" i="219"/>
  <c r="O87" i="219"/>
  <c r="N87" i="219"/>
  <c r="J87" i="219"/>
  <c r="AF5" i="219"/>
  <c r="F87" i="219"/>
  <c r="AD5" i="219"/>
  <c r="E87" i="219"/>
  <c r="AB5" i="219"/>
  <c r="C87" i="219"/>
  <c r="O86" i="219"/>
  <c r="N86" i="219"/>
  <c r="M86" i="219"/>
  <c r="L86" i="219"/>
  <c r="J86" i="219"/>
  <c r="AF4" i="219"/>
  <c r="F86" i="219"/>
  <c r="AD4" i="219"/>
  <c r="E86" i="219"/>
  <c r="AB4" i="219"/>
  <c r="C86" i="219"/>
  <c r="N85" i="219"/>
  <c r="F85" i="219"/>
  <c r="C83" i="219"/>
  <c r="A65" i="219"/>
  <c r="AB34" i="219"/>
  <c r="AB33" i="219"/>
  <c r="AB32" i="219"/>
  <c r="AB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B17" i="219"/>
  <c r="AB16" i="219"/>
  <c r="AB15" i="219"/>
  <c r="D16" i="219"/>
  <c r="D15" i="219"/>
  <c r="D14" i="219"/>
  <c r="D13" i="219"/>
  <c r="O10" i="219"/>
  <c r="D10" i="219"/>
  <c r="O9" i="219"/>
  <c r="D9" i="219"/>
  <c r="O8" i="219"/>
  <c r="A7" i="219"/>
  <c r="A4" i="219"/>
  <c r="AB2" i="219"/>
  <c r="A2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1" i="218"/>
  <c r="N91" i="218"/>
  <c r="L91" i="218"/>
  <c r="K91" i="218"/>
  <c r="AF9" i="218"/>
  <c r="G91" i="218"/>
  <c r="F91" i="218"/>
  <c r="AD9" i="218"/>
  <c r="D91" i="218"/>
  <c r="AB9" i="218"/>
  <c r="C91" i="218"/>
  <c r="N90" i="218"/>
  <c r="M90" i="218"/>
  <c r="L90" i="218"/>
  <c r="K90" i="218"/>
  <c r="AF8" i="218"/>
  <c r="G90" i="218"/>
  <c r="F90" i="218"/>
  <c r="AD8" i="218"/>
  <c r="E90" i="218"/>
  <c r="D90" i="218"/>
  <c r="AB8" i="218"/>
  <c r="C90" i="218"/>
  <c r="O89" i="218"/>
  <c r="N89" i="218"/>
  <c r="J89" i="218"/>
  <c r="AF7" i="218"/>
  <c r="G89" i="218"/>
  <c r="AD7" i="218"/>
  <c r="E89" i="218"/>
  <c r="AB7" i="218"/>
  <c r="C89" i="218"/>
  <c r="M88" i="218"/>
  <c r="J88" i="218"/>
  <c r="AF6" i="218"/>
  <c r="F88" i="218"/>
  <c r="AD6" i="218"/>
  <c r="E88" i="218"/>
  <c r="AB6" i="218"/>
  <c r="C88" i="218"/>
  <c r="O87" i="218"/>
  <c r="N87" i="218"/>
  <c r="L87" i="218"/>
  <c r="J87" i="218"/>
  <c r="AF5" i="218"/>
  <c r="F87" i="218"/>
  <c r="AD5" i="218"/>
  <c r="E87" i="218"/>
  <c r="AB5" i="218"/>
  <c r="C87" i="218"/>
  <c r="O86" i="218"/>
  <c r="N86" i="218"/>
  <c r="M86" i="218"/>
  <c r="L86" i="218"/>
  <c r="J86" i="218"/>
  <c r="AF4" i="218"/>
  <c r="F86" i="218"/>
  <c r="AD4" i="218"/>
  <c r="D86" i="218"/>
  <c r="AB4" i="218"/>
  <c r="C86" i="218"/>
  <c r="N85" i="218"/>
  <c r="F85" i="218"/>
  <c r="J83" i="218"/>
  <c r="C83" i="218"/>
  <c r="A6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6" i="218"/>
  <c r="D15" i="218"/>
  <c r="O14" i="218"/>
  <c r="D14" i="218"/>
  <c r="D13" i="218"/>
  <c r="O10" i="218"/>
  <c r="D10" i="218"/>
  <c r="O9" i="218"/>
  <c r="D9" i="218"/>
  <c r="A7" i="218"/>
  <c r="A4" i="218"/>
  <c r="AB2" i="218"/>
  <c r="A2" i="218"/>
  <c r="AD128" i="217"/>
  <c r="O10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1" i="217"/>
  <c r="N91" i="217"/>
  <c r="K91" i="217"/>
  <c r="AF9" i="217"/>
  <c r="G91" i="217"/>
  <c r="AD9" i="217"/>
  <c r="D91" i="217"/>
  <c r="E91" i="217"/>
  <c r="AB9" i="217"/>
  <c r="C91" i="217"/>
  <c r="M90" i="217"/>
  <c r="L90" i="217"/>
  <c r="K90" i="217"/>
  <c r="AF8" i="217"/>
  <c r="G90" i="217"/>
  <c r="AD8" i="217"/>
  <c r="E90" i="217"/>
  <c r="AB8" i="217"/>
  <c r="C90" i="217"/>
  <c r="O89" i="217"/>
  <c r="N89" i="217"/>
  <c r="J89" i="217"/>
  <c r="AF7" i="217"/>
  <c r="G89" i="217"/>
  <c r="AD7" i="217"/>
  <c r="D89" i="217"/>
  <c r="AB7" i="217"/>
  <c r="C89" i="217"/>
  <c r="O88" i="217"/>
  <c r="L88" i="217"/>
  <c r="AF6" i="217"/>
  <c r="G88" i="217"/>
  <c r="AD6" i="217"/>
  <c r="E88" i="217"/>
  <c r="AB6" i="217"/>
  <c r="C88" i="217"/>
  <c r="O87" i="217"/>
  <c r="N87" i="217"/>
  <c r="J87" i="217"/>
  <c r="AF5" i="217"/>
  <c r="G87" i="217"/>
  <c r="AD5" i="217"/>
  <c r="D87" i="217"/>
  <c r="AB5" i="217"/>
  <c r="C87" i="217"/>
  <c r="O86" i="217"/>
  <c r="N86" i="217"/>
  <c r="M86" i="217"/>
  <c r="L86" i="217"/>
  <c r="J86" i="217"/>
  <c r="AF4" i="217"/>
  <c r="G86" i="217"/>
  <c r="AD4" i="217"/>
  <c r="D86" i="217"/>
  <c r="AB4" i="217"/>
  <c r="C86" i="217"/>
  <c r="N85" i="217"/>
  <c r="F85" i="217"/>
  <c r="C83" i="217"/>
  <c r="A65" i="217"/>
  <c r="AB34" i="217"/>
  <c r="AB33" i="217"/>
  <c r="AB32" i="217"/>
  <c r="AB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D15" i="217"/>
  <c r="O14" i="217"/>
  <c r="D14" i="217"/>
  <c r="D13" i="217"/>
  <c r="D10" i="217"/>
  <c r="O9" i="217"/>
  <c r="D9" i="217"/>
  <c r="A7" i="217"/>
  <c r="A4" i="217"/>
  <c r="AB2" i="217"/>
  <c r="A2" i="217"/>
  <c r="AD128" i="216"/>
  <c r="AB128" i="216"/>
  <c r="AD127" i="216"/>
  <c r="O9" i="216"/>
  <c r="AB127" i="216"/>
  <c r="AD125" i="216"/>
  <c r="AB125" i="216"/>
  <c r="AD124" i="216"/>
  <c r="AB124" i="216"/>
  <c r="AB122" i="216"/>
  <c r="AB121" i="216"/>
  <c r="AB120" i="216"/>
  <c r="AB118" i="216"/>
  <c r="O14" i="216"/>
  <c r="AD111" i="216"/>
  <c r="AB111" i="216"/>
  <c r="AD110" i="216"/>
  <c r="D15" i="216"/>
  <c r="AB110" i="216"/>
  <c r="AD109" i="216"/>
  <c r="AB109" i="216"/>
  <c r="AD108" i="216"/>
  <c r="D13" i="216"/>
  <c r="AB108" i="216"/>
  <c r="AD105" i="216"/>
  <c r="D10" i="216"/>
  <c r="AB105" i="216"/>
  <c r="AD104" i="216"/>
  <c r="D9" i="216"/>
  <c r="AB104" i="216"/>
  <c r="O91" i="216"/>
  <c r="N91" i="216"/>
  <c r="K91" i="216"/>
  <c r="AF9" i="216"/>
  <c r="F91" i="216"/>
  <c r="AD9" i="216"/>
  <c r="E91" i="216"/>
  <c r="AB9" i="216"/>
  <c r="C91" i="216"/>
  <c r="N90" i="216"/>
  <c r="M90" i="216"/>
  <c r="L90" i="216"/>
  <c r="K90" i="216"/>
  <c r="AF8" i="216"/>
  <c r="F90" i="216"/>
  <c r="AD8" i="216"/>
  <c r="E90" i="216"/>
  <c r="AB8" i="216"/>
  <c r="C90" i="216"/>
  <c r="O89" i="216"/>
  <c r="N89" i="216"/>
  <c r="M89" i="216"/>
  <c r="J89" i="216"/>
  <c r="AF7" i="216"/>
  <c r="F89" i="216"/>
  <c r="AD7" i="216"/>
  <c r="E89" i="216"/>
  <c r="AB7" i="216"/>
  <c r="C89" i="216"/>
  <c r="O88" i="216"/>
  <c r="L88" i="216"/>
  <c r="AF6" i="216"/>
  <c r="G88" i="216"/>
  <c r="AD6" i="216"/>
  <c r="E88" i="216"/>
  <c r="D88" i="216"/>
  <c r="AB6" i="216"/>
  <c r="C88" i="216"/>
  <c r="O87" i="216"/>
  <c r="N87" i="216"/>
  <c r="L87" i="216"/>
  <c r="J87" i="216"/>
  <c r="AF5" i="216"/>
  <c r="G87" i="216"/>
  <c r="AD5" i="216"/>
  <c r="D87" i="216"/>
  <c r="AB5" i="216"/>
  <c r="C87" i="216"/>
  <c r="O86" i="216"/>
  <c r="N86" i="216"/>
  <c r="M86" i="216"/>
  <c r="L86" i="216"/>
  <c r="J86" i="216"/>
  <c r="AF4" i="216"/>
  <c r="G86" i="216"/>
  <c r="AD4" i="216"/>
  <c r="E86" i="216"/>
  <c r="D86" i="216"/>
  <c r="AB4" i="216"/>
  <c r="C86" i="216"/>
  <c r="N85" i="216"/>
  <c r="F85" i="216"/>
  <c r="J83" i="216"/>
  <c r="C83" i="216"/>
  <c r="A65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B17" i="216"/>
  <c r="AB16" i="216"/>
  <c r="AB15" i="216"/>
  <c r="D16" i="216"/>
  <c r="D14" i="216"/>
  <c r="O10" i="216"/>
  <c r="O8" i="216"/>
  <c r="A7" i="216"/>
  <c r="A4" i="216"/>
  <c r="AB2" i="216"/>
  <c r="A2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O14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1" i="215"/>
  <c r="N91" i="215"/>
  <c r="K91" i="215"/>
  <c r="AF9" i="215"/>
  <c r="G91" i="215"/>
  <c r="AD9" i="215"/>
  <c r="E91" i="215"/>
  <c r="AB9" i="215"/>
  <c r="C91" i="215"/>
  <c r="N90" i="215"/>
  <c r="M90" i="215"/>
  <c r="L90" i="215"/>
  <c r="K90" i="215"/>
  <c r="AF8" i="215"/>
  <c r="G90" i="215"/>
  <c r="AD8" i="215"/>
  <c r="E90" i="215"/>
  <c r="AB8" i="215"/>
  <c r="C90" i="215"/>
  <c r="O89" i="215"/>
  <c r="N89" i="215"/>
  <c r="J89" i="215"/>
  <c r="AF7" i="215"/>
  <c r="F89" i="215"/>
  <c r="AD7" i="215"/>
  <c r="D89" i="215"/>
  <c r="AB7" i="215"/>
  <c r="O8" i="215"/>
  <c r="N88" i="215"/>
  <c r="AF6" i="215"/>
  <c r="G88" i="215"/>
  <c r="AD6" i="215"/>
  <c r="E88" i="215"/>
  <c r="AB6" i="215"/>
  <c r="C88" i="215"/>
  <c r="O87" i="215"/>
  <c r="N87" i="215"/>
  <c r="M87" i="215"/>
  <c r="J87" i="215"/>
  <c r="AF5" i="215"/>
  <c r="G87" i="215"/>
  <c r="AD5" i="215"/>
  <c r="E87" i="215"/>
  <c r="AB5" i="215"/>
  <c r="C87" i="215"/>
  <c r="O86" i="215"/>
  <c r="N86" i="215"/>
  <c r="M86" i="215"/>
  <c r="L86" i="215"/>
  <c r="J86" i="215"/>
  <c r="AF4" i="215"/>
  <c r="G86" i="215"/>
  <c r="AD4" i="215"/>
  <c r="D86" i="215"/>
  <c r="AB4" i="215"/>
  <c r="C86" i="215"/>
  <c r="N85" i="215"/>
  <c r="F85" i="215"/>
  <c r="C83" i="215"/>
  <c r="A65" i="215"/>
  <c r="AB34" i="215"/>
  <c r="AB33" i="215"/>
  <c r="AB32" i="215"/>
  <c r="AB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D15" i="215"/>
  <c r="D14" i="215"/>
  <c r="D13" i="215"/>
  <c r="O10" i="215"/>
  <c r="D10" i="215"/>
  <c r="O9" i="215"/>
  <c r="D9" i="215"/>
  <c r="A7" i="215"/>
  <c r="A4" i="215"/>
  <c r="AB2" i="215"/>
  <c r="A2" i="215"/>
  <c r="AD128" i="214"/>
  <c r="O10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O14" i="214"/>
  <c r="AD111" i="214"/>
  <c r="AB111" i="214"/>
  <c r="AD110" i="214"/>
  <c r="AB110" i="214"/>
  <c r="AD109" i="214"/>
  <c r="D14" i="214"/>
  <c r="AB109" i="214"/>
  <c r="AD108" i="214"/>
  <c r="AB108" i="214"/>
  <c r="AD105" i="214"/>
  <c r="D10" i="214"/>
  <c r="AB105" i="214"/>
  <c r="AD104" i="214"/>
  <c r="AB104" i="214"/>
  <c r="O91" i="214"/>
  <c r="N91" i="214"/>
  <c r="L91" i="214"/>
  <c r="K91" i="214"/>
  <c r="AF9" i="214"/>
  <c r="F91" i="214"/>
  <c r="AD9" i="214"/>
  <c r="E91" i="214"/>
  <c r="AB9" i="214"/>
  <c r="C91" i="214"/>
  <c r="O90" i="214"/>
  <c r="N90" i="214"/>
  <c r="M90" i="214"/>
  <c r="L90" i="214"/>
  <c r="K90" i="214"/>
  <c r="AF8" i="214"/>
  <c r="G90" i="214"/>
  <c r="F90" i="214"/>
  <c r="AD8" i="214"/>
  <c r="E90" i="214"/>
  <c r="AB8" i="214"/>
  <c r="C90" i="214"/>
  <c r="O89" i="214"/>
  <c r="N89" i="214"/>
  <c r="J89" i="214"/>
  <c r="AF7" i="214"/>
  <c r="G89" i="214"/>
  <c r="AD7" i="214"/>
  <c r="D89" i="214"/>
  <c r="E89" i="214"/>
  <c r="AB7" i="214"/>
  <c r="C89" i="214"/>
  <c r="J88" i="214"/>
  <c r="AF6" i="214"/>
  <c r="G88" i="214"/>
  <c r="AD6" i="214"/>
  <c r="E88" i="214"/>
  <c r="AB6" i="214"/>
  <c r="C88" i="214"/>
  <c r="O87" i="214"/>
  <c r="N87" i="214"/>
  <c r="L87" i="214"/>
  <c r="J87" i="214"/>
  <c r="AF5" i="214"/>
  <c r="G87" i="214"/>
  <c r="AD5" i="214"/>
  <c r="E87" i="214"/>
  <c r="AB5" i="214"/>
  <c r="C87" i="214"/>
  <c r="O86" i="214"/>
  <c r="N86" i="214"/>
  <c r="M86" i="214"/>
  <c r="L86" i="214"/>
  <c r="J86" i="214"/>
  <c r="AF4" i="214"/>
  <c r="G86" i="214"/>
  <c r="AD4" i="214"/>
  <c r="D86" i="214"/>
  <c r="AB4" i="214"/>
  <c r="C86" i="214"/>
  <c r="N85" i="214"/>
  <c r="F85" i="214"/>
  <c r="J83" i="214"/>
  <c r="C83" i="214"/>
  <c r="A6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D15" i="214"/>
  <c r="D13" i="214"/>
  <c r="O9" i="214"/>
  <c r="D9" i="214"/>
  <c r="O8" i="214"/>
  <c r="A7" i="214"/>
  <c r="A4" i="214"/>
  <c r="AB2" i="214"/>
  <c r="A2" i="214"/>
  <c r="AD128" i="213"/>
  <c r="O10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D111" i="213"/>
  <c r="D16" i="213"/>
  <c r="AB111" i="213"/>
  <c r="AD110" i="213"/>
  <c r="AB110" i="213"/>
  <c r="AD109" i="213"/>
  <c r="D14" i="213"/>
  <c r="AB109" i="213"/>
  <c r="AD108" i="213"/>
  <c r="AB108" i="213"/>
  <c r="AD105" i="213"/>
  <c r="D10" i="213"/>
  <c r="AB105" i="213"/>
  <c r="AD104" i="213"/>
  <c r="AB104" i="213"/>
  <c r="O91" i="213"/>
  <c r="N91" i="213"/>
  <c r="K91" i="213"/>
  <c r="AF9" i="213"/>
  <c r="G91" i="213"/>
  <c r="AD9" i="213"/>
  <c r="E91" i="213"/>
  <c r="AB9" i="213"/>
  <c r="C91" i="213"/>
  <c r="O90" i="213"/>
  <c r="N90" i="213"/>
  <c r="M90" i="213"/>
  <c r="L90" i="213"/>
  <c r="K90" i="213"/>
  <c r="AF8" i="213"/>
  <c r="G90" i="213"/>
  <c r="AD8" i="213"/>
  <c r="E90" i="213"/>
  <c r="AB8" i="213"/>
  <c r="C90" i="213"/>
  <c r="O89" i="213"/>
  <c r="N89" i="213"/>
  <c r="J89" i="213"/>
  <c r="AF7" i="213"/>
  <c r="G89" i="213"/>
  <c r="AD7" i="213"/>
  <c r="D89" i="213"/>
  <c r="AB7" i="213"/>
  <c r="C89" i="213"/>
  <c r="N88" i="213"/>
  <c r="L88" i="213"/>
  <c r="AF6" i="213"/>
  <c r="G88" i="213"/>
  <c r="AD6" i="213"/>
  <c r="E88" i="213"/>
  <c r="AB6" i="213"/>
  <c r="C88" i="213"/>
  <c r="O87" i="213"/>
  <c r="N87" i="213"/>
  <c r="J87" i="213"/>
  <c r="AF5" i="213"/>
  <c r="G87" i="213"/>
  <c r="AD5" i="213"/>
  <c r="D87" i="213"/>
  <c r="AB5" i="213"/>
  <c r="C87" i="213"/>
  <c r="O86" i="213"/>
  <c r="N86" i="213"/>
  <c r="M86" i="213"/>
  <c r="L86" i="213"/>
  <c r="J86" i="213"/>
  <c r="AF4" i="213"/>
  <c r="F86" i="213"/>
  <c r="AD4" i="213"/>
  <c r="E86" i="213"/>
  <c r="AB4" i="213"/>
  <c r="C86" i="213"/>
  <c r="N85" i="213"/>
  <c r="F85" i="213"/>
  <c r="C83" i="213"/>
  <c r="A65" i="213"/>
  <c r="AB34" i="213"/>
  <c r="AB33" i="213"/>
  <c r="AB32" i="213"/>
  <c r="AB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D15" i="213"/>
  <c r="O14" i="213"/>
  <c r="D13" i="213"/>
  <c r="O9" i="213"/>
  <c r="D9" i="213"/>
  <c r="A7" i="213"/>
  <c r="A4" i="213"/>
  <c r="AB2" i="213"/>
  <c r="A2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O14" i="212"/>
  <c r="AD111" i="212"/>
  <c r="AB111" i="212"/>
  <c r="AD110" i="212"/>
  <c r="D15" i="212"/>
  <c r="AB110" i="212"/>
  <c r="AD109" i="212"/>
  <c r="AB109" i="212"/>
  <c r="AD108" i="212"/>
  <c r="D13" i="212"/>
  <c r="AB108" i="212"/>
  <c r="AD105" i="212"/>
  <c r="AB105" i="212"/>
  <c r="AD104" i="212"/>
  <c r="D9" i="212"/>
  <c r="AB104" i="212"/>
  <c r="O91" i="212"/>
  <c r="N91" i="212"/>
  <c r="K91" i="212"/>
  <c r="AF9" i="212"/>
  <c r="F91" i="212"/>
  <c r="AD9" i="212"/>
  <c r="E91" i="212"/>
  <c r="AB9" i="212"/>
  <c r="C91" i="212"/>
  <c r="O90" i="212"/>
  <c r="N90" i="212"/>
  <c r="M90" i="212"/>
  <c r="L90" i="212"/>
  <c r="K90" i="212"/>
  <c r="AF8" i="212"/>
  <c r="G90" i="212"/>
  <c r="AD8" i="212"/>
  <c r="E90" i="212"/>
  <c r="AB8" i="212"/>
  <c r="C90" i="212"/>
  <c r="O89" i="212"/>
  <c r="N89" i="212"/>
  <c r="M89" i="212"/>
  <c r="J89" i="212"/>
  <c r="AF7" i="212"/>
  <c r="G89" i="212"/>
  <c r="AD7" i="212"/>
  <c r="E89" i="212"/>
  <c r="AB7" i="212"/>
  <c r="C89" i="212"/>
  <c r="O88" i="212"/>
  <c r="N88" i="212"/>
  <c r="J88" i="212"/>
  <c r="AF6" i="212"/>
  <c r="F88" i="212"/>
  <c r="AD6" i="212"/>
  <c r="E88" i="212"/>
  <c r="AB6" i="212"/>
  <c r="C88" i="212"/>
  <c r="O87" i="212"/>
  <c r="N87" i="212"/>
  <c r="L87" i="212"/>
  <c r="J87" i="212"/>
  <c r="AF5" i="212"/>
  <c r="F87" i="212"/>
  <c r="AD5" i="212"/>
  <c r="E87" i="212"/>
  <c r="AB5" i="212"/>
  <c r="C87" i="212"/>
  <c r="O86" i="212"/>
  <c r="N86" i="212"/>
  <c r="M86" i="212"/>
  <c r="L86" i="212"/>
  <c r="J86" i="212"/>
  <c r="AF4" i="212"/>
  <c r="F86" i="212"/>
  <c r="AD4" i="212"/>
  <c r="D86" i="212"/>
  <c r="AB4" i="212"/>
  <c r="C86" i="212"/>
  <c r="N85" i="212"/>
  <c r="F85" i="212"/>
  <c r="J83" i="212"/>
  <c r="C83" i="212"/>
  <c r="A6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6" i="212"/>
  <c r="D14" i="212"/>
  <c r="O10" i="212"/>
  <c r="D10" i="212"/>
  <c r="O9" i="212"/>
  <c r="O8" i="212"/>
  <c r="A7" i="212"/>
  <c r="A4" i="212"/>
  <c r="AB2" i="212"/>
  <c r="A2" i="212"/>
  <c r="AD128" i="211"/>
  <c r="AB128" i="211"/>
  <c r="AD127" i="211"/>
  <c r="O9" i="21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D15" i="211"/>
  <c r="AB110" i="211"/>
  <c r="AD109" i="211"/>
  <c r="AB109" i="211"/>
  <c r="AD108" i="211"/>
  <c r="D13" i="211"/>
  <c r="AB108" i="211"/>
  <c r="AD105" i="211"/>
  <c r="AB105" i="211"/>
  <c r="AD104" i="211"/>
  <c r="D9" i="211"/>
  <c r="AB104" i="211"/>
  <c r="O91" i="211"/>
  <c r="N91" i="211"/>
  <c r="K91" i="211"/>
  <c r="AF9" i="211"/>
  <c r="F91" i="211"/>
  <c r="AD9" i="211"/>
  <c r="D91" i="211"/>
  <c r="E91" i="211"/>
  <c r="AB9" i="211"/>
  <c r="C91" i="211"/>
  <c r="O90" i="211"/>
  <c r="N90" i="211"/>
  <c r="M90" i="211"/>
  <c r="L90" i="211"/>
  <c r="K90" i="211"/>
  <c r="AF8" i="211"/>
  <c r="G90" i="211"/>
  <c r="AD8" i="211"/>
  <c r="E90" i="211"/>
  <c r="AB8" i="211"/>
  <c r="C90" i="211"/>
  <c r="O89" i="211"/>
  <c r="N89" i="211"/>
  <c r="J89" i="211"/>
  <c r="AF7" i="211"/>
  <c r="G89" i="211"/>
  <c r="AD7" i="211"/>
  <c r="E89" i="211"/>
  <c r="AB7" i="211"/>
  <c r="C89" i="211"/>
  <c r="O88" i="211"/>
  <c r="N88" i="211"/>
  <c r="J88" i="211"/>
  <c r="AF6" i="211"/>
  <c r="G88" i="211"/>
  <c r="AD6" i="211"/>
  <c r="E88" i="211"/>
  <c r="AB6" i="211"/>
  <c r="C88" i="211"/>
  <c r="O87" i="211"/>
  <c r="N87" i="211"/>
  <c r="J87" i="211"/>
  <c r="AF5" i="211"/>
  <c r="G87" i="211"/>
  <c r="AD5" i="211"/>
  <c r="E87" i="211"/>
  <c r="AB5" i="211"/>
  <c r="C87" i="211"/>
  <c r="O86" i="211"/>
  <c r="N86" i="211"/>
  <c r="M86" i="211"/>
  <c r="L86" i="211"/>
  <c r="J86" i="211"/>
  <c r="AF4" i="211"/>
  <c r="G86" i="211"/>
  <c r="AD4" i="211"/>
  <c r="E86" i="211"/>
  <c r="AB4" i="211"/>
  <c r="D8" i="211"/>
  <c r="C86" i="211"/>
  <c r="N85" i="211"/>
  <c r="F85" i="211"/>
  <c r="J83" i="211"/>
  <c r="C83" i="211"/>
  <c r="A65" i="211"/>
  <c r="AB34" i="211"/>
  <c r="AB33" i="211"/>
  <c r="AB32" i="211"/>
  <c r="AB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6" i="211"/>
  <c r="O14" i="211"/>
  <c r="D14" i="211"/>
  <c r="O10" i="211"/>
  <c r="D10" i="211"/>
  <c r="O8" i="211"/>
  <c r="A7" i="211"/>
  <c r="A4" i="211"/>
  <c r="AB2" i="211"/>
  <c r="A2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1" i="210"/>
  <c r="N91" i="210"/>
  <c r="L91" i="210"/>
  <c r="K91" i="210"/>
  <c r="AF9" i="210"/>
  <c r="G91" i="210"/>
  <c r="F91" i="210"/>
  <c r="AD9" i="210"/>
  <c r="E91" i="210"/>
  <c r="AB9" i="210"/>
  <c r="C91" i="210"/>
  <c r="O90" i="210"/>
  <c r="N90" i="210"/>
  <c r="M90" i="210"/>
  <c r="L90" i="210"/>
  <c r="K90" i="210"/>
  <c r="AF8" i="210"/>
  <c r="G90" i="210"/>
  <c r="AD8" i="210"/>
  <c r="E90" i="210"/>
  <c r="AB8" i="210"/>
  <c r="C90" i="210"/>
  <c r="O89" i="210"/>
  <c r="N89" i="210"/>
  <c r="J89" i="210"/>
  <c r="AF7" i="210"/>
  <c r="G89" i="210"/>
  <c r="AD7" i="210"/>
  <c r="D89" i="210"/>
  <c r="AB7" i="210"/>
  <c r="C89" i="210"/>
  <c r="O88" i="210"/>
  <c r="N88" i="210"/>
  <c r="J88" i="210"/>
  <c r="AF6" i="210"/>
  <c r="G88" i="210"/>
  <c r="AD6" i="210"/>
  <c r="E88" i="210"/>
  <c r="AB6" i="210"/>
  <c r="C88" i="210"/>
  <c r="O87" i="210"/>
  <c r="N87" i="210"/>
  <c r="L87" i="210"/>
  <c r="J87" i="210"/>
  <c r="AF5" i="210"/>
  <c r="G87" i="210"/>
  <c r="AD5" i="210"/>
  <c r="E87" i="210"/>
  <c r="AB5" i="210"/>
  <c r="C87" i="210"/>
  <c r="O86" i="210"/>
  <c r="N86" i="210"/>
  <c r="M86" i="210"/>
  <c r="L86" i="210"/>
  <c r="J86" i="210"/>
  <c r="AF4" i="210"/>
  <c r="G86" i="210"/>
  <c r="AD4" i="210"/>
  <c r="D86" i="210"/>
  <c r="AB4" i="210"/>
  <c r="C86" i="210"/>
  <c r="N85" i="210"/>
  <c r="F85" i="210"/>
  <c r="J83" i="210"/>
  <c r="C83" i="210"/>
  <c r="A65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9" i="210"/>
  <c r="AB17" i="210"/>
  <c r="AB16" i="210"/>
  <c r="AB15" i="210"/>
  <c r="D16" i="210"/>
  <c r="D15" i="210"/>
  <c r="O14" i="210"/>
  <c r="D14" i="210"/>
  <c r="D13" i="210"/>
  <c r="O10" i="210"/>
  <c r="D10" i="210"/>
  <c r="O9" i="210"/>
  <c r="D9" i="210"/>
  <c r="D8" i="210"/>
  <c r="A7" i="210"/>
  <c r="A4" i="210"/>
  <c r="AB2" i="210"/>
  <c r="A2" i="210"/>
  <c r="AD128" i="209"/>
  <c r="AB128" i="209"/>
  <c r="AD127" i="209"/>
  <c r="O9" i="209"/>
  <c r="AB127" i="209"/>
  <c r="AD125" i="209"/>
  <c r="AB125" i="209"/>
  <c r="AD124" i="209"/>
  <c r="AB124" i="209"/>
  <c r="AB122" i="209"/>
  <c r="AB121" i="209"/>
  <c r="AB120" i="209"/>
  <c r="AB118" i="209"/>
  <c r="AD111" i="209"/>
  <c r="AB111" i="209"/>
  <c r="AD110" i="209"/>
  <c r="D15" i="209"/>
  <c r="AB110" i="209"/>
  <c r="AD109" i="209"/>
  <c r="AB109" i="209"/>
  <c r="AD108" i="209"/>
  <c r="D13" i="209"/>
  <c r="AB108" i="209"/>
  <c r="AD105" i="209"/>
  <c r="AB105" i="209"/>
  <c r="AD104" i="209"/>
  <c r="D9" i="209"/>
  <c r="AB104" i="209"/>
  <c r="O91" i="209"/>
  <c r="N91" i="209"/>
  <c r="K91" i="209"/>
  <c r="AF9" i="209"/>
  <c r="G91" i="209"/>
  <c r="AD9" i="209"/>
  <c r="E91" i="209"/>
  <c r="AB9" i="209"/>
  <c r="C91" i="209"/>
  <c r="O90" i="209"/>
  <c r="N90" i="209"/>
  <c r="M90" i="209"/>
  <c r="L90" i="209"/>
  <c r="K90" i="209"/>
  <c r="AF8" i="209"/>
  <c r="G90" i="209"/>
  <c r="AD8" i="209"/>
  <c r="E90" i="209"/>
  <c r="AB8" i="209"/>
  <c r="C90" i="209"/>
  <c r="O89" i="209"/>
  <c r="N89" i="209"/>
  <c r="M89" i="209"/>
  <c r="J89" i="209"/>
  <c r="AF7" i="209"/>
  <c r="F89" i="209"/>
  <c r="AD7" i="209"/>
  <c r="E89" i="209"/>
  <c r="AB7" i="209"/>
  <c r="C89" i="209"/>
  <c r="O88" i="209"/>
  <c r="N88" i="209"/>
  <c r="L88" i="209"/>
  <c r="J88" i="209"/>
  <c r="AF6" i="209"/>
  <c r="G88" i="209"/>
  <c r="AD6" i="209"/>
  <c r="E88" i="209"/>
  <c r="AB6" i="209"/>
  <c r="C88" i="209"/>
  <c r="O87" i="209"/>
  <c r="N87" i="209"/>
  <c r="J87" i="209"/>
  <c r="AF5" i="209"/>
  <c r="G87" i="209"/>
  <c r="AD5" i="209"/>
  <c r="D87" i="209"/>
  <c r="AB5" i="209"/>
  <c r="C87" i="209"/>
  <c r="O86" i="209"/>
  <c r="N86" i="209"/>
  <c r="M86" i="209"/>
  <c r="L86" i="209"/>
  <c r="J86" i="209"/>
  <c r="AF4" i="209"/>
  <c r="G86" i="209"/>
  <c r="AD4" i="209"/>
  <c r="D86" i="209"/>
  <c r="AB4" i="209"/>
  <c r="C86" i="209"/>
  <c r="N85" i="209"/>
  <c r="F85" i="209"/>
  <c r="J83" i="209"/>
  <c r="C83" i="209"/>
  <c r="A65" i="209"/>
  <c r="AB34" i="209"/>
  <c r="AB33" i="209"/>
  <c r="AB32" i="209"/>
  <c r="AB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6" i="209"/>
  <c r="O14" i="209"/>
  <c r="D14" i="209"/>
  <c r="O10" i="209"/>
  <c r="D10" i="209"/>
  <c r="A7" i="209"/>
  <c r="A4" i="209"/>
  <c r="AB2" i="209"/>
  <c r="A2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O14" i="208"/>
  <c r="AD111" i="208"/>
  <c r="AB111" i="208"/>
  <c r="AD110" i="208"/>
  <c r="D15" i="208"/>
  <c r="AB110" i="208"/>
  <c r="AD109" i="208"/>
  <c r="D14" i="208"/>
  <c r="AB109" i="208"/>
  <c r="AD108" i="208"/>
  <c r="AB108" i="208"/>
  <c r="AD105" i="208"/>
  <c r="D10" i="208"/>
  <c r="AB105" i="208"/>
  <c r="AD104" i="208"/>
  <c r="AB104" i="208"/>
  <c r="O91" i="208"/>
  <c r="N91" i="208"/>
  <c r="L91" i="208"/>
  <c r="K91" i="208"/>
  <c r="AF9" i="208"/>
  <c r="F91" i="208"/>
  <c r="AD9" i="208"/>
  <c r="E91" i="208"/>
  <c r="AB9" i="208"/>
  <c r="C91" i="208"/>
  <c r="O90" i="208"/>
  <c r="N90" i="208"/>
  <c r="M90" i="208"/>
  <c r="L90" i="208"/>
  <c r="K90" i="208"/>
  <c r="AF8" i="208"/>
  <c r="G90" i="208"/>
  <c r="AD8" i="208"/>
  <c r="E90" i="208"/>
  <c r="AB8" i="208"/>
  <c r="C90" i="208"/>
  <c r="O89" i="208"/>
  <c r="N89" i="208"/>
  <c r="M89" i="208"/>
  <c r="J89" i="208"/>
  <c r="AF7" i="208"/>
  <c r="G89" i="208"/>
  <c r="AD7" i="208"/>
  <c r="D89" i="208"/>
  <c r="AB7" i="208"/>
  <c r="O8" i="208"/>
  <c r="O88" i="208"/>
  <c r="N88" i="208"/>
  <c r="J88" i="208"/>
  <c r="AF6" i="208"/>
  <c r="G88" i="208"/>
  <c r="AD6" i="208"/>
  <c r="E88" i="208"/>
  <c r="AB6" i="208"/>
  <c r="C88" i="208"/>
  <c r="O87" i="208"/>
  <c r="N87" i="208"/>
  <c r="L87" i="208"/>
  <c r="J87" i="208"/>
  <c r="AF5" i="208"/>
  <c r="F87" i="208"/>
  <c r="AD5" i="208"/>
  <c r="E87" i="208"/>
  <c r="AB5" i="208"/>
  <c r="C87" i="208"/>
  <c r="O86" i="208"/>
  <c r="N86" i="208"/>
  <c r="M86" i="208"/>
  <c r="L86" i="208"/>
  <c r="J86" i="208"/>
  <c r="AF4" i="208"/>
  <c r="G86" i="208"/>
  <c r="AD4" i="208"/>
  <c r="E86" i="208"/>
  <c r="AB4" i="208"/>
  <c r="C86" i="208"/>
  <c r="N85" i="208"/>
  <c r="F85" i="208"/>
  <c r="J83" i="208"/>
  <c r="C83" i="208"/>
  <c r="A65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B17" i="208"/>
  <c r="AB16" i="208"/>
  <c r="AB15" i="208"/>
  <c r="D16" i="208"/>
  <c r="D13" i="208"/>
  <c r="O10" i="208"/>
  <c r="O9" i="208"/>
  <c r="D9" i="208"/>
  <c r="A7" i="208"/>
  <c r="A4" i="208"/>
  <c r="AB2" i="208"/>
  <c r="A2" i="208"/>
  <c r="AD128" i="207"/>
  <c r="O10" i="207"/>
  <c r="AB128" i="207"/>
  <c r="AD127" i="207"/>
  <c r="O9" i="207"/>
  <c r="AB127" i="207"/>
  <c r="AD125" i="207"/>
  <c r="AB125" i="207"/>
  <c r="AD124" i="207"/>
  <c r="AB124" i="207"/>
  <c r="AB122" i="207"/>
  <c r="AB121" i="207"/>
  <c r="AB120" i="207"/>
  <c r="AB118" i="207"/>
  <c r="AD111" i="207"/>
  <c r="D16" i="207"/>
  <c r="AB111" i="207"/>
  <c r="AD110" i="207"/>
  <c r="D15" i="207"/>
  <c r="AB110" i="207"/>
  <c r="AD109" i="207"/>
  <c r="D14" i="207"/>
  <c r="AB109" i="207"/>
  <c r="AD108" i="207"/>
  <c r="D13" i="207"/>
  <c r="AB108" i="207"/>
  <c r="AD105" i="207"/>
  <c r="AB105" i="207"/>
  <c r="AD104" i="207"/>
  <c r="AB104" i="207"/>
  <c r="O91" i="207"/>
  <c r="N91" i="207"/>
  <c r="K91" i="207"/>
  <c r="AF9" i="207"/>
  <c r="G91" i="207"/>
  <c r="AD9" i="207"/>
  <c r="E91" i="207"/>
  <c r="AB9" i="207"/>
  <c r="C91" i="207"/>
  <c r="O90" i="207"/>
  <c r="N90" i="207"/>
  <c r="M90" i="207"/>
  <c r="L90" i="207"/>
  <c r="K90" i="207"/>
  <c r="AF8" i="207"/>
  <c r="F90" i="207"/>
  <c r="AD8" i="207"/>
  <c r="D90" i="207"/>
  <c r="E90" i="207"/>
  <c r="AB8" i="207"/>
  <c r="C90" i="207"/>
  <c r="O89" i="207"/>
  <c r="N89" i="207"/>
  <c r="J89" i="207"/>
  <c r="AF7" i="207"/>
  <c r="G89" i="207"/>
  <c r="AD7" i="207"/>
  <c r="E89" i="207"/>
  <c r="AB7" i="207"/>
  <c r="C89" i="207"/>
  <c r="O88" i="207"/>
  <c r="N88" i="207"/>
  <c r="J88" i="207"/>
  <c r="AF6" i="207"/>
  <c r="G88" i="207"/>
  <c r="AD6" i="207"/>
  <c r="E88" i="207"/>
  <c r="AB6" i="207"/>
  <c r="C88" i="207"/>
  <c r="O87" i="207"/>
  <c r="N87" i="207"/>
  <c r="J87" i="207"/>
  <c r="AF5" i="207"/>
  <c r="F87" i="207"/>
  <c r="AD5" i="207"/>
  <c r="D87" i="207"/>
  <c r="AB5" i="207"/>
  <c r="C87" i="207"/>
  <c r="O86" i="207"/>
  <c r="N86" i="207"/>
  <c r="M86" i="207"/>
  <c r="L86" i="207"/>
  <c r="J86" i="207"/>
  <c r="AF4" i="207"/>
  <c r="G86" i="207"/>
  <c r="AD4" i="207"/>
  <c r="E86" i="207"/>
  <c r="AB4" i="207"/>
  <c r="C86" i="207"/>
  <c r="N85" i="207"/>
  <c r="F85" i="207"/>
  <c r="J83" i="207"/>
  <c r="C83" i="207"/>
  <c r="A65" i="207"/>
  <c r="A50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19" i="207"/>
  <c r="AB17" i="207"/>
  <c r="AB16" i="207"/>
  <c r="AB15" i="207"/>
  <c r="O14" i="207"/>
  <c r="D10" i="207"/>
  <c r="D9" i="207"/>
  <c r="D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1" i="206"/>
  <c r="N91" i="206"/>
  <c r="L91" i="206"/>
  <c r="K91" i="206"/>
  <c r="AF9" i="206"/>
  <c r="F91" i="206"/>
  <c r="G91" i="206"/>
  <c r="AD9" i="206"/>
  <c r="E91" i="206"/>
  <c r="AB9" i="206"/>
  <c r="C91" i="206"/>
  <c r="O90" i="206"/>
  <c r="N90" i="206"/>
  <c r="M90" i="206"/>
  <c r="L90" i="206"/>
  <c r="K90" i="206"/>
  <c r="AF8" i="206"/>
  <c r="F90" i="206"/>
  <c r="AD8" i="206"/>
  <c r="E90" i="206"/>
  <c r="AB8" i="206"/>
  <c r="C90" i="206"/>
  <c r="O89" i="206"/>
  <c r="N89" i="206"/>
  <c r="J89" i="206"/>
  <c r="AF7" i="206"/>
  <c r="G89" i="206"/>
  <c r="AD7" i="206"/>
  <c r="D89" i="206"/>
  <c r="AB7" i="206"/>
  <c r="C89" i="206"/>
  <c r="O88" i="206"/>
  <c r="N88" i="206"/>
  <c r="M88" i="206"/>
  <c r="J88" i="206"/>
  <c r="AF6" i="206"/>
  <c r="F88" i="206"/>
  <c r="AD6" i="206"/>
  <c r="D88" i="206"/>
  <c r="AB6" i="206"/>
  <c r="C88" i="206"/>
  <c r="O87" i="206"/>
  <c r="N87" i="206"/>
  <c r="L87" i="206"/>
  <c r="J87" i="206"/>
  <c r="AF5" i="206"/>
  <c r="F87" i="206"/>
  <c r="AD5" i="206"/>
  <c r="D87" i="206"/>
  <c r="AB5" i="206"/>
  <c r="C87" i="206"/>
  <c r="O86" i="206"/>
  <c r="N86" i="206"/>
  <c r="M86" i="206"/>
  <c r="L86" i="206"/>
  <c r="J86" i="206"/>
  <c r="AF4" i="206"/>
  <c r="G86" i="206"/>
  <c r="AD4" i="206"/>
  <c r="E86" i="206"/>
  <c r="AB4" i="206"/>
  <c r="C86" i="206"/>
  <c r="N85" i="206"/>
  <c r="F85" i="206"/>
  <c r="J83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O14" i="206"/>
  <c r="D14" i="206"/>
  <c r="D13" i="206"/>
  <c r="O10" i="206"/>
  <c r="D10" i="206"/>
  <c r="O9" i="206"/>
  <c r="D9" i="206"/>
  <c r="A7" i="206"/>
  <c r="A4" i="206"/>
  <c r="AB2" i="206"/>
  <c r="A2" i="206"/>
  <c r="AD128" i="205"/>
  <c r="AB128" i="205"/>
  <c r="AD127" i="205"/>
  <c r="O9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D15" i="205"/>
  <c r="AB110" i="205"/>
  <c r="AD109" i="205"/>
  <c r="AB109" i="205"/>
  <c r="AD108" i="205"/>
  <c r="D13" i="205"/>
  <c r="AB108" i="205"/>
  <c r="AD105" i="205"/>
  <c r="AB105" i="205"/>
  <c r="AD104" i="205"/>
  <c r="D9" i="205"/>
  <c r="AB104" i="205"/>
  <c r="O91" i="205"/>
  <c r="N91" i="205"/>
  <c r="K91" i="205"/>
  <c r="AF9" i="205"/>
  <c r="G91" i="205"/>
  <c r="AD9" i="205"/>
  <c r="E91" i="205"/>
  <c r="AB9" i="205"/>
  <c r="C91" i="205"/>
  <c r="O90" i="205"/>
  <c r="N90" i="205"/>
  <c r="M90" i="205"/>
  <c r="L90" i="205"/>
  <c r="K90" i="205"/>
  <c r="AF8" i="205"/>
  <c r="G90" i="205"/>
  <c r="AD8" i="205"/>
  <c r="E90" i="205"/>
  <c r="AB8" i="205"/>
  <c r="C90" i="205"/>
  <c r="O89" i="205"/>
  <c r="N89" i="205"/>
  <c r="J89" i="205"/>
  <c r="AF7" i="205"/>
  <c r="G89" i="205"/>
  <c r="AD7" i="205"/>
  <c r="E89" i="205"/>
  <c r="AB7" i="205"/>
  <c r="C89" i="205"/>
  <c r="O88" i="205"/>
  <c r="N88" i="205"/>
  <c r="L88" i="205"/>
  <c r="J88" i="205"/>
  <c r="AF6" i="205"/>
  <c r="F88" i="205"/>
  <c r="AD6" i="205"/>
  <c r="E88" i="205"/>
  <c r="AB6" i="205"/>
  <c r="C88" i="205"/>
  <c r="O87" i="205"/>
  <c r="N87" i="205"/>
  <c r="J87" i="205"/>
  <c r="AF5" i="205"/>
  <c r="G87" i="205"/>
  <c r="AD5" i="205"/>
  <c r="E87" i="205"/>
  <c r="AB5" i="205"/>
  <c r="C87" i="205"/>
  <c r="O86" i="205"/>
  <c r="N86" i="205"/>
  <c r="M86" i="205"/>
  <c r="L86" i="205"/>
  <c r="J86" i="205"/>
  <c r="AF4" i="205"/>
  <c r="F86" i="205"/>
  <c r="G86" i="205"/>
  <c r="AD4" i="205"/>
  <c r="E86" i="205"/>
  <c r="AB4" i="205"/>
  <c r="C86" i="205"/>
  <c r="N85" i="205"/>
  <c r="F85" i="205"/>
  <c r="J83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O14" i="205"/>
  <c r="D14" i="205"/>
  <c r="O10" i="205"/>
  <c r="D10" i="205"/>
  <c r="A7" i="205"/>
  <c r="A4" i="205"/>
  <c r="AB2" i="205"/>
  <c r="A2" i="205"/>
  <c r="AD128" i="204"/>
  <c r="AB128" i="204"/>
  <c r="AD127" i="204"/>
  <c r="O9" i="204"/>
  <c r="AB127" i="204"/>
  <c r="AD125" i="204"/>
  <c r="AB125" i="204"/>
  <c r="AD124" i="204"/>
  <c r="AB124" i="204"/>
  <c r="AB122" i="204"/>
  <c r="AB121" i="204"/>
  <c r="AB120" i="204"/>
  <c r="AB118" i="204"/>
  <c r="O14" i="204"/>
  <c r="AD111" i="204"/>
  <c r="AB111" i="204"/>
  <c r="AD110" i="204"/>
  <c r="D15" i="204"/>
  <c r="AB110" i="204"/>
  <c r="AD109" i="204"/>
  <c r="D14" i="204"/>
  <c r="AB109" i="204"/>
  <c r="AD108" i="204"/>
  <c r="D13" i="204"/>
  <c r="AB108" i="204"/>
  <c r="AD105" i="204"/>
  <c r="D10" i="204"/>
  <c r="AB105" i="204"/>
  <c r="AD104" i="204"/>
  <c r="D9" i="204"/>
  <c r="AB104" i="204"/>
  <c r="O91" i="204"/>
  <c r="N91" i="204"/>
  <c r="L91" i="204"/>
  <c r="K91" i="204"/>
  <c r="AF9" i="204"/>
  <c r="G91" i="204"/>
  <c r="AD9" i="204"/>
  <c r="D91" i="204"/>
  <c r="E91" i="204"/>
  <c r="AB9" i="204"/>
  <c r="C91" i="204"/>
  <c r="O90" i="204"/>
  <c r="N90" i="204"/>
  <c r="M90" i="204"/>
  <c r="L90" i="204"/>
  <c r="K90" i="204"/>
  <c r="AF8" i="204"/>
  <c r="F90" i="204"/>
  <c r="AD8" i="204"/>
  <c r="E90" i="204"/>
  <c r="AB8" i="204"/>
  <c r="C90" i="204"/>
  <c r="O89" i="204"/>
  <c r="N89" i="204"/>
  <c r="M89" i="204"/>
  <c r="J89" i="204"/>
  <c r="AF7" i="204"/>
  <c r="G89" i="204"/>
  <c r="AD7" i="204"/>
  <c r="E89" i="204"/>
  <c r="AB7" i="204"/>
  <c r="C89" i="204"/>
  <c r="O88" i="204"/>
  <c r="N88" i="204"/>
  <c r="J88" i="204"/>
  <c r="AF6" i="204"/>
  <c r="G88" i="204"/>
  <c r="AD6" i="204"/>
  <c r="D88" i="204"/>
  <c r="AB6" i="204"/>
  <c r="C88" i="204"/>
  <c r="O87" i="204"/>
  <c r="N87" i="204"/>
  <c r="L87" i="204"/>
  <c r="J87" i="204"/>
  <c r="AF5" i="204"/>
  <c r="G87" i="204"/>
  <c r="AD5" i="204"/>
  <c r="D87" i="204"/>
  <c r="AB5" i="204"/>
  <c r="C87" i="204"/>
  <c r="O86" i="204"/>
  <c r="N86" i="204"/>
  <c r="M86" i="204"/>
  <c r="L86" i="204"/>
  <c r="J86" i="204"/>
  <c r="AF4" i="204"/>
  <c r="G86" i="204"/>
  <c r="AD4" i="204"/>
  <c r="E86" i="204"/>
  <c r="AB4" i="204"/>
  <c r="C86" i="204"/>
  <c r="N85" i="204"/>
  <c r="F85" i="204"/>
  <c r="J83" i="204"/>
  <c r="C83" i="204"/>
  <c r="A65" i="204"/>
  <c r="A50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19" i="204"/>
  <c r="AB17" i="204"/>
  <c r="AB16" i="204"/>
  <c r="AB15" i="204"/>
  <c r="D16" i="204"/>
  <c r="O10" i="204"/>
  <c r="O8" i="204"/>
  <c r="A7" i="204"/>
  <c r="A4" i="204"/>
  <c r="AB2" i="204"/>
  <c r="A2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D15" i="203"/>
  <c r="AB110" i="203"/>
  <c r="AD109" i="203"/>
  <c r="D14" i="203"/>
  <c r="AB109" i="203"/>
  <c r="AD108" i="203"/>
  <c r="AB108" i="203"/>
  <c r="AD105" i="203"/>
  <c r="D10" i="203"/>
  <c r="AB105" i="203"/>
  <c r="AD104" i="203"/>
  <c r="AB104" i="203"/>
  <c r="O91" i="203"/>
  <c r="N91" i="203"/>
  <c r="K91" i="203"/>
  <c r="AF9" i="203"/>
  <c r="F91" i="203"/>
  <c r="AD9" i="203"/>
  <c r="E91" i="203"/>
  <c r="AB9" i="203"/>
  <c r="C91" i="203"/>
  <c r="O90" i="203"/>
  <c r="N90" i="203"/>
  <c r="M90" i="203"/>
  <c r="L90" i="203"/>
  <c r="K90" i="203"/>
  <c r="AF8" i="203"/>
  <c r="F90" i="203"/>
  <c r="AD8" i="203"/>
  <c r="D90" i="203"/>
  <c r="AB8" i="203"/>
  <c r="C90" i="203"/>
  <c r="O89" i="203"/>
  <c r="N89" i="203"/>
  <c r="M89" i="203"/>
  <c r="J89" i="203"/>
  <c r="AF7" i="203"/>
  <c r="G89" i="203"/>
  <c r="AD7" i="203"/>
  <c r="D89" i="203"/>
  <c r="AB7" i="203"/>
  <c r="C89" i="203"/>
  <c r="O88" i="203"/>
  <c r="N88" i="203"/>
  <c r="L88" i="203"/>
  <c r="J88" i="203"/>
  <c r="AF6" i="203"/>
  <c r="G88" i="203"/>
  <c r="AD6" i="203"/>
  <c r="E88" i="203"/>
  <c r="AB6" i="203"/>
  <c r="C88" i="203"/>
  <c r="O87" i="203"/>
  <c r="N87" i="203"/>
  <c r="J87" i="203"/>
  <c r="AF5" i="203"/>
  <c r="G87" i="203"/>
  <c r="AD5" i="203"/>
  <c r="D87" i="203"/>
  <c r="AB5" i="203"/>
  <c r="C87" i="203"/>
  <c r="O86" i="203"/>
  <c r="N86" i="203"/>
  <c r="M86" i="203"/>
  <c r="L86" i="203"/>
  <c r="J86" i="203"/>
  <c r="AF4" i="203"/>
  <c r="G86" i="203"/>
  <c r="AD4" i="203"/>
  <c r="D86" i="203"/>
  <c r="AB4" i="203"/>
  <c r="D8" i="203"/>
  <c r="N85" i="203"/>
  <c r="F85" i="203"/>
  <c r="J83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6" i="203"/>
  <c r="O14" i="203"/>
  <c r="D13" i="203"/>
  <c r="O10" i="203"/>
  <c r="O9" i="203"/>
  <c r="D9" i="203"/>
  <c r="A7" i="203"/>
  <c r="A4" i="203"/>
  <c r="AB2" i="203"/>
  <c r="A2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O91" i="202"/>
  <c r="N91" i="202"/>
  <c r="L91" i="202"/>
  <c r="K91" i="202"/>
  <c r="AF9" i="202"/>
  <c r="G91" i="202"/>
  <c r="F91" i="202"/>
  <c r="AD9" i="202"/>
  <c r="D91" i="202"/>
  <c r="AB9" i="202"/>
  <c r="C91" i="202"/>
  <c r="O90" i="202"/>
  <c r="N90" i="202"/>
  <c r="M90" i="202"/>
  <c r="L90" i="202"/>
  <c r="K90" i="202"/>
  <c r="AF8" i="202"/>
  <c r="G90" i="202"/>
  <c r="AD8" i="202"/>
  <c r="D90" i="202"/>
  <c r="AB8" i="202"/>
  <c r="C90" i="202"/>
  <c r="O89" i="202"/>
  <c r="N89" i="202"/>
  <c r="J89" i="202"/>
  <c r="AF7" i="202"/>
  <c r="G89" i="202"/>
  <c r="AD7" i="202"/>
  <c r="D89" i="202"/>
  <c r="AB7" i="202"/>
  <c r="C89" i="202"/>
  <c r="O88" i="202"/>
  <c r="N88" i="202"/>
  <c r="J88" i="202"/>
  <c r="AF6" i="202"/>
  <c r="F88" i="202"/>
  <c r="AD6" i="202"/>
  <c r="E88" i="202"/>
  <c r="AB6" i="202"/>
  <c r="C88" i="202"/>
  <c r="O87" i="202"/>
  <c r="N87" i="202"/>
  <c r="L87" i="202"/>
  <c r="J87" i="202"/>
  <c r="AF5" i="202"/>
  <c r="F87" i="202"/>
  <c r="AD5" i="202"/>
  <c r="E87" i="202"/>
  <c r="AB5" i="202"/>
  <c r="C87" i="202"/>
  <c r="O86" i="202"/>
  <c r="N86" i="202"/>
  <c r="M86" i="202"/>
  <c r="L86" i="202"/>
  <c r="J86" i="202"/>
  <c r="AF4" i="202"/>
  <c r="G86" i="202"/>
  <c r="F86" i="202"/>
  <c r="AD4" i="202"/>
  <c r="D86" i="202"/>
  <c r="AB4" i="202"/>
  <c r="C86" i="202"/>
  <c r="N85" i="202"/>
  <c r="F85" i="202"/>
  <c r="J83" i="202"/>
  <c r="C83" i="202"/>
  <c r="A65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B17" i="202"/>
  <c r="AB16" i="202"/>
  <c r="AB15" i="202"/>
  <c r="D16" i="202"/>
  <c r="D15" i="202"/>
  <c r="O14" i="202"/>
  <c r="D14" i="202"/>
  <c r="D13" i="202"/>
  <c r="O10" i="202"/>
  <c r="D10" i="202"/>
  <c r="O9" i="202"/>
  <c r="D9" i="202"/>
  <c r="A7" i="202"/>
  <c r="A4" i="202"/>
  <c r="AB2" i="202"/>
  <c r="A2" i="202"/>
  <c r="AD128" i="201"/>
  <c r="O10" i="201"/>
  <c r="AB128" i="201"/>
  <c r="AD127" i="201"/>
  <c r="O9" i="201"/>
  <c r="AB127" i="201"/>
  <c r="AD125" i="201"/>
  <c r="AB125" i="201"/>
  <c r="AD124" i="201"/>
  <c r="AB124" i="201"/>
  <c r="AB122" i="201"/>
  <c r="AB121" i="201"/>
  <c r="AB120" i="201"/>
  <c r="AB118" i="201"/>
  <c r="O14" i="201"/>
  <c r="AD111" i="201"/>
  <c r="D16" i="201"/>
  <c r="AB111" i="201"/>
  <c r="AD110" i="201"/>
  <c r="D15" i="201"/>
  <c r="AB110" i="201"/>
  <c r="AD109" i="201"/>
  <c r="D14" i="201"/>
  <c r="AB109" i="201"/>
  <c r="AD108" i="201"/>
  <c r="D13" i="201"/>
  <c r="AB108" i="201"/>
  <c r="AD105" i="201"/>
  <c r="D10" i="201"/>
  <c r="AB105" i="201"/>
  <c r="AD104" i="201"/>
  <c r="D9" i="201"/>
  <c r="AB104" i="201"/>
  <c r="O91" i="201"/>
  <c r="N91" i="201"/>
  <c r="K91" i="201"/>
  <c r="AF9" i="201"/>
  <c r="F91" i="201"/>
  <c r="AD9" i="201"/>
  <c r="D91" i="201"/>
  <c r="AB9" i="201"/>
  <c r="C91" i="201"/>
  <c r="O90" i="201"/>
  <c r="N90" i="201"/>
  <c r="M90" i="201"/>
  <c r="L90" i="201"/>
  <c r="K90" i="201"/>
  <c r="AF8" i="201"/>
  <c r="F90" i="201"/>
  <c r="AD8" i="201"/>
  <c r="D90" i="201"/>
  <c r="AB8" i="201"/>
  <c r="C90" i="201"/>
  <c r="O89" i="201"/>
  <c r="N89" i="201"/>
  <c r="M89" i="201"/>
  <c r="J89" i="201"/>
  <c r="AF7" i="201"/>
  <c r="G89" i="201"/>
  <c r="AD7" i="201"/>
  <c r="E89" i="201"/>
  <c r="AB7" i="201"/>
  <c r="C89" i="201"/>
  <c r="O88" i="201"/>
  <c r="N88" i="201"/>
  <c r="L88" i="201"/>
  <c r="J88" i="201"/>
  <c r="AF6" i="201"/>
  <c r="G88" i="201"/>
  <c r="AD6" i="201"/>
  <c r="E88" i="201"/>
  <c r="AB6" i="201"/>
  <c r="C88" i="201"/>
  <c r="O87" i="201"/>
  <c r="N87" i="201"/>
  <c r="J87" i="201"/>
  <c r="AF5" i="201"/>
  <c r="G87" i="201"/>
  <c r="AD5" i="201"/>
  <c r="E87" i="201"/>
  <c r="AB5" i="201"/>
  <c r="C87" i="201"/>
  <c r="O86" i="201"/>
  <c r="N86" i="201"/>
  <c r="M86" i="201"/>
  <c r="L86" i="201"/>
  <c r="J86" i="201"/>
  <c r="AF4" i="201"/>
  <c r="G86" i="201"/>
  <c r="AD4" i="201"/>
  <c r="E86" i="201"/>
  <c r="AB4" i="201"/>
  <c r="C86" i="201"/>
  <c r="N85" i="201"/>
  <c r="F85" i="201"/>
  <c r="J83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A7" i="201"/>
  <c r="A4" i="201"/>
  <c r="AB2" i="201"/>
  <c r="A2" i="201"/>
  <c r="AD128" i="200"/>
  <c r="O10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D16" i="200"/>
  <c r="AB111" i="200"/>
  <c r="AD110" i="200"/>
  <c r="AB110" i="200"/>
  <c r="AD109" i="200"/>
  <c r="D14" i="200"/>
  <c r="AB109" i="200"/>
  <c r="AD108" i="200"/>
  <c r="AB108" i="200"/>
  <c r="AD105" i="200"/>
  <c r="D10" i="200"/>
  <c r="AB105" i="200"/>
  <c r="AD104" i="200"/>
  <c r="AB104" i="200"/>
  <c r="O91" i="200"/>
  <c r="N91" i="200"/>
  <c r="L91" i="200"/>
  <c r="K91" i="200"/>
  <c r="AF9" i="200"/>
  <c r="G91" i="200"/>
  <c r="AD9" i="200"/>
  <c r="E91" i="200"/>
  <c r="AB9" i="200"/>
  <c r="C91" i="200"/>
  <c r="O90" i="200"/>
  <c r="N90" i="200"/>
  <c r="M90" i="200"/>
  <c r="L90" i="200"/>
  <c r="K90" i="200"/>
  <c r="AF8" i="200"/>
  <c r="F90" i="200"/>
  <c r="AD8" i="200"/>
  <c r="E90" i="200"/>
  <c r="AB8" i="200"/>
  <c r="C90" i="200"/>
  <c r="O89" i="200"/>
  <c r="N89" i="200"/>
  <c r="J89" i="200"/>
  <c r="AF7" i="200"/>
  <c r="F89" i="200"/>
  <c r="AD7" i="200"/>
  <c r="E89" i="200"/>
  <c r="AB7" i="200"/>
  <c r="C89" i="200"/>
  <c r="O88" i="200"/>
  <c r="N88" i="200"/>
  <c r="L88" i="200"/>
  <c r="J88" i="200"/>
  <c r="AF6" i="200"/>
  <c r="G88" i="200"/>
  <c r="AD6" i="200"/>
  <c r="D88" i="200"/>
  <c r="AB6" i="200"/>
  <c r="C88" i="200"/>
  <c r="O87" i="200"/>
  <c r="N87" i="200"/>
  <c r="L87" i="200"/>
  <c r="J87" i="200"/>
  <c r="AF5" i="200"/>
  <c r="G87" i="200"/>
  <c r="AD5" i="200"/>
  <c r="D87" i="200"/>
  <c r="AB5" i="200"/>
  <c r="C87" i="200"/>
  <c r="O86" i="200"/>
  <c r="N86" i="200"/>
  <c r="M86" i="200"/>
  <c r="L86" i="200"/>
  <c r="J86" i="200"/>
  <c r="AF4" i="200"/>
  <c r="F86" i="200"/>
  <c r="AD4" i="200"/>
  <c r="E86" i="200"/>
  <c r="AB4" i="200"/>
  <c r="C86" i="200"/>
  <c r="N85" i="200"/>
  <c r="F85" i="200"/>
  <c r="J83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5" i="200"/>
  <c r="O14" i="200"/>
  <c r="D13" i="200"/>
  <c r="O9" i="200"/>
  <c r="D9" i="200"/>
  <c r="O8" i="200"/>
  <c r="A7" i="200"/>
  <c r="A4" i="200"/>
  <c r="AB2" i="200"/>
  <c r="A2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D111" i="199"/>
  <c r="D16" i="199"/>
  <c r="AB111" i="199"/>
  <c r="AD110" i="199"/>
  <c r="AB110" i="199"/>
  <c r="AD109" i="199"/>
  <c r="D14" i="199"/>
  <c r="AB109" i="199"/>
  <c r="AD108" i="199"/>
  <c r="AB108" i="199"/>
  <c r="AD105" i="199"/>
  <c r="D10" i="199"/>
  <c r="AB105" i="199"/>
  <c r="AD104" i="199"/>
  <c r="AB104" i="199"/>
  <c r="O91" i="199"/>
  <c r="N91" i="199"/>
  <c r="K91" i="199"/>
  <c r="AF9" i="199"/>
  <c r="G91" i="199"/>
  <c r="AD9" i="199"/>
  <c r="E91" i="199"/>
  <c r="AB9" i="199"/>
  <c r="C91" i="199"/>
  <c r="O90" i="199"/>
  <c r="N90" i="199"/>
  <c r="M90" i="199"/>
  <c r="L90" i="199"/>
  <c r="K90" i="199"/>
  <c r="AF8" i="199"/>
  <c r="G90" i="199"/>
  <c r="AD8" i="199"/>
  <c r="E90" i="199"/>
  <c r="AB8" i="199"/>
  <c r="C90" i="199"/>
  <c r="O89" i="199"/>
  <c r="N89" i="199"/>
  <c r="J89" i="199"/>
  <c r="AF7" i="199"/>
  <c r="G89" i="199"/>
  <c r="AD7" i="199"/>
  <c r="E89" i="199"/>
  <c r="AB7" i="199"/>
  <c r="C89" i="199"/>
  <c r="O88" i="199"/>
  <c r="N88" i="199"/>
  <c r="J88" i="199"/>
  <c r="AF6" i="199"/>
  <c r="G88" i="199"/>
  <c r="AD6" i="199"/>
  <c r="E88" i="199"/>
  <c r="D88" i="199"/>
  <c r="AB6" i="199"/>
  <c r="C88" i="199"/>
  <c r="O87" i="199"/>
  <c r="N87" i="199"/>
  <c r="J87" i="199"/>
  <c r="AF5" i="199"/>
  <c r="F87" i="199"/>
  <c r="AD5" i="199"/>
  <c r="E87" i="199"/>
  <c r="AB5" i="199"/>
  <c r="C87" i="199"/>
  <c r="O86" i="199"/>
  <c r="N86" i="199"/>
  <c r="M86" i="199"/>
  <c r="L86" i="199"/>
  <c r="J86" i="199"/>
  <c r="AF4" i="199"/>
  <c r="G86" i="199"/>
  <c r="AD4" i="199"/>
  <c r="E86" i="199"/>
  <c r="AB4" i="199"/>
  <c r="C86" i="199"/>
  <c r="N85" i="199"/>
  <c r="F85" i="199"/>
  <c r="J83" i="199"/>
  <c r="C83" i="199"/>
  <c r="A65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B17" i="199"/>
  <c r="AB16" i="199"/>
  <c r="AB15" i="199"/>
  <c r="D15" i="199"/>
  <c r="O14" i="199"/>
  <c r="D13" i="199"/>
  <c r="O10" i="199"/>
  <c r="O9" i="199"/>
  <c r="D9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O14" i="198"/>
  <c r="AD111" i="198"/>
  <c r="AB111" i="198"/>
  <c r="AD110" i="198"/>
  <c r="D15" i="198"/>
  <c r="AB110" i="198"/>
  <c r="AD109" i="198"/>
  <c r="AB109" i="198"/>
  <c r="AD108" i="198"/>
  <c r="D13" i="198"/>
  <c r="AB108" i="198"/>
  <c r="AD105" i="198"/>
  <c r="AB105" i="198"/>
  <c r="AD104" i="198"/>
  <c r="D9" i="198"/>
  <c r="AB104" i="198"/>
  <c r="O91" i="198"/>
  <c r="N91" i="198"/>
  <c r="L91" i="198"/>
  <c r="K91" i="198"/>
  <c r="AF9" i="198"/>
  <c r="G91" i="198"/>
  <c r="F91" i="198"/>
  <c r="AD9" i="198"/>
  <c r="D91" i="198"/>
  <c r="AB9" i="198"/>
  <c r="C91" i="198"/>
  <c r="O90" i="198"/>
  <c r="N90" i="198"/>
  <c r="M90" i="198"/>
  <c r="L90" i="198"/>
  <c r="K90" i="198"/>
  <c r="AF8" i="198"/>
  <c r="G90" i="198"/>
  <c r="AD8" i="198"/>
  <c r="E90" i="198"/>
  <c r="AB8" i="198"/>
  <c r="C90" i="198"/>
  <c r="O89" i="198"/>
  <c r="N89" i="198"/>
  <c r="J89" i="198"/>
  <c r="AF7" i="198"/>
  <c r="G89" i="198"/>
  <c r="AD7" i="198"/>
  <c r="D89" i="198"/>
  <c r="AB7" i="198"/>
  <c r="C89" i="198"/>
  <c r="O88" i="198"/>
  <c r="N88" i="198"/>
  <c r="L88" i="198"/>
  <c r="J88" i="198"/>
  <c r="AF6" i="198"/>
  <c r="F88" i="198"/>
  <c r="AD6" i="198"/>
  <c r="D88" i="198"/>
  <c r="AB6" i="198"/>
  <c r="C88" i="198"/>
  <c r="O87" i="198"/>
  <c r="N87" i="198"/>
  <c r="L87" i="198"/>
  <c r="J87" i="198"/>
  <c r="AF5" i="198"/>
  <c r="F87" i="198"/>
  <c r="AD5" i="198"/>
  <c r="D87" i="198"/>
  <c r="AB5" i="198"/>
  <c r="C87" i="198"/>
  <c r="O86" i="198"/>
  <c r="N86" i="198"/>
  <c r="M86" i="198"/>
  <c r="L86" i="198"/>
  <c r="J86" i="198"/>
  <c r="AF4" i="198"/>
  <c r="F86" i="198"/>
  <c r="AD4" i="198"/>
  <c r="E86" i="198"/>
  <c r="AB4" i="198"/>
  <c r="C86" i="198"/>
  <c r="N85" i="198"/>
  <c r="F85" i="198"/>
  <c r="J83" i="198"/>
  <c r="C83" i="198"/>
  <c r="A65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4" i="198"/>
  <c r="O10" i="198"/>
  <c r="D10" i="198"/>
  <c r="O9" i="198"/>
  <c r="A7" i="198"/>
  <c r="A4" i="198"/>
  <c r="AB2" i="198"/>
  <c r="A2" i="198"/>
  <c r="AD128" i="197"/>
  <c r="AB128" i="197"/>
  <c r="AD127" i="197"/>
  <c r="O9" i="197"/>
  <c r="AB127" i="197"/>
  <c r="AD125" i="197"/>
  <c r="AB125" i="197"/>
  <c r="AD124" i="197"/>
  <c r="AB124" i="197"/>
  <c r="AB122" i="197"/>
  <c r="AB121" i="197"/>
  <c r="AB120" i="197"/>
  <c r="AB118" i="197"/>
  <c r="O14" i="197"/>
  <c r="AD111" i="197"/>
  <c r="AB111" i="197"/>
  <c r="AD110" i="197"/>
  <c r="D15" i="197"/>
  <c r="AB110" i="197"/>
  <c r="AD109" i="197"/>
  <c r="AB109" i="197"/>
  <c r="AD108" i="197"/>
  <c r="D13" i="197"/>
  <c r="AB108" i="197"/>
  <c r="AD105" i="197"/>
  <c r="AB105" i="197"/>
  <c r="AD104" i="197"/>
  <c r="D9" i="197"/>
  <c r="AB104" i="197"/>
  <c r="O91" i="197"/>
  <c r="N91" i="197"/>
  <c r="K91" i="197"/>
  <c r="AF9" i="197"/>
  <c r="G91" i="197"/>
  <c r="AD9" i="197"/>
  <c r="D91" i="197"/>
  <c r="AB9" i="197"/>
  <c r="C91" i="197"/>
  <c r="O90" i="197"/>
  <c r="N90" i="197"/>
  <c r="M90" i="197"/>
  <c r="L90" i="197"/>
  <c r="K90" i="197"/>
  <c r="AF8" i="197"/>
  <c r="F90" i="197"/>
  <c r="AD8" i="197"/>
  <c r="E90" i="197"/>
  <c r="AB8" i="197"/>
  <c r="C90" i="197"/>
  <c r="O89" i="197"/>
  <c r="N89" i="197"/>
  <c r="J89" i="197"/>
  <c r="AF7" i="197"/>
  <c r="G89" i="197"/>
  <c r="AD7" i="197"/>
  <c r="E89" i="197"/>
  <c r="AB7" i="197"/>
  <c r="O8" i="197"/>
  <c r="O88" i="197"/>
  <c r="N88" i="197"/>
  <c r="L88" i="197"/>
  <c r="J88" i="197"/>
  <c r="AF6" i="197"/>
  <c r="G88" i="197"/>
  <c r="AD6" i="197"/>
  <c r="E88" i="197"/>
  <c r="AB6" i="197"/>
  <c r="C88" i="197"/>
  <c r="O87" i="197"/>
  <c r="N87" i="197"/>
  <c r="J87" i="197"/>
  <c r="AF5" i="197"/>
  <c r="G87" i="197"/>
  <c r="AD5" i="197"/>
  <c r="E87" i="197"/>
  <c r="AB5" i="197"/>
  <c r="C87" i="197"/>
  <c r="O86" i="197"/>
  <c r="N86" i="197"/>
  <c r="M86" i="197"/>
  <c r="L86" i="197"/>
  <c r="J86" i="197"/>
  <c r="AF4" i="197"/>
  <c r="G86" i="197"/>
  <c r="AD4" i="197"/>
  <c r="D86" i="197"/>
  <c r="AB4" i="197"/>
  <c r="C86" i="197"/>
  <c r="N85" i="197"/>
  <c r="F85" i="197"/>
  <c r="J83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4" i="197"/>
  <c r="O10" i="197"/>
  <c r="D10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O14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1" i="196"/>
  <c r="N91" i="196"/>
  <c r="L91" i="196"/>
  <c r="K91" i="196"/>
  <c r="AF9" i="196"/>
  <c r="G91" i="196"/>
  <c r="F91" i="196"/>
  <c r="AD9" i="196"/>
  <c r="E91" i="196"/>
  <c r="AB9" i="196"/>
  <c r="C91" i="196"/>
  <c r="O90" i="196"/>
  <c r="N90" i="196"/>
  <c r="M90" i="196"/>
  <c r="L90" i="196"/>
  <c r="K90" i="196"/>
  <c r="AF8" i="196"/>
  <c r="G90" i="196"/>
  <c r="AD8" i="196"/>
  <c r="E90" i="196"/>
  <c r="AB8" i="196"/>
  <c r="C90" i="196"/>
  <c r="O89" i="196"/>
  <c r="N89" i="196"/>
  <c r="M89" i="196"/>
  <c r="J89" i="196"/>
  <c r="AF7" i="196"/>
  <c r="F89" i="196"/>
  <c r="AD7" i="196"/>
  <c r="E89" i="196"/>
  <c r="AB7" i="196"/>
  <c r="C89" i="196"/>
  <c r="O88" i="196"/>
  <c r="N88" i="196"/>
  <c r="J88" i="196"/>
  <c r="AF6" i="196"/>
  <c r="F88" i="196"/>
  <c r="AD6" i="196"/>
  <c r="D88" i="196"/>
  <c r="AB6" i="196"/>
  <c r="C88" i="196"/>
  <c r="O87" i="196"/>
  <c r="N87" i="196"/>
  <c r="L87" i="196"/>
  <c r="J87" i="196"/>
  <c r="AF5" i="196"/>
  <c r="F87" i="196"/>
  <c r="AD5" i="196"/>
  <c r="D87" i="196"/>
  <c r="AB5" i="196"/>
  <c r="C87" i="196"/>
  <c r="O86" i="196"/>
  <c r="N86" i="196"/>
  <c r="M86" i="196"/>
  <c r="L86" i="196"/>
  <c r="J86" i="196"/>
  <c r="AF4" i="196"/>
  <c r="G86" i="196"/>
  <c r="AD4" i="196"/>
  <c r="E86" i="196"/>
  <c r="AB4" i="196"/>
  <c r="C86" i="196"/>
  <c r="N85" i="196"/>
  <c r="F85" i="196"/>
  <c r="J83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6" i="196"/>
  <c r="D15" i="196"/>
  <c r="D14" i="196"/>
  <c r="D13" i="196"/>
  <c r="O10" i="196"/>
  <c r="D10" i="196"/>
  <c r="O9" i="196"/>
  <c r="D9" i="196"/>
  <c r="A7" i="196"/>
  <c r="A4" i="196"/>
  <c r="AB2" i="196"/>
  <c r="A2" i="196"/>
  <c r="AD128" i="195"/>
  <c r="O10" i="195"/>
  <c r="AB128" i="195"/>
  <c r="AD127" i="195"/>
  <c r="O9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D15" i="195"/>
  <c r="AB110" i="195"/>
  <c r="AD109" i="195"/>
  <c r="D14" i="195"/>
  <c r="AB109" i="195"/>
  <c r="AD108" i="195"/>
  <c r="D13" i="195"/>
  <c r="AB108" i="195"/>
  <c r="AD105" i="195"/>
  <c r="D10" i="195"/>
  <c r="AB105" i="195"/>
  <c r="AD104" i="195"/>
  <c r="AB104" i="195"/>
  <c r="O91" i="195"/>
  <c r="N91" i="195"/>
  <c r="K91" i="195"/>
  <c r="AF9" i="195"/>
  <c r="G91" i="195"/>
  <c r="AD9" i="195"/>
  <c r="E91" i="195"/>
  <c r="AB9" i="195"/>
  <c r="C91" i="195"/>
  <c r="O90" i="195"/>
  <c r="N90" i="195"/>
  <c r="M90" i="195"/>
  <c r="L90" i="195"/>
  <c r="K90" i="195"/>
  <c r="AF8" i="195"/>
  <c r="G90" i="195"/>
  <c r="AD8" i="195"/>
  <c r="D90" i="195"/>
  <c r="AB8" i="195"/>
  <c r="C90" i="195"/>
  <c r="O89" i="195"/>
  <c r="N89" i="195"/>
  <c r="J89" i="195"/>
  <c r="AF7" i="195"/>
  <c r="G89" i="195"/>
  <c r="AD7" i="195"/>
  <c r="E89" i="195"/>
  <c r="AB7" i="195"/>
  <c r="C89" i="195"/>
  <c r="O88" i="195"/>
  <c r="N88" i="195"/>
  <c r="M88" i="195"/>
  <c r="J88" i="195"/>
  <c r="AF6" i="195"/>
  <c r="F88" i="195"/>
  <c r="AD6" i="195"/>
  <c r="E88" i="195"/>
  <c r="AB6" i="195"/>
  <c r="C88" i="195"/>
  <c r="O87" i="195"/>
  <c r="N87" i="195"/>
  <c r="J87" i="195"/>
  <c r="AF5" i="195"/>
  <c r="G87" i="195"/>
  <c r="AD5" i="195"/>
  <c r="E87" i="195"/>
  <c r="AB5" i="195"/>
  <c r="C87" i="195"/>
  <c r="O86" i="195"/>
  <c r="N86" i="195"/>
  <c r="M86" i="195"/>
  <c r="L86" i="195"/>
  <c r="J86" i="195"/>
  <c r="AF4" i="195"/>
  <c r="F86" i="195"/>
  <c r="AD4" i="195"/>
  <c r="E86" i="195"/>
  <c r="AB4" i="195"/>
  <c r="C86" i="195"/>
  <c r="N85" i="195"/>
  <c r="F85" i="195"/>
  <c r="J83" i="195"/>
  <c r="C83" i="195"/>
  <c r="A65" i="195"/>
  <c r="A50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19" i="195"/>
  <c r="AB17" i="195"/>
  <c r="AB16" i="195"/>
  <c r="AB15" i="195"/>
  <c r="D16" i="195"/>
  <c r="O14" i="195"/>
  <c r="D9" i="195"/>
  <c r="A7" i="195"/>
  <c r="A4" i="195"/>
  <c r="AB2" i="195"/>
  <c r="A2" i="195"/>
  <c r="AD128" i="194"/>
  <c r="AB128" i="194"/>
  <c r="AD127" i="194"/>
  <c r="O9" i="194"/>
  <c r="AB127" i="194"/>
  <c r="AD125" i="194"/>
  <c r="AB125" i="194"/>
  <c r="AD124" i="194"/>
  <c r="AB124" i="194"/>
  <c r="AB122" i="194"/>
  <c r="AB121" i="194"/>
  <c r="AB120" i="194"/>
  <c r="AB118" i="194"/>
  <c r="AD111" i="194"/>
  <c r="D16" i="194"/>
  <c r="AB111" i="194"/>
  <c r="AD110" i="194"/>
  <c r="D15" i="194"/>
  <c r="AB110" i="194"/>
  <c r="AD109" i="194"/>
  <c r="D14" i="194"/>
  <c r="AB109" i="194"/>
  <c r="AD108" i="194"/>
  <c r="D13" i="194"/>
  <c r="AB108" i="194"/>
  <c r="AD105" i="194"/>
  <c r="D10" i="194"/>
  <c r="AB105" i="194"/>
  <c r="AD104" i="194"/>
  <c r="D9" i="194"/>
  <c r="AB104" i="194"/>
  <c r="O91" i="194"/>
  <c r="N91" i="194"/>
  <c r="L91" i="194"/>
  <c r="K91" i="194"/>
  <c r="AF9" i="194"/>
  <c r="G91" i="194"/>
  <c r="AD9" i="194"/>
  <c r="E91" i="194"/>
  <c r="AB9" i="194"/>
  <c r="C91" i="194"/>
  <c r="O90" i="194"/>
  <c r="N90" i="194"/>
  <c r="M90" i="194"/>
  <c r="L90" i="194"/>
  <c r="K90" i="194"/>
  <c r="AF8" i="194"/>
  <c r="G90" i="194"/>
  <c r="AD8" i="194"/>
  <c r="D90" i="194"/>
  <c r="AB8" i="194"/>
  <c r="C90" i="194"/>
  <c r="O89" i="194"/>
  <c r="N89" i="194"/>
  <c r="J89" i="194"/>
  <c r="AF7" i="194"/>
  <c r="G89" i="194"/>
  <c r="AD7" i="194"/>
  <c r="E89" i="194"/>
  <c r="AB7" i="194"/>
  <c r="C89" i="194"/>
  <c r="O88" i="194"/>
  <c r="N88" i="194"/>
  <c r="J88" i="194"/>
  <c r="AF6" i="194"/>
  <c r="F88" i="194"/>
  <c r="AD6" i="194"/>
  <c r="D88" i="194"/>
  <c r="AB6" i="194"/>
  <c r="C88" i="194"/>
  <c r="O87" i="194"/>
  <c r="N87" i="194"/>
  <c r="L87" i="194"/>
  <c r="J87" i="194"/>
  <c r="AF5" i="194"/>
  <c r="F87" i="194"/>
  <c r="AD5" i="194"/>
  <c r="D87" i="194"/>
  <c r="AB5" i="194"/>
  <c r="C87" i="194"/>
  <c r="O86" i="194"/>
  <c r="N86" i="194"/>
  <c r="M86" i="194"/>
  <c r="L86" i="194"/>
  <c r="J86" i="194"/>
  <c r="AF4" i="194"/>
  <c r="G86" i="194"/>
  <c r="AD4" i="194"/>
  <c r="E86" i="194"/>
  <c r="AB4" i="194"/>
  <c r="C86" i="194"/>
  <c r="N85" i="194"/>
  <c r="F85" i="194"/>
  <c r="J83" i="194"/>
  <c r="C83" i="194"/>
  <c r="A65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B17" i="194"/>
  <c r="AB16" i="194"/>
  <c r="AB15" i="194"/>
  <c r="O14" i="194"/>
  <c r="O10" i="194"/>
  <c r="O8" i="194"/>
  <c r="D8" i="194"/>
  <c r="A7" i="194"/>
  <c r="A4" i="194"/>
  <c r="AB2" i="194"/>
  <c r="A2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O14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1" i="193"/>
  <c r="N91" i="193"/>
  <c r="K91" i="193"/>
  <c r="AF9" i="193"/>
  <c r="F91" i="193"/>
  <c r="AD9" i="193"/>
  <c r="E91" i="193"/>
  <c r="D91" i="193"/>
  <c r="AB9" i="193"/>
  <c r="C91" i="193"/>
  <c r="O90" i="193"/>
  <c r="N90" i="193"/>
  <c r="M90" i="193"/>
  <c r="L90" i="193"/>
  <c r="K90" i="193"/>
  <c r="AF8" i="193"/>
  <c r="F90" i="193"/>
  <c r="AD8" i="193"/>
  <c r="E90" i="193"/>
  <c r="AB8" i="193"/>
  <c r="C90" i="193"/>
  <c r="O89" i="193"/>
  <c r="N89" i="193"/>
  <c r="J89" i="193"/>
  <c r="AF7" i="193"/>
  <c r="G89" i="193"/>
  <c r="AD7" i="193"/>
  <c r="D89" i="193"/>
  <c r="AB7" i="193"/>
  <c r="C89" i="193"/>
  <c r="O88" i="193"/>
  <c r="N88" i="193"/>
  <c r="M88" i="193"/>
  <c r="J88" i="193"/>
  <c r="AF6" i="193"/>
  <c r="F88" i="193"/>
  <c r="AD6" i="193"/>
  <c r="E88" i="193"/>
  <c r="AB6" i="193"/>
  <c r="C88" i="193"/>
  <c r="O87" i="193"/>
  <c r="N87" i="193"/>
  <c r="L87" i="193"/>
  <c r="J87" i="193"/>
  <c r="AF5" i="193"/>
  <c r="G87" i="193"/>
  <c r="AD5" i="193"/>
  <c r="E87" i="193"/>
  <c r="AB5" i="193"/>
  <c r="C87" i="193"/>
  <c r="O86" i="193"/>
  <c r="N86" i="193"/>
  <c r="M86" i="193"/>
  <c r="L86" i="193"/>
  <c r="J86" i="193"/>
  <c r="AF4" i="193"/>
  <c r="F86" i="193"/>
  <c r="AD4" i="193"/>
  <c r="D86" i="193"/>
  <c r="AB4" i="193"/>
  <c r="C86" i="193"/>
  <c r="N85" i="193"/>
  <c r="F85" i="193"/>
  <c r="J83" i="193"/>
  <c r="C83" i="193"/>
  <c r="A65" i="193"/>
  <c r="A50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19" i="193"/>
  <c r="AB17" i="193"/>
  <c r="AB16" i="193"/>
  <c r="AB15" i="193"/>
  <c r="D16" i="193"/>
  <c r="D15" i="193"/>
  <c r="D14" i="193"/>
  <c r="D13" i="193"/>
  <c r="O10" i="193"/>
  <c r="D10" i="193"/>
  <c r="O9" i="193"/>
  <c r="D9" i="193"/>
  <c r="A7" i="193"/>
  <c r="A4" i="193"/>
  <c r="AB2" i="193"/>
  <c r="A2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1" i="192"/>
  <c r="N91" i="192"/>
  <c r="M91" i="192"/>
  <c r="K91" i="192"/>
  <c r="AF9" i="192"/>
  <c r="G91" i="192"/>
  <c r="F91" i="192"/>
  <c r="AD9" i="192"/>
  <c r="E91" i="192"/>
  <c r="AB9" i="192"/>
  <c r="C91" i="192"/>
  <c r="O90" i="192"/>
  <c r="N90" i="192"/>
  <c r="M90" i="192"/>
  <c r="L90" i="192"/>
  <c r="K90" i="192"/>
  <c r="AF8" i="192"/>
  <c r="F90" i="192"/>
  <c r="AD8" i="192"/>
  <c r="E90" i="192"/>
  <c r="AB8" i="192"/>
  <c r="C90" i="192"/>
  <c r="O89" i="192"/>
  <c r="N89" i="192"/>
  <c r="J89" i="192"/>
  <c r="AF7" i="192"/>
  <c r="F89" i="192"/>
  <c r="AD7" i="192"/>
  <c r="D89" i="192"/>
  <c r="AB7" i="192"/>
  <c r="C89" i="192"/>
  <c r="O88" i="192"/>
  <c r="N88" i="192"/>
  <c r="J88" i="192"/>
  <c r="AF6" i="192"/>
  <c r="G88" i="192"/>
  <c r="AD6" i="192"/>
  <c r="D88" i="192"/>
  <c r="AB6" i="192"/>
  <c r="C88" i="192"/>
  <c r="O87" i="192"/>
  <c r="N87" i="192"/>
  <c r="M87" i="192"/>
  <c r="J87" i="192"/>
  <c r="AF5" i="192"/>
  <c r="G87" i="192"/>
  <c r="AD5" i="192"/>
  <c r="D87" i="192"/>
  <c r="AB5" i="192"/>
  <c r="C87" i="192"/>
  <c r="O86" i="192"/>
  <c r="N86" i="192"/>
  <c r="M86" i="192"/>
  <c r="L86" i="192"/>
  <c r="J86" i="192"/>
  <c r="AF4" i="192"/>
  <c r="G86" i="192"/>
  <c r="AD4" i="192"/>
  <c r="E86" i="192"/>
  <c r="AB4" i="192"/>
  <c r="C86" i="192"/>
  <c r="N85" i="192"/>
  <c r="F85" i="192"/>
  <c r="J83" i="192"/>
  <c r="C83" i="192"/>
  <c r="A65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O14" i="192"/>
  <c r="D14" i="192"/>
  <c r="D13" i="192"/>
  <c r="O10" i="192"/>
  <c r="D10" i="192"/>
  <c r="O9" i="192"/>
  <c r="D9" i="192"/>
  <c r="A7" i="192"/>
  <c r="A4" i="192"/>
  <c r="AB2" i="192"/>
  <c r="A2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O14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1" i="191"/>
  <c r="N91" i="191"/>
  <c r="M91" i="191"/>
  <c r="K91" i="191"/>
  <c r="AF9" i="191"/>
  <c r="F91" i="191"/>
  <c r="G91" i="191"/>
  <c r="AD9" i="191"/>
  <c r="E91" i="191"/>
  <c r="AB9" i="191"/>
  <c r="C91" i="191"/>
  <c r="O90" i="191"/>
  <c r="N90" i="191"/>
  <c r="M90" i="191"/>
  <c r="L90" i="191"/>
  <c r="K90" i="191"/>
  <c r="AF8" i="191"/>
  <c r="F90" i="191"/>
  <c r="AD8" i="191"/>
  <c r="E90" i="191"/>
  <c r="AB8" i="191"/>
  <c r="C90" i="191"/>
  <c r="O89" i="191"/>
  <c r="N89" i="191"/>
  <c r="J89" i="191"/>
  <c r="AF7" i="191"/>
  <c r="F89" i="191"/>
  <c r="AD7" i="191"/>
  <c r="D89" i="191"/>
  <c r="AB7" i="191"/>
  <c r="C89" i="191"/>
  <c r="O88" i="191"/>
  <c r="N88" i="191"/>
  <c r="M88" i="191"/>
  <c r="J88" i="191"/>
  <c r="AF6" i="191"/>
  <c r="G88" i="191"/>
  <c r="AD6" i="191"/>
  <c r="D88" i="191"/>
  <c r="AB6" i="191"/>
  <c r="C88" i="191"/>
  <c r="O87" i="191"/>
  <c r="N87" i="191"/>
  <c r="M87" i="191"/>
  <c r="J87" i="191"/>
  <c r="AF5" i="191"/>
  <c r="G87" i="191"/>
  <c r="AD5" i="191"/>
  <c r="D87" i="191"/>
  <c r="E87" i="191"/>
  <c r="AB5" i="191"/>
  <c r="C87" i="191"/>
  <c r="O86" i="191"/>
  <c r="N86" i="191"/>
  <c r="M86" i="191"/>
  <c r="L86" i="191"/>
  <c r="J86" i="191"/>
  <c r="AF4" i="191"/>
  <c r="F86" i="191"/>
  <c r="AD4" i="191"/>
  <c r="E86" i="191"/>
  <c r="AB4" i="191"/>
  <c r="C86" i="191"/>
  <c r="N85" i="191"/>
  <c r="F85" i="191"/>
  <c r="J83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6" i="191"/>
  <c r="D15" i="191"/>
  <c r="D14" i="191"/>
  <c r="D13" i="191"/>
  <c r="O10" i="191"/>
  <c r="D10" i="191"/>
  <c r="O9" i="191"/>
  <c r="D9" i="191"/>
  <c r="O8" i="191"/>
  <c r="D8" i="191"/>
  <c r="A7" i="191"/>
  <c r="A4" i="191"/>
  <c r="AB2" i="191"/>
  <c r="A2" i="191"/>
  <c r="AD128" i="190"/>
  <c r="O10" i="190"/>
  <c r="AB128" i="190"/>
  <c r="AD127" i="190"/>
  <c r="O9" i="190"/>
  <c r="AB127" i="190"/>
  <c r="AD125" i="190"/>
  <c r="AB125" i="190"/>
  <c r="AD124" i="190"/>
  <c r="AB124" i="190"/>
  <c r="AB122" i="190"/>
  <c r="AB121" i="190"/>
  <c r="AB120" i="190"/>
  <c r="AB118" i="190"/>
  <c r="O14" i="190"/>
  <c r="AD111" i="190"/>
  <c r="AB111" i="190"/>
  <c r="AD110" i="190"/>
  <c r="D15" i="190"/>
  <c r="AB110" i="190"/>
  <c r="AD109" i="190"/>
  <c r="D14" i="190"/>
  <c r="AB109" i="190"/>
  <c r="AD108" i="190"/>
  <c r="D13" i="190"/>
  <c r="AB108" i="190"/>
  <c r="AD105" i="190"/>
  <c r="D10" i="190"/>
  <c r="AB105" i="190"/>
  <c r="AD104" i="190"/>
  <c r="AB104" i="190"/>
  <c r="O91" i="190"/>
  <c r="N91" i="190"/>
  <c r="M91" i="190"/>
  <c r="K91" i="190"/>
  <c r="AF9" i="190"/>
  <c r="G91" i="190"/>
  <c r="AD9" i="190"/>
  <c r="E91" i="190"/>
  <c r="AB9" i="190"/>
  <c r="C91" i="190"/>
  <c r="O90" i="190"/>
  <c r="N90" i="190"/>
  <c r="M90" i="190"/>
  <c r="L90" i="190"/>
  <c r="K90" i="190"/>
  <c r="AF8" i="190"/>
  <c r="F90" i="190"/>
  <c r="AD8" i="190"/>
  <c r="D90" i="190"/>
  <c r="E90" i="190"/>
  <c r="AB8" i="190"/>
  <c r="C90" i="190"/>
  <c r="O89" i="190"/>
  <c r="N89" i="190"/>
  <c r="J89" i="190"/>
  <c r="AF7" i="190"/>
  <c r="G89" i="190"/>
  <c r="AD7" i="190"/>
  <c r="E89" i="190"/>
  <c r="AB7" i="190"/>
  <c r="C89" i="190"/>
  <c r="O88" i="190"/>
  <c r="N88" i="190"/>
  <c r="L88" i="190"/>
  <c r="J88" i="190"/>
  <c r="AF6" i="190"/>
  <c r="F88" i="190"/>
  <c r="AD6" i="190"/>
  <c r="E88" i="190"/>
  <c r="AB6" i="190"/>
  <c r="C88" i="190"/>
  <c r="O87" i="190"/>
  <c r="N87" i="190"/>
  <c r="M87" i="190"/>
  <c r="J87" i="190"/>
  <c r="AF5" i="190"/>
  <c r="F87" i="190"/>
  <c r="AD5" i="190"/>
  <c r="E87" i="190"/>
  <c r="AB5" i="190"/>
  <c r="C87" i="190"/>
  <c r="O86" i="190"/>
  <c r="N86" i="190"/>
  <c r="M86" i="190"/>
  <c r="L86" i="190"/>
  <c r="J86" i="190"/>
  <c r="AF4" i="190"/>
  <c r="G86" i="190"/>
  <c r="AD4" i="190"/>
  <c r="D86" i="190"/>
  <c r="AB4" i="190"/>
  <c r="C86" i="190"/>
  <c r="N85" i="190"/>
  <c r="F85" i="190"/>
  <c r="J83" i="190"/>
  <c r="C83" i="190"/>
  <c r="A65" i="190"/>
  <c r="A50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19" i="190"/>
  <c r="AB17" i="190"/>
  <c r="AB16" i="190"/>
  <c r="AB15" i="190"/>
  <c r="D16" i="190"/>
  <c r="D9" i="190"/>
  <c r="A7" i="190"/>
  <c r="A4" i="190"/>
  <c r="AB2" i="190"/>
  <c r="A2" i="190"/>
  <c r="AD128" i="189"/>
  <c r="AB128" i="189"/>
  <c r="AD127" i="189"/>
  <c r="O9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D15" i="189"/>
  <c r="AB110" i="189"/>
  <c r="AD109" i="189"/>
  <c r="AB109" i="189"/>
  <c r="AD108" i="189"/>
  <c r="AB108" i="189"/>
  <c r="AD105" i="189"/>
  <c r="AB105" i="189"/>
  <c r="AD104" i="189"/>
  <c r="AB104" i="189"/>
  <c r="O91" i="189"/>
  <c r="N91" i="189"/>
  <c r="M91" i="189"/>
  <c r="K91" i="189"/>
  <c r="AF9" i="189"/>
  <c r="G91" i="189"/>
  <c r="F91" i="189"/>
  <c r="AD9" i="189"/>
  <c r="E91" i="189"/>
  <c r="AB9" i="189"/>
  <c r="C91" i="189"/>
  <c r="O90" i="189"/>
  <c r="N90" i="189"/>
  <c r="M90" i="189"/>
  <c r="L90" i="189"/>
  <c r="K90" i="189"/>
  <c r="AF8" i="189"/>
  <c r="F90" i="189"/>
  <c r="AD8" i="189"/>
  <c r="E90" i="189"/>
  <c r="AB8" i="189"/>
  <c r="C90" i="189"/>
  <c r="O89" i="189"/>
  <c r="N89" i="189"/>
  <c r="L89" i="189"/>
  <c r="J89" i="189"/>
  <c r="AF7" i="189"/>
  <c r="G89" i="189"/>
  <c r="F89" i="189"/>
  <c r="AD7" i="189"/>
  <c r="E89" i="189"/>
  <c r="AB7" i="189"/>
  <c r="C89" i="189"/>
  <c r="O88" i="189"/>
  <c r="N88" i="189"/>
  <c r="L88" i="189"/>
  <c r="J88" i="189"/>
  <c r="AF6" i="189"/>
  <c r="G88" i="189"/>
  <c r="AD6" i="189"/>
  <c r="D88" i="189"/>
  <c r="AB6" i="189"/>
  <c r="C88" i="189"/>
  <c r="O87" i="189"/>
  <c r="N87" i="189"/>
  <c r="M87" i="189"/>
  <c r="J87" i="189"/>
  <c r="AF5" i="189"/>
  <c r="G87" i="189"/>
  <c r="AD5" i="189"/>
  <c r="D87" i="189"/>
  <c r="AB5" i="189"/>
  <c r="C87" i="189"/>
  <c r="O86" i="189"/>
  <c r="N86" i="189"/>
  <c r="M86" i="189"/>
  <c r="L86" i="189"/>
  <c r="J86" i="189"/>
  <c r="AF4" i="189"/>
  <c r="G86" i="189"/>
  <c r="AD4" i="189"/>
  <c r="E86" i="189"/>
  <c r="AB4" i="189"/>
  <c r="C86" i="189"/>
  <c r="N85" i="189"/>
  <c r="F85" i="189"/>
  <c r="J83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6" i="189"/>
  <c r="O14" i="189"/>
  <c r="D14" i="189"/>
  <c r="D13" i="189"/>
  <c r="O10" i="189"/>
  <c r="D10" i="189"/>
  <c r="D9" i="189"/>
  <c r="A7" i="189"/>
  <c r="A4" i="189"/>
  <c r="AB2" i="189"/>
  <c r="A2" i="189"/>
  <c r="AD128" i="188"/>
  <c r="O10" i="188"/>
  <c r="AB128" i="188"/>
  <c r="AD127" i="188"/>
  <c r="O9" i="188"/>
  <c r="AB127" i="188"/>
  <c r="AD125" i="188"/>
  <c r="AB125" i="188"/>
  <c r="AD124" i="188"/>
  <c r="AB124" i="188"/>
  <c r="AB122" i="188"/>
  <c r="AB121" i="188"/>
  <c r="AB120" i="188"/>
  <c r="AB118" i="188"/>
  <c r="O14" i="188"/>
  <c r="AD111" i="188"/>
  <c r="AB111" i="188"/>
  <c r="AD110" i="188"/>
  <c r="D15" i="188"/>
  <c r="AB110" i="188"/>
  <c r="AD109" i="188"/>
  <c r="D14" i="188"/>
  <c r="AB109" i="188"/>
  <c r="AD108" i="188"/>
  <c r="D13" i="188"/>
  <c r="AB108" i="188"/>
  <c r="AD105" i="188"/>
  <c r="D10" i="188"/>
  <c r="AB105" i="188"/>
  <c r="AD104" i="188"/>
  <c r="AB104" i="188"/>
  <c r="O91" i="188"/>
  <c r="N91" i="188"/>
  <c r="M91" i="188"/>
  <c r="K91" i="188"/>
  <c r="AF9" i="188"/>
  <c r="G91" i="188"/>
  <c r="AD9" i="188"/>
  <c r="D91" i="188"/>
  <c r="AB9" i="188"/>
  <c r="C91" i="188"/>
  <c r="O90" i="188"/>
  <c r="N90" i="188"/>
  <c r="M90" i="188"/>
  <c r="L90" i="188"/>
  <c r="K90" i="188"/>
  <c r="AF8" i="188"/>
  <c r="G90" i="188"/>
  <c r="AD8" i="188"/>
  <c r="D90" i="188"/>
  <c r="E90" i="188"/>
  <c r="AB8" i="188"/>
  <c r="C90" i="188"/>
  <c r="O89" i="188"/>
  <c r="N89" i="188"/>
  <c r="J89" i="188"/>
  <c r="AF7" i="188"/>
  <c r="G89" i="188"/>
  <c r="AD7" i="188"/>
  <c r="E89" i="188"/>
  <c r="AB7" i="188"/>
  <c r="C89" i="188"/>
  <c r="O88" i="188"/>
  <c r="N88" i="188"/>
  <c r="M88" i="188"/>
  <c r="J88" i="188"/>
  <c r="AF6" i="188"/>
  <c r="G88" i="188"/>
  <c r="AD6" i="188"/>
  <c r="E88" i="188"/>
  <c r="AB6" i="188"/>
  <c r="C88" i="188"/>
  <c r="O87" i="188"/>
  <c r="N87" i="188"/>
  <c r="M87" i="188"/>
  <c r="J87" i="188"/>
  <c r="AF5" i="188"/>
  <c r="G87" i="188"/>
  <c r="AD5" i="188"/>
  <c r="E87" i="188"/>
  <c r="AB5" i="188"/>
  <c r="C87" i="188"/>
  <c r="O86" i="188"/>
  <c r="N86" i="188"/>
  <c r="M86" i="188"/>
  <c r="L86" i="188"/>
  <c r="J86" i="188"/>
  <c r="AF4" i="188"/>
  <c r="G86" i="188"/>
  <c r="AD4" i="188"/>
  <c r="E86" i="188"/>
  <c r="AB4" i="188"/>
  <c r="C86" i="188"/>
  <c r="N85" i="188"/>
  <c r="F85" i="188"/>
  <c r="J83" i="188"/>
  <c r="C83" i="188"/>
  <c r="A65" i="188"/>
  <c r="A50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19" i="188"/>
  <c r="AB17" i="188"/>
  <c r="AB16" i="188"/>
  <c r="AB15" i="188"/>
  <c r="D16" i="188"/>
  <c r="D9" i="188"/>
  <c r="A7" i="188"/>
  <c r="A4" i="188"/>
  <c r="AB2" i="188"/>
  <c r="A2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D16" i="187"/>
  <c r="AB111" i="187"/>
  <c r="AD110" i="187"/>
  <c r="AB110" i="187"/>
  <c r="AD109" i="187"/>
  <c r="D14" i="187"/>
  <c r="AB109" i="187"/>
  <c r="AD108" i="187"/>
  <c r="AB108" i="187"/>
  <c r="AD105" i="187"/>
  <c r="AB105" i="187"/>
  <c r="AD104" i="187"/>
  <c r="AB104" i="187"/>
  <c r="O91" i="187"/>
  <c r="N91" i="187"/>
  <c r="M91" i="187"/>
  <c r="K91" i="187"/>
  <c r="AF9" i="187"/>
  <c r="G91" i="187"/>
  <c r="AD9" i="187"/>
  <c r="E91" i="187"/>
  <c r="AB9" i="187"/>
  <c r="C91" i="187"/>
  <c r="O90" i="187"/>
  <c r="N90" i="187"/>
  <c r="M90" i="187"/>
  <c r="L90" i="187"/>
  <c r="K90" i="187"/>
  <c r="AF8" i="187"/>
  <c r="G90" i="187"/>
  <c r="F90" i="187"/>
  <c r="AD8" i="187"/>
  <c r="E90" i="187"/>
  <c r="AB8" i="187"/>
  <c r="C90" i="187"/>
  <c r="O89" i="187"/>
  <c r="N89" i="187"/>
  <c r="J89" i="187"/>
  <c r="AF7" i="187"/>
  <c r="F89" i="187"/>
  <c r="AD7" i="187"/>
  <c r="E89" i="187"/>
  <c r="AB7" i="187"/>
  <c r="C89" i="187"/>
  <c r="O88" i="187"/>
  <c r="N88" i="187"/>
  <c r="J88" i="187"/>
  <c r="AF6" i="187"/>
  <c r="G88" i="187"/>
  <c r="AD6" i="187"/>
  <c r="E88" i="187"/>
  <c r="AB6" i="187"/>
  <c r="C88" i="187"/>
  <c r="O87" i="187"/>
  <c r="N87" i="187"/>
  <c r="M87" i="187"/>
  <c r="J87" i="187"/>
  <c r="AF5" i="187"/>
  <c r="G87" i="187"/>
  <c r="AD5" i="187"/>
  <c r="D87" i="187"/>
  <c r="AB5" i="187"/>
  <c r="C87" i="187"/>
  <c r="O86" i="187"/>
  <c r="N86" i="187"/>
  <c r="M86" i="187"/>
  <c r="L86" i="187"/>
  <c r="J86" i="187"/>
  <c r="AF4" i="187"/>
  <c r="G86" i="187"/>
  <c r="AD4" i="187"/>
  <c r="E86" i="187"/>
  <c r="AB4" i="187"/>
  <c r="C86" i="187"/>
  <c r="N85" i="187"/>
  <c r="F85" i="187"/>
  <c r="J83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5" i="187"/>
  <c r="O14" i="187"/>
  <c r="D13" i="187"/>
  <c r="O10" i="187"/>
  <c r="D10" i="187"/>
  <c r="O9" i="187"/>
  <c r="D9" i="187"/>
  <c r="A7" i="187"/>
  <c r="A4" i="187"/>
  <c r="AB2" i="187"/>
  <c r="A2" i="187"/>
  <c r="AD128" i="186"/>
  <c r="AB128" i="186"/>
  <c r="AD127" i="186"/>
  <c r="O9" i="186"/>
  <c r="AB127" i="186"/>
  <c r="AD125" i="186"/>
  <c r="AB125" i="186"/>
  <c r="AD124" i="186"/>
  <c r="AB124" i="186"/>
  <c r="AB122" i="186"/>
  <c r="AB121" i="186"/>
  <c r="AB120" i="186"/>
  <c r="AB118" i="186"/>
  <c r="AD111" i="186"/>
  <c r="D16" i="186"/>
  <c r="AB111" i="186"/>
  <c r="AD110" i="186"/>
  <c r="AB110" i="186"/>
  <c r="AD109" i="186"/>
  <c r="D14" i="186"/>
  <c r="AB109" i="186"/>
  <c r="AD108" i="186"/>
  <c r="AB108" i="186"/>
  <c r="AD105" i="186"/>
  <c r="D10" i="186"/>
  <c r="AB105" i="186"/>
  <c r="AD104" i="186"/>
  <c r="AB104" i="186"/>
  <c r="O91" i="186"/>
  <c r="N91" i="186"/>
  <c r="M91" i="186"/>
  <c r="K91" i="186"/>
  <c r="AF9" i="186"/>
  <c r="G91" i="186"/>
  <c r="AD9" i="186"/>
  <c r="E91" i="186"/>
  <c r="AB9" i="186"/>
  <c r="C91" i="186"/>
  <c r="O90" i="186"/>
  <c r="N90" i="186"/>
  <c r="M90" i="186"/>
  <c r="L90" i="186"/>
  <c r="K90" i="186"/>
  <c r="AF8" i="186"/>
  <c r="G90" i="186"/>
  <c r="AD8" i="186"/>
  <c r="E90" i="186"/>
  <c r="AB8" i="186"/>
  <c r="C90" i="186"/>
  <c r="O89" i="186"/>
  <c r="N89" i="186"/>
  <c r="J89" i="186"/>
  <c r="AF7" i="186"/>
  <c r="G89" i="186"/>
  <c r="AD7" i="186"/>
  <c r="E89" i="186"/>
  <c r="AB7" i="186"/>
  <c r="C89" i="186"/>
  <c r="O88" i="186"/>
  <c r="N88" i="186"/>
  <c r="M88" i="186"/>
  <c r="J88" i="186"/>
  <c r="AF6" i="186"/>
  <c r="G88" i="186"/>
  <c r="AD6" i="186"/>
  <c r="E88" i="186"/>
  <c r="AB6" i="186"/>
  <c r="C88" i="186"/>
  <c r="O87" i="186"/>
  <c r="N87" i="186"/>
  <c r="M87" i="186"/>
  <c r="J87" i="186"/>
  <c r="AF5" i="186"/>
  <c r="G87" i="186"/>
  <c r="AD5" i="186"/>
  <c r="E87" i="186"/>
  <c r="AB5" i="186"/>
  <c r="C87" i="186"/>
  <c r="O86" i="186"/>
  <c r="N86" i="186"/>
  <c r="M86" i="186"/>
  <c r="L86" i="186"/>
  <c r="J86" i="186"/>
  <c r="AF4" i="186"/>
  <c r="G86" i="186"/>
  <c r="AD4" i="186"/>
  <c r="E86" i="186"/>
  <c r="AB4" i="186"/>
  <c r="C86" i="186"/>
  <c r="N85" i="186"/>
  <c r="F85" i="186"/>
  <c r="J83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5" i="186"/>
  <c r="O14" i="186"/>
  <c r="D13" i="186"/>
  <c r="O10" i="186"/>
  <c r="D9" i="186"/>
  <c r="O8" i="186"/>
  <c r="A7" i="186"/>
  <c r="A4" i="186"/>
  <c r="AB2" i="186"/>
  <c r="A2" i="186"/>
  <c r="AD128" i="185"/>
  <c r="O10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D111" i="185"/>
  <c r="D16" i="185"/>
  <c r="AB111" i="185"/>
  <c r="AD110" i="185"/>
  <c r="D15" i="185"/>
  <c r="AB110" i="185"/>
  <c r="AD109" i="185"/>
  <c r="D14" i="185"/>
  <c r="AB109" i="185"/>
  <c r="AD108" i="185"/>
  <c r="D13" i="185"/>
  <c r="AB108" i="185"/>
  <c r="AD105" i="185"/>
  <c r="AB105" i="185"/>
  <c r="AD104" i="185"/>
  <c r="D9" i="185"/>
  <c r="AB104" i="185"/>
  <c r="O91" i="185"/>
  <c r="N91" i="185"/>
  <c r="M91" i="185"/>
  <c r="K91" i="185"/>
  <c r="AF9" i="185"/>
  <c r="G91" i="185"/>
  <c r="AD9" i="185"/>
  <c r="E91" i="185"/>
  <c r="AB9" i="185"/>
  <c r="C91" i="185"/>
  <c r="O90" i="185"/>
  <c r="N90" i="185"/>
  <c r="M90" i="185"/>
  <c r="L90" i="185"/>
  <c r="K90" i="185"/>
  <c r="AF8" i="185"/>
  <c r="F90" i="185"/>
  <c r="AD8" i="185"/>
  <c r="D90" i="185"/>
  <c r="AB8" i="185"/>
  <c r="C90" i="185"/>
  <c r="O89" i="185"/>
  <c r="N89" i="185"/>
  <c r="J89" i="185"/>
  <c r="AF7" i="185"/>
  <c r="G89" i="185"/>
  <c r="AD7" i="185"/>
  <c r="D89" i="185"/>
  <c r="AB7" i="185"/>
  <c r="C89" i="185"/>
  <c r="O88" i="185"/>
  <c r="N88" i="185"/>
  <c r="M88" i="185"/>
  <c r="J88" i="185"/>
  <c r="AF6" i="185"/>
  <c r="G88" i="185"/>
  <c r="AD6" i="185"/>
  <c r="E88" i="185"/>
  <c r="AB6" i="185"/>
  <c r="C88" i="185"/>
  <c r="O87" i="185"/>
  <c r="N87" i="185"/>
  <c r="M87" i="185"/>
  <c r="J87" i="185"/>
  <c r="AF5" i="185"/>
  <c r="G87" i="185"/>
  <c r="AD5" i="185"/>
  <c r="E87" i="185"/>
  <c r="AB5" i="185"/>
  <c r="C87" i="185"/>
  <c r="O86" i="185"/>
  <c r="N86" i="185"/>
  <c r="M86" i="185"/>
  <c r="L86" i="185"/>
  <c r="J86" i="185"/>
  <c r="AF4" i="185"/>
  <c r="G86" i="185"/>
  <c r="AD4" i="185"/>
  <c r="E86" i="185"/>
  <c r="AB4" i="185"/>
  <c r="C86" i="185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O14" i="185"/>
  <c r="D10" i="185"/>
  <c r="O9" i="185"/>
  <c r="A7" i="185"/>
  <c r="A4" i="185"/>
  <c r="AB2" i="185"/>
  <c r="A2" i="185"/>
  <c r="AD128" i="184"/>
  <c r="O10" i="184"/>
  <c r="AB128" i="184"/>
  <c r="AD127" i="184"/>
  <c r="O9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D15" i="184"/>
  <c r="AB110" i="184"/>
  <c r="AD109" i="184"/>
  <c r="D14" i="184"/>
  <c r="AB109" i="184"/>
  <c r="AD108" i="184"/>
  <c r="D13" i="184"/>
  <c r="AB108" i="184"/>
  <c r="AD105" i="184"/>
  <c r="D10" i="184"/>
  <c r="AB105" i="184"/>
  <c r="AD104" i="184"/>
  <c r="AB104" i="184"/>
  <c r="O91" i="184"/>
  <c r="N91" i="184"/>
  <c r="M91" i="184"/>
  <c r="K91" i="184"/>
  <c r="AF9" i="184"/>
  <c r="G91" i="184"/>
  <c r="AD9" i="184"/>
  <c r="D91" i="184"/>
  <c r="E91" i="184"/>
  <c r="AB9" i="184"/>
  <c r="C91" i="184"/>
  <c r="O90" i="184"/>
  <c r="N90" i="184"/>
  <c r="M90" i="184"/>
  <c r="L90" i="184"/>
  <c r="K90" i="184"/>
  <c r="AF8" i="184"/>
  <c r="G90" i="184"/>
  <c r="AD8" i="184"/>
  <c r="E90" i="184"/>
  <c r="D90" i="184"/>
  <c r="AB8" i="184"/>
  <c r="C90" i="184"/>
  <c r="O89" i="184"/>
  <c r="N89" i="184"/>
  <c r="L89" i="184"/>
  <c r="J89" i="184"/>
  <c r="AF7" i="184"/>
  <c r="F89" i="184"/>
  <c r="AD7" i="184"/>
  <c r="E89" i="184"/>
  <c r="AB7" i="184"/>
  <c r="O8" i="184"/>
  <c r="O88" i="184"/>
  <c r="N88" i="184"/>
  <c r="J88" i="184"/>
  <c r="AF6" i="184"/>
  <c r="F88" i="184"/>
  <c r="AD6" i="184"/>
  <c r="E88" i="184"/>
  <c r="AB6" i="184"/>
  <c r="C88" i="184"/>
  <c r="O87" i="184"/>
  <c r="N87" i="184"/>
  <c r="L87" i="184"/>
  <c r="J87" i="184"/>
  <c r="AF5" i="184"/>
  <c r="F87" i="184"/>
  <c r="AD5" i="184"/>
  <c r="D87" i="184"/>
  <c r="AB5" i="184"/>
  <c r="C87" i="184"/>
  <c r="O86" i="184"/>
  <c r="N86" i="184"/>
  <c r="M86" i="184"/>
  <c r="L86" i="184"/>
  <c r="J86" i="184"/>
  <c r="AF4" i="184"/>
  <c r="F86" i="184"/>
  <c r="AD4" i="184"/>
  <c r="D86" i="184"/>
  <c r="AB4" i="184"/>
  <c r="C86" i="184"/>
  <c r="N85" i="184"/>
  <c r="F85" i="184"/>
  <c r="J83" i="184"/>
  <c r="C83" i="184"/>
  <c r="A65" i="184"/>
  <c r="A50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19" i="184"/>
  <c r="AB17" i="184"/>
  <c r="AB16" i="184"/>
  <c r="AB15" i="184"/>
  <c r="D16" i="184"/>
  <c r="O14" i="184"/>
  <c r="D9" i="184"/>
  <c r="A7" i="184"/>
  <c r="A4" i="184"/>
  <c r="AB2" i="184"/>
  <c r="A2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1" i="183"/>
  <c r="N91" i="183"/>
  <c r="M91" i="183"/>
  <c r="K91" i="183"/>
  <c r="AF9" i="183"/>
  <c r="G91" i="183"/>
  <c r="F91" i="183"/>
  <c r="AD9" i="183"/>
  <c r="E91" i="183"/>
  <c r="AB9" i="183"/>
  <c r="C91" i="183"/>
  <c r="O90" i="183"/>
  <c r="N90" i="183"/>
  <c r="M90" i="183"/>
  <c r="L90" i="183"/>
  <c r="K90" i="183"/>
  <c r="AF8" i="183"/>
  <c r="G90" i="183"/>
  <c r="AD8" i="183"/>
  <c r="E90" i="183"/>
  <c r="AB8" i="183"/>
  <c r="C90" i="183"/>
  <c r="O89" i="183"/>
  <c r="N89" i="183"/>
  <c r="M89" i="183"/>
  <c r="J89" i="183"/>
  <c r="AF7" i="183"/>
  <c r="F89" i="183"/>
  <c r="AD7" i="183"/>
  <c r="E89" i="183"/>
  <c r="AB7" i="183"/>
  <c r="C89" i="183"/>
  <c r="O88" i="183"/>
  <c r="N88" i="183"/>
  <c r="L88" i="183"/>
  <c r="J88" i="183"/>
  <c r="AF6" i="183"/>
  <c r="G88" i="183"/>
  <c r="AD6" i="183"/>
  <c r="D88" i="183"/>
  <c r="AB6" i="183"/>
  <c r="C88" i="183"/>
  <c r="O87" i="183"/>
  <c r="N87" i="183"/>
  <c r="M87" i="183"/>
  <c r="J87" i="183"/>
  <c r="AF5" i="183"/>
  <c r="G87" i="183"/>
  <c r="AD5" i="183"/>
  <c r="D87" i="183"/>
  <c r="AB5" i="183"/>
  <c r="C87" i="183"/>
  <c r="O86" i="183"/>
  <c r="N86" i="183"/>
  <c r="M86" i="183"/>
  <c r="L86" i="183"/>
  <c r="J86" i="183"/>
  <c r="AF4" i="183"/>
  <c r="G86" i="183"/>
  <c r="AD4" i="183"/>
  <c r="E86" i="183"/>
  <c r="AB4" i="183"/>
  <c r="C86" i="183"/>
  <c r="N85" i="183"/>
  <c r="F85" i="183"/>
  <c r="J83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D15" i="183"/>
  <c r="O14" i="183"/>
  <c r="D14" i="183"/>
  <c r="D13" i="183"/>
  <c r="O10" i="183"/>
  <c r="D10" i="183"/>
  <c r="O9" i="183"/>
  <c r="D9" i="183"/>
  <c r="D8" i="183"/>
  <c r="A7" i="183"/>
  <c r="A4" i="183"/>
  <c r="AB2" i="183"/>
  <c r="A2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AB111" i="182"/>
  <c r="AD110" i="182"/>
  <c r="D15" i="182"/>
  <c r="AB110" i="182"/>
  <c r="AD109" i="182"/>
  <c r="AB109" i="182"/>
  <c r="AD108" i="182"/>
  <c r="D13" i="182"/>
  <c r="AB108" i="182"/>
  <c r="AD105" i="182"/>
  <c r="AB105" i="182"/>
  <c r="AD104" i="182"/>
  <c r="D9" i="182"/>
  <c r="AB104" i="182"/>
  <c r="O91" i="182"/>
  <c r="N91" i="182"/>
  <c r="M91" i="182"/>
  <c r="K91" i="182"/>
  <c r="AF9" i="182"/>
  <c r="F91" i="182"/>
  <c r="G91" i="182"/>
  <c r="AD9" i="182"/>
  <c r="D91" i="182"/>
  <c r="AB9" i="182"/>
  <c r="C91" i="182"/>
  <c r="O90" i="182"/>
  <c r="N90" i="182"/>
  <c r="M90" i="182"/>
  <c r="L90" i="182"/>
  <c r="K90" i="182"/>
  <c r="AF8" i="182"/>
  <c r="F90" i="182"/>
  <c r="AD8" i="182"/>
  <c r="E90" i="182"/>
  <c r="AB8" i="182"/>
  <c r="C90" i="182"/>
  <c r="O89" i="182"/>
  <c r="N89" i="182"/>
  <c r="L89" i="182"/>
  <c r="J89" i="182"/>
  <c r="AF7" i="182"/>
  <c r="F89" i="182"/>
  <c r="AD7" i="182"/>
  <c r="E89" i="182"/>
  <c r="AB7" i="182"/>
  <c r="C89" i="182"/>
  <c r="O88" i="182"/>
  <c r="N88" i="182"/>
  <c r="L88" i="182"/>
  <c r="J88" i="182"/>
  <c r="AF6" i="182"/>
  <c r="F88" i="182"/>
  <c r="AD6" i="182"/>
  <c r="D88" i="182"/>
  <c r="AB6" i="182"/>
  <c r="C88" i="182"/>
  <c r="O87" i="182"/>
  <c r="N87" i="182"/>
  <c r="M87" i="182"/>
  <c r="J87" i="182"/>
  <c r="AF5" i="182"/>
  <c r="F87" i="182"/>
  <c r="AD5" i="182"/>
  <c r="D87" i="182"/>
  <c r="AB5" i="182"/>
  <c r="C87" i="182"/>
  <c r="O86" i="182"/>
  <c r="N86" i="182"/>
  <c r="M86" i="182"/>
  <c r="L86" i="182"/>
  <c r="J86" i="182"/>
  <c r="AF4" i="182"/>
  <c r="G86" i="182"/>
  <c r="AD4" i="182"/>
  <c r="D86" i="182"/>
  <c r="AB4" i="182"/>
  <c r="D8" i="182"/>
  <c r="N85" i="182"/>
  <c r="F85" i="182"/>
  <c r="J83" i="182"/>
  <c r="C83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B17" i="182"/>
  <c r="AB16" i="182"/>
  <c r="AB15" i="182"/>
  <c r="D16" i="182"/>
  <c r="O14" i="182"/>
  <c r="D14" i="182"/>
  <c r="O10" i="182"/>
  <c r="D10" i="182"/>
  <c r="O9" i="182"/>
  <c r="A7" i="182"/>
  <c r="A4" i="182"/>
  <c r="AB2" i="182"/>
  <c r="A2" i="182"/>
  <c r="AD128" i="181"/>
  <c r="AB128" i="181"/>
  <c r="AD127" i="181"/>
  <c r="O9" i="181"/>
  <c r="AB127" i="181"/>
  <c r="AD125" i="181"/>
  <c r="AB125" i="181"/>
  <c r="AD124" i="181"/>
  <c r="AB124" i="181"/>
  <c r="AB122" i="181"/>
  <c r="AB121" i="181"/>
  <c r="AB120" i="181"/>
  <c r="AB118" i="181"/>
  <c r="O14" i="181"/>
  <c r="AD111" i="181"/>
  <c r="AB111" i="181"/>
  <c r="AD110" i="181"/>
  <c r="D15" i="181"/>
  <c r="AB110" i="181"/>
  <c r="AD109" i="181"/>
  <c r="AB109" i="181"/>
  <c r="AD108" i="181"/>
  <c r="D13" i="181"/>
  <c r="AB108" i="181"/>
  <c r="AD105" i="181"/>
  <c r="AB105" i="181"/>
  <c r="AD104" i="181"/>
  <c r="D9" i="181"/>
  <c r="AB104" i="181"/>
  <c r="O91" i="181"/>
  <c r="N91" i="181"/>
  <c r="L91" i="181"/>
  <c r="K91" i="181"/>
  <c r="AF9" i="181"/>
  <c r="F91" i="181"/>
  <c r="G91" i="181"/>
  <c r="AD9" i="181"/>
  <c r="E91" i="181"/>
  <c r="AB9" i="181"/>
  <c r="C91" i="181"/>
  <c r="O90" i="181"/>
  <c r="N90" i="181"/>
  <c r="M90" i="181"/>
  <c r="L90" i="181"/>
  <c r="K90" i="181"/>
  <c r="AF8" i="181"/>
  <c r="G90" i="181"/>
  <c r="AD8" i="181"/>
  <c r="E90" i="181"/>
  <c r="AB8" i="181"/>
  <c r="C90" i="181"/>
  <c r="O89" i="181"/>
  <c r="N89" i="181"/>
  <c r="L89" i="181"/>
  <c r="J89" i="181"/>
  <c r="AF7" i="181"/>
  <c r="G89" i="181"/>
  <c r="AD7" i="181"/>
  <c r="E89" i="181"/>
  <c r="AB7" i="181"/>
  <c r="C89" i="181"/>
  <c r="O88" i="181"/>
  <c r="N88" i="181"/>
  <c r="J88" i="181"/>
  <c r="AF6" i="181"/>
  <c r="G88" i="181"/>
  <c r="AD6" i="181"/>
  <c r="E88" i="181"/>
  <c r="AB6" i="181"/>
  <c r="C88" i="181"/>
  <c r="O87" i="181"/>
  <c r="N87" i="181"/>
  <c r="L87" i="181"/>
  <c r="J87" i="181"/>
  <c r="AF5" i="181"/>
  <c r="G87" i="181"/>
  <c r="AD5" i="181"/>
  <c r="E87" i="181"/>
  <c r="AB5" i="181"/>
  <c r="C87" i="181"/>
  <c r="O86" i="181"/>
  <c r="N86" i="181"/>
  <c r="M86" i="181"/>
  <c r="L86" i="181"/>
  <c r="J86" i="181"/>
  <c r="AF4" i="181"/>
  <c r="G86" i="181"/>
  <c r="AD4" i="181"/>
  <c r="E86" i="181"/>
  <c r="AB4" i="181"/>
  <c r="C86" i="181"/>
  <c r="N85" i="181"/>
  <c r="F85" i="181"/>
  <c r="J83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19" i="181"/>
  <c r="AB17" i="181"/>
  <c r="AB16" i="181"/>
  <c r="AB15" i="181"/>
  <c r="D16" i="181"/>
  <c r="D14" i="181"/>
  <c r="O10" i="181"/>
  <c r="D10" i="181"/>
  <c r="A7" i="181"/>
  <c r="A4" i="181"/>
  <c r="AB2" i="181"/>
  <c r="A2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1" i="180"/>
  <c r="N91" i="180"/>
  <c r="M91" i="180"/>
  <c r="K91" i="180"/>
  <c r="AF9" i="180"/>
  <c r="G91" i="180"/>
  <c r="F91" i="180"/>
  <c r="AD9" i="180"/>
  <c r="D91" i="180"/>
  <c r="AB9" i="180"/>
  <c r="C91" i="180"/>
  <c r="O90" i="180"/>
  <c r="N90" i="180"/>
  <c r="M90" i="180"/>
  <c r="L90" i="180"/>
  <c r="K90" i="180"/>
  <c r="AF8" i="180"/>
  <c r="F90" i="180"/>
  <c r="G90" i="180"/>
  <c r="AD8" i="180"/>
  <c r="D90" i="180"/>
  <c r="AB8" i="180"/>
  <c r="C90" i="180"/>
  <c r="O89" i="180"/>
  <c r="N89" i="180"/>
  <c r="M89" i="180"/>
  <c r="J89" i="180"/>
  <c r="AF7" i="180"/>
  <c r="F89" i="180"/>
  <c r="G89" i="180"/>
  <c r="AD7" i="180"/>
  <c r="D89" i="180"/>
  <c r="AB7" i="180"/>
  <c r="C89" i="180"/>
  <c r="O88" i="180"/>
  <c r="N88" i="180"/>
  <c r="M88" i="180"/>
  <c r="J88" i="180"/>
  <c r="AF6" i="180"/>
  <c r="F88" i="180"/>
  <c r="AD6" i="180"/>
  <c r="E88" i="180"/>
  <c r="AB6" i="180"/>
  <c r="C88" i="180"/>
  <c r="O87" i="180"/>
  <c r="N87" i="180"/>
  <c r="M87" i="180"/>
  <c r="J87" i="180"/>
  <c r="AF5" i="180"/>
  <c r="F87" i="180"/>
  <c r="AD5" i="180"/>
  <c r="D87" i="180"/>
  <c r="AB5" i="180"/>
  <c r="C87" i="180"/>
  <c r="O86" i="180"/>
  <c r="N86" i="180"/>
  <c r="M86" i="180"/>
  <c r="L86" i="180"/>
  <c r="J86" i="180"/>
  <c r="AF4" i="180"/>
  <c r="F86" i="180"/>
  <c r="AD4" i="180"/>
  <c r="D86" i="180"/>
  <c r="AB4" i="180"/>
  <c r="C86" i="180"/>
  <c r="N85" i="180"/>
  <c r="F85" i="180"/>
  <c r="J83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6" i="180"/>
  <c r="D15" i="180"/>
  <c r="O14" i="180"/>
  <c r="D14" i="180"/>
  <c r="D13" i="180"/>
  <c r="O10" i="180"/>
  <c r="D10" i="180"/>
  <c r="O9" i="180"/>
  <c r="D9" i="180"/>
  <c r="O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M87" i="258"/>
  <c r="L87" i="257"/>
  <c r="L87" i="256"/>
  <c r="L87" i="255"/>
  <c r="L87" i="254"/>
  <c r="L87" i="253"/>
  <c r="L87" i="252"/>
  <c r="L87" i="251"/>
  <c r="L87" i="250"/>
  <c r="L87" i="249"/>
  <c r="L87" i="248"/>
  <c r="L87" i="247"/>
  <c r="L87" i="246"/>
  <c r="L87" i="245"/>
  <c r="L87" i="258"/>
  <c r="M87" i="244"/>
  <c r="M87" i="243"/>
  <c r="M87" i="242"/>
  <c r="M87" i="241"/>
  <c r="M87" i="240"/>
  <c r="M87" i="239"/>
  <c r="M87" i="238"/>
  <c r="M87" i="237"/>
  <c r="M87" i="236"/>
  <c r="M87" i="235"/>
  <c r="L87" i="234"/>
  <c r="M87" i="233"/>
  <c r="M87" i="232"/>
  <c r="M87" i="231"/>
  <c r="M87" i="230"/>
  <c r="M87" i="229"/>
  <c r="L87" i="228"/>
  <c r="M87" i="227"/>
  <c r="M87" i="226"/>
  <c r="M87" i="225"/>
  <c r="M87" i="224"/>
  <c r="M87" i="223"/>
  <c r="M87" i="222"/>
  <c r="M87" i="221"/>
  <c r="M87" i="220"/>
  <c r="M87" i="219"/>
  <c r="M87" i="218"/>
  <c r="M87" i="217"/>
  <c r="M87" i="216"/>
  <c r="L87" i="215"/>
  <c r="M87" i="214"/>
  <c r="M87" i="213"/>
  <c r="M87" i="212"/>
  <c r="M87" i="211"/>
  <c r="M87" i="210"/>
  <c r="M87" i="209"/>
  <c r="M87" i="208"/>
  <c r="M87" i="207"/>
  <c r="M87" i="206"/>
  <c r="M87" i="205"/>
  <c r="M87" i="204"/>
  <c r="M87" i="203"/>
  <c r="M87" i="202"/>
  <c r="M87" i="201"/>
  <c r="M87" i="200"/>
  <c r="M87" i="199"/>
  <c r="M87" i="198"/>
  <c r="M87" i="197"/>
  <c r="M87" i="196"/>
  <c r="M87" i="195"/>
  <c r="M87" i="194"/>
  <c r="M91" i="258"/>
  <c r="L91" i="257"/>
  <c r="L91" i="256"/>
  <c r="L91" i="255"/>
  <c r="L91" i="254"/>
  <c r="L91" i="253"/>
  <c r="L91" i="252"/>
  <c r="L91" i="251"/>
  <c r="L91" i="250"/>
  <c r="L91" i="249"/>
  <c r="L91" i="248"/>
  <c r="L91" i="247"/>
  <c r="L91" i="246"/>
  <c r="L91" i="245"/>
  <c r="L91" i="244"/>
  <c r="L91" i="258"/>
  <c r="M91" i="243"/>
  <c r="M91" i="242"/>
  <c r="M91" i="241"/>
  <c r="M91" i="240"/>
  <c r="M91" i="239"/>
  <c r="M91" i="238"/>
  <c r="M91" i="237"/>
  <c r="M91" i="236"/>
  <c r="M91" i="235"/>
  <c r="M91" i="234"/>
  <c r="M91" i="233"/>
  <c r="M91" i="232"/>
  <c r="M91" i="231"/>
  <c r="M91" i="230"/>
  <c r="M91" i="229"/>
  <c r="L91" i="228"/>
  <c r="M91" i="227"/>
  <c r="M91" i="226"/>
  <c r="M91" i="225"/>
  <c r="M91" i="224"/>
  <c r="M91" i="223"/>
  <c r="M91" i="222"/>
  <c r="M91" i="221"/>
  <c r="M91" i="220"/>
  <c r="M91" i="219"/>
  <c r="M91" i="218"/>
  <c r="M91" i="217"/>
  <c r="M91" i="216"/>
  <c r="M91" i="215"/>
  <c r="M91" i="214"/>
  <c r="M91" i="213"/>
  <c r="M91" i="212"/>
  <c r="M91" i="211"/>
  <c r="M91" i="210"/>
  <c r="M91" i="209"/>
  <c r="M91" i="208"/>
  <c r="M91" i="207"/>
  <c r="M91" i="206"/>
  <c r="M91" i="205"/>
  <c r="M91" i="204"/>
  <c r="M91" i="203"/>
  <c r="M91" i="202"/>
  <c r="M91" i="201"/>
  <c r="M91" i="200"/>
  <c r="M91" i="199"/>
  <c r="M91" i="198"/>
  <c r="M91" i="197"/>
  <c r="M91" i="196"/>
  <c r="M91" i="195"/>
  <c r="M91" i="194"/>
  <c r="M91" i="193"/>
  <c r="L87" i="180"/>
  <c r="L91" i="180"/>
  <c r="M87" i="181"/>
  <c r="M91" i="181"/>
  <c r="L87" i="182"/>
  <c r="L91" i="182"/>
  <c r="L87" i="183"/>
  <c r="L91" i="183"/>
  <c r="M87" i="184"/>
  <c r="L91" i="184"/>
  <c r="L87" i="185"/>
  <c r="L91" i="185"/>
  <c r="L87" i="186"/>
  <c r="L91" i="186"/>
  <c r="L87" i="187"/>
  <c r="L91" i="187"/>
  <c r="L87" i="188"/>
  <c r="L91" i="188"/>
  <c r="L87" i="189"/>
  <c r="L91" i="189"/>
  <c r="L87" i="190"/>
  <c r="L91" i="190"/>
  <c r="L87" i="191"/>
  <c r="L91" i="191"/>
  <c r="L87" i="192"/>
  <c r="L91" i="192"/>
  <c r="M87" i="193"/>
  <c r="L91" i="193"/>
  <c r="L87" i="195"/>
  <c r="L91" i="195"/>
  <c r="L87" i="197"/>
  <c r="L91" i="197"/>
  <c r="L87" i="199"/>
  <c r="L91" i="199"/>
  <c r="L87" i="201"/>
  <c r="L91" i="201"/>
  <c r="L87" i="203"/>
  <c r="L91" i="203"/>
  <c r="L87" i="205"/>
  <c r="L91" i="205"/>
  <c r="L87" i="207"/>
  <c r="L91" i="207"/>
  <c r="L87" i="209"/>
  <c r="L91" i="209"/>
  <c r="L87" i="211"/>
  <c r="L91" i="211"/>
  <c r="L87" i="213"/>
  <c r="L91" i="213"/>
  <c r="L91" i="215"/>
  <c r="L87" i="217"/>
  <c r="L91" i="217"/>
  <c r="L87" i="219"/>
  <c r="L91" i="219"/>
  <c r="L87" i="221"/>
  <c r="L91" i="221"/>
  <c r="L87" i="223"/>
  <c r="L91" i="223"/>
  <c r="L87" i="225"/>
  <c r="L91" i="225"/>
  <c r="L87" i="227"/>
  <c r="L91" i="227"/>
  <c r="M87" i="228"/>
  <c r="M91" i="228"/>
  <c r="L87" i="229"/>
  <c r="L91" i="229"/>
  <c r="L87" i="231"/>
  <c r="L91" i="231"/>
  <c r="L87" i="233"/>
  <c r="L91" i="233"/>
  <c r="M87" i="234"/>
  <c r="L87" i="235"/>
  <c r="L91" i="235"/>
  <c r="L87" i="237"/>
  <c r="L91" i="237"/>
  <c r="L87" i="239"/>
  <c r="L91" i="239"/>
  <c r="L87" i="241"/>
  <c r="L91" i="241"/>
  <c r="L87" i="243"/>
  <c r="L91" i="243"/>
  <c r="M91" i="245"/>
  <c r="M87" i="246"/>
  <c r="M91" i="247"/>
  <c r="M87" i="248"/>
  <c r="M91" i="249"/>
  <c r="M87" i="250"/>
  <c r="M91" i="251"/>
  <c r="M87" i="252"/>
  <c r="M91" i="253"/>
  <c r="M87" i="254"/>
  <c r="M91" i="255"/>
  <c r="M87" i="256"/>
  <c r="M91" i="257"/>
  <c r="M89" i="258"/>
  <c r="M89" i="254"/>
  <c r="M89" i="250"/>
  <c r="M89" i="246"/>
  <c r="L89" i="256"/>
  <c r="L89" i="252"/>
  <c r="L89" i="250"/>
  <c r="L89" i="248"/>
  <c r="L89" i="246"/>
  <c r="L89" i="244"/>
  <c r="L89" i="242"/>
  <c r="L89" i="240"/>
  <c r="L89" i="238"/>
  <c r="L89" i="236"/>
  <c r="M89" i="234"/>
  <c r="L89" i="232"/>
  <c r="L89" i="230"/>
  <c r="M89" i="228"/>
  <c r="L89" i="226"/>
  <c r="L89" i="224"/>
  <c r="L89" i="222"/>
  <c r="L89" i="220"/>
  <c r="L89" i="218"/>
  <c r="L89" i="216"/>
  <c r="L89" i="214"/>
  <c r="L89" i="212"/>
  <c r="L89" i="210"/>
  <c r="L89" i="208"/>
  <c r="L89" i="206"/>
  <c r="L89" i="204"/>
  <c r="L89" i="202"/>
  <c r="L89" i="200"/>
  <c r="L89" i="198"/>
  <c r="L89" i="196"/>
  <c r="L89" i="194"/>
  <c r="M86" i="258"/>
  <c r="M86" i="257"/>
  <c r="L86" i="256"/>
  <c r="M86" i="255"/>
  <c r="L86" i="254"/>
  <c r="M86" i="253"/>
  <c r="L86" i="252"/>
  <c r="L86" i="251"/>
  <c r="M86" i="250"/>
  <c r="L86" i="249"/>
  <c r="M86" i="248"/>
  <c r="M86" i="247"/>
  <c r="L86" i="246"/>
  <c r="M86" i="245"/>
  <c r="L88" i="257"/>
  <c r="L88" i="255"/>
  <c r="L88" i="253"/>
  <c r="M88" i="251"/>
  <c r="M88" i="249"/>
  <c r="L88" i="247"/>
  <c r="M88" i="246"/>
  <c r="L88" i="245"/>
  <c r="M90" i="258"/>
  <c r="M90" i="257"/>
  <c r="L90" i="256"/>
  <c r="M90" i="255"/>
  <c r="L90" i="254"/>
  <c r="M90" i="253"/>
  <c r="L90" i="252"/>
  <c r="L90" i="251"/>
  <c r="M90" i="250"/>
  <c r="L90" i="249"/>
  <c r="M90" i="248"/>
  <c r="M90" i="247"/>
  <c r="L90" i="246"/>
  <c r="M90" i="245"/>
  <c r="A19" i="258"/>
  <c r="A50" i="258"/>
  <c r="A19" i="257"/>
  <c r="A50" i="257"/>
  <c r="A19" i="255"/>
  <c r="A50" i="255"/>
  <c r="A19" i="253"/>
  <c r="A50" i="253"/>
  <c r="A19" i="250"/>
  <c r="A50" i="250"/>
  <c r="A19" i="248"/>
  <c r="A50" i="248"/>
  <c r="A19" i="247"/>
  <c r="A50" i="247"/>
  <c r="A19" i="245"/>
  <c r="A50" i="245"/>
  <c r="A19" i="244"/>
  <c r="A50" i="244"/>
  <c r="A19" i="243"/>
  <c r="A50" i="243"/>
  <c r="A19" i="242"/>
  <c r="A50" i="242"/>
  <c r="A19" i="240"/>
  <c r="A50" i="240"/>
  <c r="A19" i="239"/>
  <c r="A50" i="239"/>
  <c r="A19" i="238"/>
  <c r="A50" i="238"/>
  <c r="A19" i="237"/>
  <c r="A50" i="237"/>
  <c r="A19" i="236"/>
  <c r="A50" i="236"/>
  <c r="A19" i="233"/>
  <c r="A50" i="233"/>
  <c r="A19" i="232"/>
  <c r="A50" i="232"/>
  <c r="A19" i="231"/>
  <c r="A50" i="231"/>
  <c r="A19" i="230"/>
  <c r="A50" i="230"/>
  <c r="A19" i="229"/>
  <c r="A50" i="229"/>
  <c r="A19" i="227"/>
  <c r="A50" i="227"/>
  <c r="A19" i="226"/>
  <c r="A50" i="226"/>
  <c r="A19" i="224"/>
  <c r="A50" i="224"/>
  <c r="A19" i="223"/>
  <c r="A50" i="223"/>
  <c r="A19" i="222"/>
  <c r="A50" i="222"/>
  <c r="A19" i="221"/>
  <c r="A50" i="221"/>
  <c r="A19" i="220"/>
  <c r="A50" i="220"/>
  <c r="A19" i="219"/>
  <c r="A50" i="219"/>
  <c r="A19" i="218"/>
  <c r="A50" i="218"/>
  <c r="A19" i="217"/>
  <c r="A50" i="217"/>
  <c r="A19" i="216"/>
  <c r="A50" i="216"/>
  <c r="F91" i="215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8"/>
  <c r="A50" i="208"/>
  <c r="A19" i="206"/>
  <c r="A50" i="206"/>
  <c r="A19" i="205"/>
  <c r="A50" i="205"/>
  <c r="A19" i="203"/>
  <c r="A50" i="203"/>
  <c r="A19" i="202"/>
  <c r="A50" i="202"/>
  <c r="A19" i="201"/>
  <c r="A50" i="201"/>
  <c r="A19" i="200"/>
  <c r="A50" i="200"/>
  <c r="A19" i="199"/>
  <c r="A50" i="199"/>
  <c r="A19" i="198"/>
  <c r="A50" i="198"/>
  <c r="A19" i="197"/>
  <c r="A50" i="197"/>
  <c r="A19" i="196"/>
  <c r="A50" i="196"/>
  <c r="A19" i="194"/>
  <c r="A50" i="194"/>
  <c r="A19" i="192"/>
  <c r="A50" i="192"/>
  <c r="A19" i="191"/>
  <c r="A50" i="191"/>
  <c r="A19" i="189"/>
  <c r="A50" i="189"/>
  <c r="A19" i="187"/>
  <c r="A50" i="187"/>
  <c r="A19" i="186"/>
  <c r="A50" i="186"/>
  <c r="A19" i="185"/>
  <c r="A50" i="185"/>
  <c r="D8" i="184"/>
  <c r="F90" i="184"/>
  <c r="A19" i="183"/>
  <c r="A50" i="183"/>
  <c r="A65" i="182"/>
  <c r="A19" i="182"/>
  <c r="A50" i="182"/>
  <c r="A50" i="181"/>
  <c r="A19" i="180"/>
  <c r="A50" i="180"/>
  <c r="M89" i="243"/>
  <c r="M89" i="242"/>
  <c r="M89" i="241"/>
  <c r="M89" i="240"/>
  <c r="M89" i="239"/>
  <c r="M89" i="235"/>
  <c r="M89" i="224"/>
  <c r="M89" i="219"/>
  <c r="M89" i="218"/>
  <c r="M89" i="217"/>
  <c r="M89" i="213"/>
  <c r="M89" i="206"/>
  <c r="M89" i="205"/>
  <c r="M89" i="202"/>
  <c r="M89" i="198"/>
  <c r="M89" i="197"/>
  <c r="M89" i="192"/>
  <c r="M89" i="191"/>
  <c r="M89" i="190"/>
  <c r="M89" i="185"/>
  <c r="L89" i="183"/>
  <c r="L89" i="180"/>
  <c r="M89" i="257"/>
  <c r="M89" i="253"/>
  <c r="M89" i="249"/>
  <c r="M89" i="245"/>
  <c r="L89" i="255"/>
  <c r="L89" i="251"/>
  <c r="L89" i="247"/>
  <c r="L89" i="243"/>
  <c r="L89" i="239"/>
  <c r="L89" i="235"/>
  <c r="L89" i="231"/>
  <c r="L89" i="227"/>
  <c r="L89" i="223"/>
  <c r="L89" i="219"/>
  <c r="M89" i="215"/>
  <c r="L89" i="211"/>
  <c r="L89" i="207"/>
  <c r="L89" i="203"/>
  <c r="L89" i="199"/>
  <c r="L89" i="195"/>
  <c r="M89" i="244"/>
  <c r="M89" i="238"/>
  <c r="M89" i="236"/>
  <c r="L89" i="234"/>
  <c r="M89" i="232"/>
  <c r="M89" i="230"/>
  <c r="M89" i="229"/>
  <c r="L89" i="228"/>
  <c r="M89" i="221"/>
  <c r="L89" i="215"/>
  <c r="M89" i="214"/>
  <c r="M89" i="210"/>
  <c r="M89" i="200"/>
  <c r="M89" i="199"/>
  <c r="M89" i="195"/>
  <c r="M89" i="194"/>
  <c r="M89" i="193"/>
  <c r="L89" i="192"/>
  <c r="L89" i="191"/>
  <c r="L89" i="190"/>
  <c r="M89" i="188"/>
  <c r="M89" i="187"/>
  <c r="M89" i="186"/>
  <c r="L89" i="185"/>
  <c r="M89" i="256"/>
  <c r="M89" i="252"/>
  <c r="M89" i="248"/>
  <c r="L89" i="258"/>
  <c r="L89" i="254"/>
  <c r="M89" i="233"/>
  <c r="M89" i="231"/>
  <c r="M89" i="226"/>
  <c r="M89" i="225"/>
  <c r="M89" i="223"/>
  <c r="M89" i="211"/>
  <c r="M89" i="207"/>
  <c r="L89" i="193"/>
  <c r="M89" i="189"/>
  <c r="L89" i="188"/>
  <c r="L89" i="187"/>
  <c r="L89" i="186"/>
  <c r="M89" i="184"/>
  <c r="M89" i="182"/>
  <c r="M89" i="181"/>
  <c r="M89" i="255"/>
  <c r="M89" i="251"/>
  <c r="M89" i="247"/>
  <c r="L89" i="257"/>
  <c r="L89" i="253"/>
  <c r="L89" i="249"/>
  <c r="L89" i="245"/>
  <c r="L89" i="241"/>
  <c r="L89" i="237"/>
  <c r="L89" i="233"/>
  <c r="L89" i="229"/>
  <c r="L89" i="225"/>
  <c r="L89" i="221"/>
  <c r="L89" i="217"/>
  <c r="L89" i="213"/>
  <c r="L89" i="209"/>
  <c r="L89" i="205"/>
  <c r="L89" i="201"/>
  <c r="L89" i="197"/>
  <c r="L88" i="258"/>
  <c r="L88" i="256"/>
  <c r="M88" i="255"/>
  <c r="M88" i="253"/>
  <c r="L88" i="251"/>
  <c r="M88" i="247"/>
  <c r="M88" i="245"/>
  <c r="M88" i="244"/>
  <c r="M88" i="242"/>
  <c r="L88" i="241"/>
  <c r="M88" i="238"/>
  <c r="M88" i="236"/>
  <c r="L88" i="235"/>
  <c r="L88" i="234"/>
  <c r="M88" i="233"/>
  <c r="M88" i="232"/>
  <c r="M88" i="231"/>
  <c r="M88" i="230"/>
  <c r="M88" i="229"/>
  <c r="M88" i="228"/>
  <c r="M88" i="225"/>
  <c r="L88" i="221"/>
  <c r="L88" i="218"/>
  <c r="M88" i="215"/>
  <c r="M88" i="214"/>
  <c r="M88" i="212"/>
  <c r="M88" i="210"/>
  <c r="M88" i="208"/>
  <c r="L88" i="206"/>
  <c r="M88" i="199"/>
  <c r="L88" i="195"/>
  <c r="M88" i="194"/>
  <c r="L88" i="193"/>
  <c r="M88" i="192"/>
  <c r="L88" i="191"/>
  <c r="L88" i="188"/>
  <c r="L88" i="186"/>
  <c r="L88" i="185"/>
  <c r="L88" i="180"/>
  <c r="M88" i="258"/>
  <c r="M88" i="254"/>
  <c r="L88" i="250"/>
  <c r="M88" i="257"/>
  <c r="M88" i="250"/>
  <c r="L88" i="249"/>
  <c r="L88" i="246"/>
  <c r="L88" i="244"/>
  <c r="L88" i="242"/>
  <c r="L88" i="238"/>
  <c r="M88" i="237"/>
  <c r="L88" i="236"/>
  <c r="L88" i="233"/>
  <c r="L88" i="232"/>
  <c r="L88" i="231"/>
  <c r="L88" i="230"/>
  <c r="L88" i="229"/>
  <c r="L88" i="228"/>
  <c r="M88" i="227"/>
  <c r="M88" i="226"/>
  <c r="L88" i="225"/>
  <c r="M88" i="224"/>
  <c r="M88" i="223"/>
  <c r="M88" i="222"/>
  <c r="M88" i="220"/>
  <c r="L88" i="215"/>
  <c r="L88" i="214"/>
  <c r="L88" i="212"/>
  <c r="M88" i="211"/>
  <c r="L88" i="210"/>
  <c r="L88" i="208"/>
  <c r="M88" i="207"/>
  <c r="M88" i="204"/>
  <c r="M88" i="202"/>
  <c r="L88" i="199"/>
  <c r="M88" i="196"/>
  <c r="L88" i="194"/>
  <c r="L88" i="192"/>
  <c r="M88" i="187"/>
  <c r="M88" i="184"/>
  <c r="M88" i="181"/>
  <c r="M88" i="243"/>
  <c r="M88" i="240"/>
  <c r="M88" i="239"/>
  <c r="L88" i="237"/>
  <c r="L88" i="227"/>
  <c r="L88" i="226"/>
  <c r="L88" i="224"/>
  <c r="L88" i="223"/>
  <c r="L88" i="222"/>
  <c r="L88" i="220"/>
  <c r="M88" i="219"/>
  <c r="M88" i="217"/>
  <c r="M88" i="216"/>
  <c r="M88" i="213"/>
  <c r="L88" i="211"/>
  <c r="M88" i="209"/>
  <c r="L88" i="207"/>
  <c r="M88" i="205"/>
  <c r="L88" i="204"/>
  <c r="M88" i="203"/>
  <c r="L88" i="202"/>
  <c r="M88" i="201"/>
  <c r="M88" i="200"/>
  <c r="M88" i="198"/>
  <c r="M88" i="197"/>
  <c r="L88" i="196"/>
  <c r="M88" i="190"/>
  <c r="M88" i="189"/>
  <c r="L88" i="187"/>
  <c r="L88" i="184"/>
  <c r="M88" i="183"/>
  <c r="M88" i="182"/>
  <c r="L88" i="181"/>
  <c r="M88" i="256"/>
  <c r="M88" i="252"/>
  <c r="L88" i="248"/>
  <c r="O8" i="258"/>
  <c r="D88" i="258"/>
  <c r="F90" i="258"/>
  <c r="D8" i="258"/>
  <c r="D8" i="257"/>
  <c r="D86" i="257"/>
  <c r="D87" i="257"/>
  <c r="O8" i="257"/>
  <c r="G86" i="256"/>
  <c r="G87" i="256"/>
  <c r="E88" i="256"/>
  <c r="E89" i="256"/>
  <c r="F91" i="256"/>
  <c r="F91" i="255"/>
  <c r="F86" i="255"/>
  <c r="F87" i="255"/>
  <c r="F88" i="255"/>
  <c r="F89" i="255"/>
  <c r="D90" i="255"/>
  <c r="D91" i="255"/>
  <c r="F87" i="254"/>
  <c r="D88" i="254"/>
  <c r="D86" i="254"/>
  <c r="G91" i="253"/>
  <c r="D86" i="253"/>
  <c r="D87" i="253"/>
  <c r="D88" i="253"/>
  <c r="G86" i="252"/>
  <c r="G87" i="252"/>
  <c r="E88" i="252"/>
  <c r="D86" i="251"/>
  <c r="D87" i="251"/>
  <c r="D88" i="251"/>
  <c r="F86" i="250"/>
  <c r="F87" i="250"/>
  <c r="D88" i="250"/>
  <c r="D89" i="250"/>
  <c r="D86" i="249"/>
  <c r="D87" i="249"/>
  <c r="D88" i="249"/>
  <c r="D89" i="249"/>
  <c r="G89" i="249"/>
  <c r="E90" i="249"/>
  <c r="F87" i="248"/>
  <c r="D88" i="248"/>
  <c r="D89" i="248"/>
  <c r="F91" i="247"/>
  <c r="F86" i="247"/>
  <c r="F87" i="247"/>
  <c r="F88" i="247"/>
  <c r="F89" i="247"/>
  <c r="D90" i="247"/>
  <c r="D91" i="247"/>
  <c r="F86" i="246"/>
  <c r="F87" i="246"/>
  <c r="D88" i="246"/>
  <c r="D89" i="246"/>
  <c r="O8" i="246"/>
  <c r="D86" i="246"/>
  <c r="D87" i="246"/>
  <c r="D86" i="245"/>
  <c r="D87" i="245"/>
  <c r="D88" i="245"/>
  <c r="D89" i="245"/>
  <c r="D87" i="243"/>
  <c r="D89" i="243"/>
  <c r="F91" i="243"/>
  <c r="D88" i="242"/>
  <c r="F89" i="242"/>
  <c r="F90" i="242"/>
  <c r="D89" i="242"/>
  <c r="D90" i="242"/>
  <c r="F91" i="242"/>
  <c r="D91" i="240"/>
  <c r="F87" i="240"/>
  <c r="F88" i="240"/>
  <c r="D87" i="239"/>
  <c r="D89" i="239"/>
  <c r="D90" i="239"/>
  <c r="F91" i="239"/>
  <c r="F86" i="238"/>
  <c r="D91" i="238"/>
  <c r="F86" i="237"/>
  <c r="F88" i="237"/>
  <c r="F86" i="236"/>
  <c r="D91" i="236"/>
  <c r="D86" i="236"/>
  <c r="F86" i="235"/>
  <c r="F88" i="235"/>
  <c r="D87" i="234"/>
  <c r="D89" i="234"/>
  <c r="O8" i="233"/>
  <c r="F91" i="233"/>
  <c r="D91" i="233"/>
  <c r="F86" i="232"/>
  <c r="D91" i="232"/>
  <c r="F86" i="230"/>
  <c r="D91" i="230"/>
  <c r="F86" i="229"/>
  <c r="F88" i="229"/>
  <c r="F86" i="228"/>
  <c r="O8" i="227"/>
  <c r="F91" i="227"/>
  <c r="D91" i="227"/>
  <c r="D91" i="226"/>
  <c r="D87" i="225"/>
  <c r="D89" i="225"/>
  <c r="D90" i="225"/>
  <c r="F91" i="225"/>
  <c r="D87" i="224"/>
  <c r="D88" i="224"/>
  <c r="F89" i="224"/>
  <c r="F90" i="224"/>
  <c r="G91" i="223"/>
  <c r="F86" i="223"/>
  <c r="F86" i="222"/>
  <c r="G91" i="221"/>
  <c r="F88" i="221"/>
  <c r="D89" i="220"/>
  <c r="F91" i="220"/>
  <c r="D8" i="219"/>
  <c r="D87" i="219"/>
  <c r="D89" i="219"/>
  <c r="G86" i="218"/>
  <c r="E91" i="218"/>
  <c r="F86" i="217"/>
  <c r="F86" i="216"/>
  <c r="D91" i="216"/>
  <c r="F86" i="215"/>
  <c r="D91" i="215"/>
  <c r="F88" i="213"/>
  <c r="D86" i="213"/>
  <c r="F87" i="213"/>
  <c r="D88" i="213"/>
  <c r="F89" i="213"/>
  <c r="D8" i="212"/>
  <c r="D87" i="212"/>
  <c r="D88" i="212"/>
  <c r="F89" i="212"/>
  <c r="F90" i="212"/>
  <c r="G91" i="211"/>
  <c r="F88" i="211"/>
  <c r="F86" i="210"/>
  <c r="D91" i="210"/>
  <c r="F86" i="209"/>
  <c r="F88" i="209"/>
  <c r="D87" i="208"/>
  <c r="D88" i="208"/>
  <c r="F89" i="208"/>
  <c r="F90" i="208"/>
  <c r="F88" i="207"/>
  <c r="F86" i="206"/>
  <c r="D91" i="206"/>
  <c r="D91" i="205"/>
  <c r="D90" i="204"/>
  <c r="C86" i="203"/>
  <c r="G91" i="203"/>
  <c r="F88" i="203"/>
  <c r="D8" i="202"/>
  <c r="D88" i="202"/>
  <c r="F89" i="202"/>
  <c r="F90" i="202"/>
  <c r="D90" i="200"/>
  <c r="F86" i="199"/>
  <c r="F88" i="199"/>
  <c r="D8" i="198"/>
  <c r="G86" i="198"/>
  <c r="D8" i="197"/>
  <c r="D87" i="197"/>
  <c r="D90" i="197"/>
  <c r="F91" i="197"/>
  <c r="F86" i="196"/>
  <c r="D91" i="196"/>
  <c r="D87" i="193"/>
  <c r="D88" i="193"/>
  <c r="F89" i="193"/>
  <c r="D8" i="193"/>
  <c r="D86" i="192"/>
  <c r="F87" i="192"/>
  <c r="F88" i="192"/>
  <c r="D91" i="192"/>
  <c r="D86" i="191"/>
  <c r="F87" i="191"/>
  <c r="F88" i="191"/>
  <c r="D91" i="191"/>
  <c r="D88" i="190"/>
  <c r="F89" i="190"/>
  <c r="F91" i="190"/>
  <c r="F87" i="189"/>
  <c r="F88" i="189"/>
  <c r="D86" i="188"/>
  <c r="F88" i="188"/>
  <c r="D87" i="188"/>
  <c r="F89" i="188"/>
  <c r="D86" i="187"/>
  <c r="F87" i="187"/>
  <c r="F88" i="187"/>
  <c r="D91" i="187"/>
  <c r="D89" i="186"/>
  <c r="F90" i="186"/>
  <c r="F86" i="186"/>
  <c r="D90" i="186"/>
  <c r="F91" i="186"/>
  <c r="D86" i="185"/>
  <c r="D91" i="185"/>
  <c r="D87" i="185"/>
  <c r="E86" i="184"/>
  <c r="G87" i="184"/>
  <c r="G88" i="184"/>
  <c r="F91" i="184"/>
  <c r="D86" i="183"/>
  <c r="F87" i="183"/>
  <c r="F88" i="183"/>
  <c r="D91" i="183"/>
  <c r="E86" i="182"/>
  <c r="G88" i="182"/>
  <c r="E91" i="182"/>
  <c r="D91" i="181"/>
  <c r="E86" i="180"/>
  <c r="G87" i="180"/>
  <c r="G88" i="180"/>
  <c r="E91" i="180"/>
  <c r="D88" i="257"/>
  <c r="G91" i="257"/>
  <c r="F89" i="256"/>
  <c r="F86" i="254"/>
  <c r="E89" i="252"/>
  <c r="D86" i="239"/>
  <c r="F90" i="237"/>
  <c r="F87" i="236"/>
  <c r="O8" i="236"/>
  <c r="D91" i="222"/>
  <c r="G89" i="222"/>
  <c r="F86" i="214"/>
  <c r="F90" i="213"/>
  <c r="D89" i="204"/>
  <c r="F91" i="204"/>
  <c r="E91" i="201"/>
  <c r="D88" i="201"/>
  <c r="F90" i="198"/>
  <c r="F90" i="196"/>
  <c r="D89" i="195"/>
  <c r="F91" i="194"/>
  <c r="F89" i="185"/>
  <c r="D88" i="185"/>
  <c r="D8" i="185"/>
  <c r="C86" i="182"/>
  <c r="G87" i="182"/>
  <c r="F88" i="181"/>
  <c r="D86" i="181"/>
  <c r="F87" i="258"/>
  <c r="D91" i="258"/>
  <c r="E86" i="258"/>
  <c r="E90" i="258"/>
  <c r="G88" i="257"/>
  <c r="O8" i="256"/>
  <c r="D90" i="256"/>
  <c r="D87" i="247"/>
  <c r="F87" i="243"/>
  <c r="D8" i="242"/>
  <c r="D88" i="241"/>
  <c r="D89" i="241"/>
  <c r="G90" i="233"/>
  <c r="G88" i="231"/>
  <c r="F86" i="231"/>
  <c r="O8" i="228"/>
  <c r="G86" i="227"/>
  <c r="O8" i="224"/>
  <c r="G86" i="224"/>
  <c r="D8" i="224"/>
  <c r="D90" i="224"/>
  <c r="F91" i="219"/>
  <c r="D90" i="219"/>
  <c r="F88" i="217"/>
  <c r="D8" i="215"/>
  <c r="F90" i="210"/>
  <c r="D88" i="207"/>
  <c r="O8" i="202"/>
  <c r="D87" i="202"/>
  <c r="D89" i="200"/>
  <c r="F91" i="200"/>
  <c r="G90" i="200"/>
  <c r="E88" i="198"/>
  <c r="D88" i="195"/>
  <c r="D91" i="190"/>
  <c r="D91" i="186"/>
  <c r="D8" i="186"/>
  <c r="O8" i="183"/>
  <c r="F90" i="183"/>
  <c r="D8" i="180"/>
  <c r="D89" i="257"/>
  <c r="F86" i="257"/>
  <c r="E91" i="257"/>
  <c r="D89" i="254"/>
  <c r="F88" i="254"/>
  <c r="G87" i="253"/>
  <c r="D8" i="252"/>
  <c r="D89" i="251"/>
  <c r="D87" i="248"/>
  <c r="G88" i="248"/>
  <c r="G88" i="246"/>
  <c r="G90" i="246"/>
  <c r="D90" i="246"/>
  <c r="F87" i="244"/>
  <c r="F88" i="244"/>
  <c r="E89" i="244"/>
  <c r="G86" i="244"/>
  <c r="G86" i="242"/>
  <c r="F88" i="242"/>
  <c r="D91" i="241"/>
  <c r="F89" i="241"/>
  <c r="G88" i="241"/>
  <c r="D8" i="237"/>
  <c r="E86" i="237"/>
  <c r="F89" i="236"/>
  <c r="D87" i="236"/>
  <c r="D88" i="236"/>
  <c r="D8" i="235"/>
  <c r="G89" i="235"/>
  <c r="O8" i="234"/>
  <c r="D8" i="233"/>
  <c r="E90" i="233"/>
  <c r="E87" i="231"/>
  <c r="D8" i="229"/>
  <c r="E88" i="228"/>
  <c r="G88" i="227"/>
  <c r="E90" i="227"/>
  <c r="D8" i="226"/>
  <c r="O8" i="223"/>
  <c r="F87" i="223"/>
  <c r="E87" i="222"/>
  <c r="G86" i="219"/>
  <c r="G87" i="218"/>
  <c r="G88" i="218"/>
  <c r="E86" i="217"/>
  <c r="D89" i="216"/>
  <c r="F87" i="214"/>
  <c r="D91" i="214"/>
  <c r="G86" i="213"/>
  <c r="E87" i="213"/>
  <c r="E89" i="213"/>
  <c r="G86" i="212"/>
  <c r="F86" i="211"/>
  <c r="G89" i="209"/>
  <c r="F90" i="209"/>
  <c r="E87" i="203"/>
  <c r="O8" i="201"/>
  <c r="F86" i="201"/>
  <c r="D86" i="199"/>
  <c r="O8" i="198"/>
  <c r="D86" i="198"/>
  <c r="C89" i="197"/>
  <c r="D86" i="195"/>
  <c r="D8" i="195"/>
  <c r="E90" i="195"/>
  <c r="F86" i="194"/>
  <c r="F90" i="194"/>
  <c r="D91" i="194"/>
  <c r="E87" i="192"/>
  <c r="O8" i="192"/>
  <c r="E89" i="192"/>
  <c r="G90" i="192"/>
  <c r="D86" i="189"/>
  <c r="D91" i="189"/>
  <c r="F87" i="185"/>
  <c r="F86" i="185"/>
  <c r="F91" i="185"/>
  <c r="O8" i="185"/>
  <c r="E90" i="185"/>
  <c r="E87" i="184"/>
  <c r="D88" i="184"/>
  <c r="F89" i="181"/>
  <c r="F90" i="181"/>
  <c r="E86" i="256"/>
  <c r="G90" i="256"/>
  <c r="E86" i="255"/>
  <c r="D89" i="255"/>
  <c r="D8" i="254"/>
  <c r="D87" i="254"/>
  <c r="D90" i="254"/>
  <c r="D8" i="253"/>
  <c r="O8" i="252"/>
  <c r="D8" i="251"/>
  <c r="F87" i="251"/>
  <c r="F88" i="251"/>
  <c r="E90" i="251"/>
  <c r="O8" i="250"/>
  <c r="E86" i="250"/>
  <c r="G86" i="249"/>
  <c r="F88" i="249"/>
  <c r="D8" i="248"/>
  <c r="E89" i="247"/>
  <c r="G91" i="246"/>
  <c r="F87" i="245"/>
  <c r="F89" i="245"/>
  <c r="F90" i="245"/>
  <c r="G86" i="245"/>
  <c r="D90" i="245"/>
  <c r="E91" i="244"/>
  <c r="O8" i="244"/>
  <c r="G90" i="244"/>
  <c r="F86" i="243"/>
  <c r="G90" i="243"/>
  <c r="D90" i="243"/>
  <c r="O8" i="243"/>
  <c r="D91" i="242"/>
  <c r="G86" i="241"/>
  <c r="D86" i="240"/>
  <c r="D90" i="240"/>
  <c r="G88" i="239"/>
  <c r="F86" i="239"/>
  <c r="D88" i="239"/>
  <c r="D89" i="237"/>
  <c r="G89" i="237"/>
  <c r="F88" i="236"/>
  <c r="F91" i="234"/>
  <c r="G88" i="234"/>
  <c r="G90" i="234"/>
  <c r="D90" i="234"/>
  <c r="D88" i="234"/>
  <c r="F89" i="233"/>
  <c r="F90" i="232"/>
  <c r="D89" i="231"/>
  <c r="G90" i="231"/>
  <c r="O8" i="231"/>
  <c r="D8" i="230"/>
  <c r="O8" i="229"/>
  <c r="G87" i="229"/>
  <c r="D86" i="229"/>
  <c r="F87" i="228"/>
  <c r="F90" i="228"/>
  <c r="F89" i="227"/>
  <c r="D89" i="227"/>
  <c r="F86" i="226"/>
  <c r="O8" i="225"/>
  <c r="F87" i="224"/>
  <c r="G90" i="223"/>
  <c r="C86" i="223"/>
  <c r="D86" i="222"/>
  <c r="G87" i="222"/>
  <c r="D87" i="221"/>
  <c r="D90" i="220"/>
  <c r="F86" i="220"/>
  <c r="D87" i="220"/>
  <c r="G87" i="219"/>
  <c r="E88" i="219"/>
  <c r="F89" i="218"/>
  <c r="E89" i="217"/>
  <c r="F89" i="217"/>
  <c r="E87" i="216"/>
  <c r="F88" i="216"/>
  <c r="F87" i="216"/>
  <c r="G89" i="215"/>
  <c r="D8" i="214"/>
  <c r="G91" i="214"/>
  <c r="D91" i="213"/>
  <c r="E86" i="212"/>
  <c r="D89" i="211"/>
  <c r="O8" i="210"/>
  <c r="E89" i="210"/>
  <c r="E89" i="208"/>
  <c r="G87" i="208"/>
  <c r="F88" i="208"/>
  <c r="G91" i="208"/>
  <c r="G87" i="207"/>
  <c r="F91" i="207"/>
  <c r="F89" i="207"/>
  <c r="D86" i="206"/>
  <c r="G87" i="206"/>
  <c r="F89" i="206"/>
  <c r="E87" i="206"/>
  <c r="E89" i="206"/>
  <c r="D90" i="205"/>
  <c r="G88" i="205"/>
  <c r="F89" i="205"/>
  <c r="F90" i="205"/>
  <c r="D8" i="204"/>
  <c r="F89" i="204"/>
  <c r="G90" i="204"/>
  <c r="G90" i="203"/>
  <c r="E86" i="203"/>
  <c r="E90" i="203"/>
  <c r="F87" i="201"/>
  <c r="E90" i="201"/>
  <c r="D8" i="200"/>
  <c r="G86" i="200"/>
  <c r="D91" i="200"/>
  <c r="E87" i="200"/>
  <c r="E88" i="200"/>
  <c r="G87" i="199"/>
  <c r="F90" i="199"/>
  <c r="D91" i="199"/>
  <c r="E87" i="198"/>
  <c r="F88" i="197"/>
  <c r="E86" i="197"/>
  <c r="G89" i="196"/>
  <c r="F87" i="195"/>
  <c r="F89" i="195"/>
  <c r="G86" i="195"/>
  <c r="E90" i="194"/>
  <c r="D90" i="193"/>
  <c r="G86" i="193"/>
  <c r="G88" i="193"/>
  <c r="E88" i="192"/>
  <c r="D8" i="192"/>
  <c r="D8" i="190"/>
  <c r="G88" i="190"/>
  <c r="D8" i="189"/>
  <c r="O8" i="189"/>
  <c r="D88" i="187"/>
  <c r="G89" i="187"/>
  <c r="F89" i="186"/>
  <c r="D89" i="183"/>
  <c r="F86" i="183"/>
  <c r="F86" i="182"/>
  <c r="O8" i="182"/>
  <c r="D89" i="182"/>
  <c r="D88" i="181"/>
  <c r="D88" i="180"/>
  <c r="N87" i="258"/>
  <c r="J87" i="257"/>
  <c r="F89" i="258"/>
  <c r="G91" i="258"/>
  <c r="E89" i="258"/>
  <c r="F87" i="257"/>
  <c r="D8" i="256"/>
  <c r="D87" i="256"/>
  <c r="D91" i="256"/>
  <c r="G88" i="256"/>
  <c r="F89" i="254"/>
  <c r="E91" i="254"/>
  <c r="G88" i="253"/>
  <c r="G90" i="253"/>
  <c r="D86" i="252"/>
  <c r="F90" i="252"/>
  <c r="O8" i="251"/>
  <c r="G86" i="251"/>
  <c r="G89" i="251"/>
  <c r="F90" i="251"/>
  <c r="F91" i="251"/>
  <c r="F88" i="250"/>
  <c r="G91" i="249"/>
  <c r="D91" i="249"/>
  <c r="D86" i="248"/>
  <c r="G90" i="248"/>
  <c r="G91" i="248"/>
  <c r="O8" i="248"/>
  <c r="D8" i="247"/>
  <c r="F90" i="247"/>
  <c r="C86" i="246"/>
  <c r="F89" i="246"/>
  <c r="F88" i="245"/>
  <c r="D8" i="244"/>
  <c r="F89" i="244"/>
  <c r="F91" i="244"/>
  <c r="D86" i="243"/>
  <c r="D88" i="243"/>
  <c r="E87" i="242"/>
  <c r="G90" i="241"/>
  <c r="D86" i="241"/>
  <c r="D90" i="241"/>
  <c r="F87" i="241"/>
  <c r="O8" i="240"/>
  <c r="G89" i="240"/>
  <c r="G90" i="240"/>
  <c r="F91" i="240"/>
  <c r="F87" i="239"/>
  <c r="G90" i="239"/>
  <c r="F90" i="238"/>
  <c r="F91" i="238"/>
  <c r="F87" i="238"/>
  <c r="E89" i="238"/>
  <c r="D87" i="237"/>
  <c r="D90" i="237"/>
  <c r="F91" i="237"/>
  <c r="F90" i="236"/>
  <c r="D90" i="236"/>
  <c r="F91" i="236"/>
  <c r="D89" i="235"/>
  <c r="F91" i="235"/>
  <c r="D90" i="235"/>
  <c r="D91" i="235"/>
  <c r="D86" i="234"/>
  <c r="F87" i="234"/>
  <c r="D87" i="233"/>
  <c r="E87" i="232"/>
  <c r="F89" i="232"/>
  <c r="G91" i="232"/>
  <c r="D86" i="232"/>
  <c r="E88" i="232"/>
  <c r="C89" i="232"/>
  <c r="D86" i="231"/>
  <c r="D88" i="231"/>
  <c r="D8" i="231"/>
  <c r="F87" i="231"/>
  <c r="D86" i="230"/>
  <c r="D87" i="230"/>
  <c r="F90" i="230"/>
  <c r="F91" i="230"/>
  <c r="D87" i="229"/>
  <c r="F89" i="229"/>
  <c r="G90" i="229"/>
  <c r="D88" i="229"/>
  <c r="D90" i="229"/>
  <c r="F90" i="227"/>
  <c r="F89" i="226"/>
  <c r="F90" i="226"/>
  <c r="G91" i="226"/>
  <c r="D90" i="226"/>
  <c r="F87" i="225"/>
  <c r="F88" i="225"/>
  <c r="G90" i="225"/>
  <c r="D91" i="224"/>
  <c r="E86" i="224"/>
  <c r="F91" i="224"/>
  <c r="F88" i="223"/>
  <c r="E89" i="223"/>
  <c r="E88" i="222"/>
  <c r="G90" i="222"/>
  <c r="G91" i="222"/>
  <c r="D90" i="222"/>
  <c r="D90" i="221"/>
  <c r="O8" i="221"/>
  <c r="F89" i="221"/>
  <c r="D86" i="221"/>
  <c r="G87" i="221"/>
  <c r="G90" i="221"/>
  <c r="O8" i="220"/>
  <c r="D88" i="220"/>
  <c r="F90" i="220"/>
  <c r="F89" i="220"/>
  <c r="D91" i="219"/>
  <c r="D86" i="219"/>
  <c r="F89" i="219"/>
  <c r="F90" i="219"/>
  <c r="D8" i="217"/>
  <c r="E87" i="217"/>
  <c r="F90" i="217"/>
  <c r="D90" i="217"/>
  <c r="D90" i="216"/>
  <c r="G89" i="216"/>
  <c r="G90" i="216"/>
  <c r="F90" i="215"/>
  <c r="D90" i="215"/>
  <c r="E86" i="214"/>
  <c r="F88" i="214"/>
  <c r="D87" i="214"/>
  <c r="D90" i="213"/>
  <c r="G87" i="212"/>
  <c r="G91" i="212"/>
  <c r="F87" i="210"/>
  <c r="F88" i="210"/>
  <c r="D90" i="210"/>
  <c r="D8" i="209"/>
  <c r="E87" i="209"/>
  <c r="D89" i="209"/>
  <c r="E86" i="209"/>
  <c r="D90" i="209"/>
  <c r="F86" i="208"/>
  <c r="D86" i="208"/>
  <c r="E87" i="207"/>
  <c r="G90" i="207"/>
  <c r="D86" i="207"/>
  <c r="E88" i="206"/>
  <c r="G90" i="206"/>
  <c r="G88" i="206"/>
  <c r="D90" i="206"/>
  <c r="F86" i="204"/>
  <c r="E87" i="204"/>
  <c r="E88" i="204"/>
  <c r="F89" i="203"/>
  <c r="E89" i="203"/>
  <c r="G88" i="202"/>
  <c r="E89" i="202"/>
  <c r="E86" i="202"/>
  <c r="G87" i="202"/>
  <c r="G91" i="201"/>
  <c r="D89" i="201"/>
  <c r="D86" i="200"/>
  <c r="G89" i="200"/>
  <c r="F89" i="199"/>
  <c r="D87" i="199"/>
  <c r="D90" i="199"/>
  <c r="F91" i="199"/>
  <c r="E89" i="198"/>
  <c r="F89" i="197"/>
  <c r="G90" i="197"/>
  <c r="E91" i="197"/>
  <c r="O8" i="196"/>
  <c r="D89" i="196"/>
  <c r="G87" i="196"/>
  <c r="G88" i="196"/>
  <c r="D90" i="196"/>
  <c r="D91" i="195"/>
  <c r="G88" i="195"/>
  <c r="F89" i="194"/>
  <c r="F87" i="193"/>
  <c r="E89" i="193"/>
  <c r="G89" i="192"/>
  <c r="D90" i="192"/>
  <c r="G89" i="191"/>
  <c r="G90" i="191"/>
  <c r="D90" i="191"/>
  <c r="D90" i="189"/>
  <c r="F86" i="189"/>
  <c r="D89" i="189"/>
  <c r="G90" i="189"/>
  <c r="F86" i="188"/>
  <c r="E91" i="188"/>
  <c r="F91" i="188"/>
  <c r="E87" i="187"/>
  <c r="F91" i="187"/>
  <c r="D90" i="187"/>
  <c r="E89" i="185"/>
  <c r="G90" i="185"/>
  <c r="G89" i="184"/>
  <c r="D89" i="184"/>
  <c r="G89" i="183"/>
  <c r="D90" i="183"/>
  <c r="G90" i="182"/>
  <c r="G89" i="182"/>
  <c r="D90" i="182"/>
  <c r="D8" i="181"/>
  <c r="D87" i="181"/>
  <c r="D89" i="181"/>
  <c r="D90" i="181"/>
  <c r="J88" i="256"/>
  <c r="M89" i="237"/>
  <c r="M89" i="222"/>
  <c r="M89" i="220"/>
  <c r="M89" i="227"/>
  <c r="J83" i="258"/>
  <c r="J83" i="256"/>
  <c r="J83" i="255"/>
  <c r="J83" i="254"/>
  <c r="J83" i="250"/>
  <c r="J83" i="247"/>
  <c r="J83" i="246"/>
  <c r="J83" i="243"/>
  <c r="J83" i="238"/>
  <c r="J83" i="235"/>
  <c r="J83" i="233"/>
  <c r="J83" i="232"/>
  <c r="J83" i="231"/>
  <c r="J83" i="222"/>
  <c r="J83" i="221"/>
  <c r="J83" i="219"/>
  <c r="J83" i="217"/>
  <c r="J83" i="253"/>
  <c r="J83" i="249"/>
  <c r="J83" i="248"/>
  <c r="J83" i="239"/>
  <c r="J83" i="236"/>
  <c r="J83" i="229"/>
  <c r="J83" i="228"/>
  <c r="J83" i="227"/>
  <c r="J83" i="225"/>
  <c r="J83" i="224"/>
  <c r="J83" i="215"/>
  <c r="J83" i="213"/>
  <c r="J83" i="257"/>
  <c r="J83" i="251"/>
  <c r="J83" i="245"/>
  <c r="J83" i="241"/>
  <c r="J83" i="230"/>
  <c r="J83" i="223"/>
  <c r="J83" i="220"/>
  <c r="O88" i="258"/>
  <c r="O88" i="255"/>
  <c r="N88" i="254"/>
  <c r="O88" i="253"/>
  <c r="O88" i="252"/>
  <c r="N88" i="246"/>
  <c r="N88" i="244"/>
  <c r="O88" i="243"/>
  <c r="N88" i="241"/>
  <c r="N88" i="240"/>
  <c r="O88" i="238"/>
  <c r="O88" i="236"/>
  <c r="N88" i="234"/>
  <c r="N88" i="230"/>
  <c r="O88" i="224"/>
  <c r="O88" i="222"/>
  <c r="O88" i="219"/>
  <c r="O88" i="218"/>
  <c r="N88" i="217"/>
  <c r="N88" i="216"/>
  <c r="N88" i="258"/>
  <c r="O88" i="257"/>
  <c r="O88" i="256"/>
  <c r="N88" i="255"/>
  <c r="N88" i="253"/>
  <c r="N88" i="252"/>
  <c r="O88" i="250"/>
  <c r="O88" i="248"/>
  <c r="O88" i="245"/>
  <c r="N88" i="243"/>
  <c r="O88" i="242"/>
  <c r="O88" i="239"/>
  <c r="N88" i="238"/>
  <c r="O88" i="237"/>
  <c r="N88" i="236"/>
  <c r="O88" i="233"/>
  <c r="O88" i="231"/>
  <c r="O88" i="229"/>
  <c r="O88" i="226"/>
  <c r="O88" i="225"/>
  <c r="N88" i="224"/>
  <c r="O88" i="223"/>
  <c r="N88" i="222"/>
  <c r="O88" i="220"/>
  <c r="N88" i="219"/>
  <c r="N88" i="218"/>
  <c r="O88" i="214"/>
  <c r="N88" i="257"/>
  <c r="N88" i="256"/>
  <c r="O88" i="251"/>
  <c r="N88" i="250"/>
  <c r="O88" i="249"/>
  <c r="N88" i="248"/>
  <c r="O88" i="247"/>
  <c r="N88" i="245"/>
  <c r="N88" i="242"/>
  <c r="N88" i="239"/>
  <c r="N88" i="237"/>
  <c r="O88" i="235"/>
  <c r="N88" i="233"/>
  <c r="O88" i="232"/>
  <c r="N88" i="231"/>
  <c r="N88" i="229"/>
  <c r="O88" i="228"/>
  <c r="O88" i="227"/>
  <c r="N88" i="226"/>
  <c r="N88" i="225"/>
  <c r="N88" i="223"/>
  <c r="O88" i="221"/>
  <c r="N88" i="220"/>
  <c r="O88" i="215"/>
  <c r="N88" i="214"/>
  <c r="O88" i="213"/>
  <c r="M91" i="256"/>
  <c r="M91" i="248"/>
  <c r="L91" i="236"/>
  <c r="L91" i="232"/>
  <c r="L91" i="230"/>
  <c r="L91" i="226"/>
  <c r="L91" i="216"/>
  <c r="M91" i="252"/>
  <c r="M91" i="246"/>
  <c r="L91" i="238"/>
  <c r="L91" i="224"/>
  <c r="L91" i="222"/>
  <c r="L91" i="212"/>
  <c r="M91" i="244"/>
  <c r="L91" i="234"/>
  <c r="L91" i="220"/>
  <c r="J88" i="258"/>
  <c r="J88" i="251"/>
  <c r="J88" i="249"/>
  <c r="J88" i="248"/>
  <c r="J88" i="247"/>
  <c r="J88" i="239"/>
  <c r="J88" i="232"/>
  <c r="J88" i="228"/>
  <c r="J88" i="227"/>
  <c r="J88" i="215"/>
  <c r="J88" i="246"/>
  <c r="J88" i="244"/>
  <c r="J88" i="235"/>
  <c r="J88" i="230"/>
  <c r="J88" i="221"/>
  <c r="J88" i="213"/>
  <c r="J88" i="255"/>
  <c r="J88" i="254"/>
  <c r="J88" i="253"/>
  <c r="J88" i="241"/>
  <c r="J88" i="240"/>
  <c r="J88" i="238"/>
  <c r="J88" i="236"/>
  <c r="J88" i="234"/>
  <c r="J88" i="224"/>
  <c r="J88" i="222"/>
  <c r="J88" i="217"/>
  <c r="J88" i="216"/>
  <c r="O90" i="258"/>
  <c r="N90" i="257"/>
  <c r="N90" i="256"/>
  <c r="O90" i="253"/>
  <c r="O90" i="248"/>
  <c r="N90" i="247"/>
  <c r="O90" i="244"/>
  <c r="N90" i="242"/>
  <c r="N90" i="241"/>
  <c r="O90" i="238"/>
  <c r="O90" i="236"/>
  <c r="N90" i="235"/>
  <c r="O90" i="234"/>
  <c r="N90" i="231"/>
  <c r="N90" i="229"/>
  <c r="O90" i="227"/>
  <c r="N90" i="226"/>
  <c r="O90" i="224"/>
  <c r="N90" i="223"/>
  <c r="N90" i="222"/>
  <c r="N90" i="219"/>
  <c r="O90" i="217"/>
  <c r="N90" i="258"/>
  <c r="O90" i="255"/>
  <c r="N90" i="253"/>
  <c r="O90" i="250"/>
  <c r="O90" i="249"/>
  <c r="N90" i="248"/>
  <c r="O90" i="246"/>
  <c r="O90" i="245"/>
  <c r="N90" i="244"/>
  <c r="O90" i="243"/>
  <c r="O90" i="240"/>
  <c r="N90" i="238"/>
  <c r="N90" i="236"/>
  <c r="N90" i="234"/>
  <c r="O90" i="232"/>
  <c r="O90" i="228"/>
  <c r="N90" i="227"/>
  <c r="O90" i="225"/>
  <c r="N90" i="224"/>
  <c r="O90" i="220"/>
  <c r="N90" i="217"/>
  <c r="N90" i="255"/>
  <c r="O90" i="254"/>
  <c r="O90" i="252"/>
  <c r="O90" i="251"/>
  <c r="N90" i="250"/>
  <c r="N90" i="249"/>
  <c r="N90" i="246"/>
  <c r="N90" i="245"/>
  <c r="N90" i="243"/>
  <c r="N90" i="240"/>
  <c r="O90" i="239"/>
  <c r="O90" i="237"/>
  <c r="O90" i="233"/>
  <c r="N90" i="232"/>
  <c r="O90" i="230"/>
  <c r="N90" i="228"/>
  <c r="N90" i="225"/>
  <c r="O90" i="221"/>
  <c r="N90" i="220"/>
  <c r="O90" i="218"/>
  <c r="O90" i="216"/>
  <c r="O90" i="215"/>
  <c r="K90" i="257"/>
  <c r="N89" i="258"/>
  <c r="O91" i="258"/>
  <c r="J89" i="255"/>
  <c r="O89" i="256"/>
  <c r="K91" i="256"/>
  <c r="L86" i="257"/>
  <c r="J89" i="257"/>
  <c r="K91" i="257"/>
  <c r="F86" i="258"/>
  <c r="D87" i="258"/>
  <c r="F88" i="258"/>
  <c r="F89" i="257"/>
  <c r="D90" i="257"/>
  <c r="E88" i="255"/>
  <c r="E87" i="255"/>
  <c r="O8" i="254"/>
  <c r="F90" i="254"/>
  <c r="F91" i="254"/>
  <c r="D89" i="253"/>
  <c r="F86" i="253"/>
  <c r="G89" i="253"/>
  <c r="E90" i="253"/>
  <c r="D91" i="253"/>
  <c r="G91" i="252"/>
  <c r="F89" i="252"/>
  <c r="D90" i="252"/>
  <c r="D91" i="252"/>
  <c r="E87" i="252"/>
  <c r="F88" i="252"/>
  <c r="F89" i="250"/>
  <c r="D90" i="250"/>
  <c r="D91" i="250"/>
  <c r="F87" i="249"/>
  <c r="F86" i="248"/>
  <c r="F89" i="248"/>
  <c r="D90" i="248"/>
  <c r="D91" i="248"/>
  <c r="D88" i="247"/>
  <c r="E86" i="247"/>
  <c r="F91" i="245"/>
  <c r="O8" i="245"/>
  <c r="E86" i="244"/>
  <c r="D87" i="244"/>
  <c r="D88" i="244"/>
  <c r="D8" i="243"/>
  <c r="F89" i="243"/>
  <c r="D91" i="243"/>
  <c r="D86" i="242"/>
  <c r="F87" i="242"/>
  <c r="O8" i="242"/>
  <c r="D8" i="241"/>
  <c r="D87" i="241"/>
  <c r="O8" i="241"/>
  <c r="G91" i="241"/>
  <c r="F86" i="240"/>
  <c r="D89" i="240"/>
  <c r="E88" i="240"/>
  <c r="D8" i="239"/>
  <c r="F89" i="239"/>
  <c r="D91" i="239"/>
  <c r="E86" i="238"/>
  <c r="D87" i="238"/>
  <c r="D88" i="238"/>
  <c r="O8" i="237"/>
  <c r="D91" i="237"/>
  <c r="F87" i="237"/>
  <c r="D88" i="237"/>
  <c r="D89" i="236"/>
  <c r="F87" i="235"/>
  <c r="D88" i="235"/>
  <c r="D86" i="235"/>
  <c r="D87" i="235"/>
  <c r="G90" i="235"/>
  <c r="D8" i="234"/>
  <c r="F89" i="234"/>
  <c r="E91" i="234"/>
  <c r="G86" i="233"/>
  <c r="G88" i="233"/>
  <c r="D89" i="233"/>
  <c r="D86" i="233"/>
  <c r="F87" i="233"/>
  <c r="D88" i="233"/>
  <c r="G87" i="232"/>
  <c r="G88" i="232"/>
  <c r="D89" i="232"/>
  <c r="F91" i="231"/>
  <c r="F89" i="231"/>
  <c r="D90" i="231"/>
  <c r="D91" i="231"/>
  <c r="F89" i="230"/>
  <c r="D90" i="230"/>
  <c r="G87" i="230"/>
  <c r="G88" i="230"/>
  <c r="D89" i="230"/>
  <c r="F91" i="229"/>
  <c r="D89" i="229"/>
  <c r="D86" i="228"/>
  <c r="D87" i="228"/>
  <c r="F89" i="228"/>
  <c r="D90" i="228"/>
  <c r="F91" i="228"/>
  <c r="D8" i="228"/>
  <c r="D89" i="228"/>
  <c r="D91" i="228"/>
  <c r="F88" i="228"/>
  <c r="D8" i="227"/>
  <c r="E87" i="227"/>
  <c r="D86" i="227"/>
  <c r="F87" i="227"/>
  <c r="D88" i="227"/>
  <c r="D86" i="226"/>
  <c r="E87" i="226"/>
  <c r="E88" i="226"/>
  <c r="C89" i="226"/>
  <c r="G87" i="226"/>
  <c r="G88" i="226"/>
  <c r="D89" i="226"/>
  <c r="D86" i="225"/>
  <c r="F89" i="225"/>
  <c r="D91" i="225"/>
  <c r="D8" i="225"/>
  <c r="G88" i="224"/>
  <c r="D89" i="224"/>
  <c r="D86" i="223"/>
  <c r="D87" i="223"/>
  <c r="F89" i="223"/>
  <c r="D90" i="223"/>
  <c r="G88" i="222"/>
  <c r="D89" i="222"/>
  <c r="F86" i="221"/>
  <c r="D89" i="221"/>
  <c r="D91" i="221"/>
  <c r="D86" i="220"/>
  <c r="F87" i="220"/>
  <c r="F88" i="220"/>
  <c r="F88" i="219"/>
  <c r="E86" i="218"/>
  <c r="D87" i="218"/>
  <c r="D88" i="218"/>
  <c r="D89" i="218"/>
  <c r="D8" i="218"/>
  <c r="O8" i="218"/>
  <c r="F91" i="217"/>
  <c r="O8" i="217"/>
  <c r="F87" i="217"/>
  <c r="D88" i="217"/>
  <c r="G91" i="216"/>
  <c r="D8" i="216"/>
  <c r="E86" i="215"/>
  <c r="D87" i="215"/>
  <c r="F87" i="215"/>
  <c r="D88" i="215"/>
  <c r="F88" i="215"/>
  <c r="E89" i="215"/>
  <c r="C89" i="215"/>
  <c r="F89" i="214"/>
  <c r="D90" i="214"/>
  <c r="D88" i="214"/>
  <c r="D8" i="213"/>
  <c r="O8" i="213"/>
  <c r="F91" i="213"/>
  <c r="D90" i="212"/>
  <c r="D91" i="212"/>
  <c r="G88" i="212"/>
  <c r="D89" i="212"/>
  <c r="F87" i="211"/>
  <c r="D88" i="211"/>
  <c r="F90" i="211"/>
  <c r="D86" i="211"/>
  <c r="D87" i="211"/>
  <c r="F89" i="211"/>
  <c r="D90" i="211"/>
  <c r="F89" i="210"/>
  <c r="E86" i="210"/>
  <c r="D87" i="210"/>
  <c r="D88" i="210"/>
  <c r="O8" i="209"/>
  <c r="F91" i="209"/>
  <c r="F87" i="209"/>
  <c r="D88" i="209"/>
  <c r="D91" i="209"/>
  <c r="C89" i="208"/>
  <c r="D90" i="208"/>
  <c r="D91" i="208"/>
  <c r="D8" i="208"/>
  <c r="F86" i="207"/>
  <c r="O8" i="207"/>
  <c r="D89" i="207"/>
  <c r="D91" i="207"/>
  <c r="D8" i="206"/>
  <c r="O8" i="206"/>
  <c r="F91" i="205"/>
  <c r="D86" i="205"/>
  <c r="F87" i="205"/>
  <c r="D88" i="205"/>
  <c r="D89" i="205"/>
  <c r="O8" i="205"/>
  <c r="D87" i="205"/>
  <c r="D8" i="205"/>
  <c r="D86" i="204"/>
  <c r="F87" i="204"/>
  <c r="F88" i="204"/>
  <c r="O8" i="203"/>
  <c r="F86" i="203"/>
  <c r="F87" i="203"/>
  <c r="D88" i="203"/>
  <c r="D91" i="203"/>
  <c r="E90" i="202"/>
  <c r="E91" i="202"/>
  <c r="D86" i="201"/>
  <c r="D87" i="201"/>
  <c r="D8" i="201"/>
  <c r="F89" i="201"/>
  <c r="G90" i="201"/>
  <c r="F88" i="201"/>
  <c r="F87" i="200"/>
  <c r="F88" i="200"/>
  <c r="D8" i="199"/>
  <c r="D89" i="199"/>
  <c r="O8" i="199"/>
  <c r="G87" i="198"/>
  <c r="G88" i="198"/>
  <c r="F89" i="198"/>
  <c r="D90" i="198"/>
  <c r="E91" i="198"/>
  <c r="F86" i="197"/>
  <c r="F87" i="197"/>
  <c r="D88" i="197"/>
  <c r="D89" i="197"/>
  <c r="D86" i="196"/>
  <c r="E87" i="196"/>
  <c r="E88" i="196"/>
  <c r="D8" i="196"/>
  <c r="O8" i="195"/>
  <c r="D87" i="195"/>
  <c r="F91" i="195"/>
  <c r="F90" i="195"/>
  <c r="D86" i="194"/>
  <c r="E87" i="194"/>
  <c r="E88" i="194"/>
  <c r="G87" i="194"/>
  <c r="G88" i="194"/>
  <c r="D89" i="194"/>
  <c r="G91" i="193"/>
  <c r="O8" i="193"/>
  <c r="E86" i="193"/>
  <c r="G90" i="193"/>
  <c r="F86" i="192"/>
  <c r="G86" i="191"/>
  <c r="E88" i="191"/>
  <c r="E89" i="191"/>
  <c r="F86" i="190"/>
  <c r="G87" i="190"/>
  <c r="D89" i="190"/>
  <c r="E86" i="190"/>
  <c r="G90" i="190"/>
  <c r="D87" i="190"/>
  <c r="O8" i="190"/>
  <c r="E88" i="189"/>
  <c r="E87" i="189"/>
  <c r="D8" i="188"/>
  <c r="D89" i="188"/>
  <c r="F87" i="188"/>
  <c r="O8" i="188"/>
  <c r="F90" i="188"/>
  <c r="D88" i="188"/>
  <c r="D8" i="187"/>
  <c r="D89" i="187"/>
  <c r="O8" i="187"/>
  <c r="F86" i="187"/>
  <c r="F87" i="186"/>
  <c r="F88" i="186"/>
  <c r="D86" i="186"/>
  <c r="D87" i="186"/>
  <c r="D88" i="186"/>
  <c r="F88" i="185"/>
  <c r="G86" i="184"/>
  <c r="C89" i="184"/>
  <c r="E88" i="183"/>
  <c r="E87" i="183"/>
  <c r="E88" i="182"/>
  <c r="E87" i="182"/>
  <c r="O8" i="181"/>
  <c r="F86" i="181"/>
  <c r="F87" i="181"/>
  <c r="G86" i="180"/>
  <c r="E89" i="180"/>
  <c r="E90" i="180"/>
  <c r="E87" i="180"/>
</calcChain>
</file>

<file path=xl/sharedStrings.xml><?xml version="1.0" encoding="utf-8"?>
<sst xmlns="http://schemas.openxmlformats.org/spreadsheetml/2006/main" count="15953" uniqueCount="294">
  <si>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</si>
  <si>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</si>
  <si>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</si>
  <si>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</si>
  <si>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</si>
  <si>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</si>
  <si>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</si>
  <si>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</si>
  <si>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</si>
  <si>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</si>
  <si>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</si>
  <si>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</si>
  <si>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</si>
  <si>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</si>
  <si>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</si>
  <si>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</si>
  <si>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</si>
  <si>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</si>
  <si>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</si>
  <si>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</si>
  <si>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</si>
  <si>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</si>
  <si>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</si>
  <si>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</si>
  <si>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</si>
  <si>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</si>
  <si>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</si>
  <si>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</si>
  <si>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</si>
  <si>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</si>
  <si>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</si>
  <si>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</si>
  <si>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</si>
  <si>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</si>
  <si>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</si>
  <si>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</si>
  <si>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</si>
  <si>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</si>
  <si>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</si>
  <si>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</si>
  <si>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</si>
  <si>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</si>
  <si>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</si>
  <si>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</si>
  <si>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</si>
  <si>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</si>
  <si>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</si>
  <si>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</si>
  <si>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</si>
  <si>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</si>
  <si>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</si>
  <si>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</si>
  <si>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</si>
  <si>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</si>
  <si>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</si>
  <si>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</si>
  <si>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</si>
  <si>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</si>
  <si>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</si>
  <si>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</si>
  <si>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</si>
  <si>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</si>
  <si>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</si>
  <si>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</si>
  <si>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</si>
  <si>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</si>
  <si>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</si>
  <si>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</si>
  <si>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</si>
  <si>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</si>
  <si>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</si>
  <si>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</si>
  <si>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</si>
  <si>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</si>
  <si>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</si>
  <si>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</si>
  <si>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</si>
  <si>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</si>
  <si>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</si>
  <si>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</si>
  <si>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</si>
  <si>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</si>
  <si>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</si>
  <si>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</si>
  <si>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</si>
  <si>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</si>
  <si>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</si>
  <si>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</si>
  <si>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</si>
  <si>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</si>
  <si>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</si>
  <si>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</si>
  <si>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</si>
  <si>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</si>
  <si>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</si>
  <si>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</si>
  <si>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</si>
  <si>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</si>
  <si>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</si>
  <si>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</si>
  <si>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</si>
  <si>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</si>
  <si>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</si>
  <si>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</si>
  <si>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</si>
  <si>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Bayside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</si>
  <si>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</si>
  <si>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</si>
  <si>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</si>
  <si>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</si>
  <si>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</si>
  <si>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</si>
  <si>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</si>
  <si>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</si>
  <si>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</si>
  <si>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8.10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</si>
  <si>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</si>
  <si>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</si>
  <si>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</si>
  <si>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</si>
  <si>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</si>
  <si>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</si>
  <si>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</si>
  <si>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</si>
  <si>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</si>
  <si>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</si>
  <si>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8.20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</si>
  <si>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</si>
  <si>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</si>
  <si>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</si>
  <si>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</si>
  <si>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</si>
  <si>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</si>
  <si>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</si>
  <si>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</si>
  <si>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</si>
  <si>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</si>
  <si>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8.30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</si>
  <si>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</si>
  <si>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</si>
  <si>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</si>
  <si>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</si>
  <si>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</si>
  <si>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</si>
  <si>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</si>
  <si>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</si>
  <si>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</si>
  <si>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</si>
  <si>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8.40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</si>
  <si>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</si>
  <si>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</si>
  <si>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</si>
  <si>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</si>
  <si>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</si>
  <si>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</si>
  <si>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</si>
  <si>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</si>
  <si>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</si>
  <si>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</si>
  <si>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8.50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</si>
  <si>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</si>
  <si>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</si>
  <si>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</si>
  <si>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</si>
  <si>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</si>
  <si>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</si>
  <si>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</si>
  <si>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</si>
  <si>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</si>
  <si>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</si>
  <si>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8.60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</si>
  <si>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</si>
  <si>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</si>
  <si>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</si>
  <si>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</si>
  <si>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</si>
  <si>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</si>
  <si>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</si>
  <si>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</si>
  <si>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</si>
  <si>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8.70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</si>
  <si>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</si>
  <si>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</si>
  <si>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</si>
  <si>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</si>
  <si>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</si>
  <si>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</si>
  <si>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</si>
  <si>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</si>
  <si>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</si>
  <si>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</si>
  <si>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</si>
  <si>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</si>
  <si>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</si>
  <si>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</si>
  <si>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</si>
  <si>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</si>
  <si>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</si>
  <si>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Queenscliffe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</si>
  <si>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</si>
  <si>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</si>
  <si>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</si>
  <si>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</si>
  <si>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</si>
  <si>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</si>
  <si>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</si>
  <si>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</si>
  <si>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</si>
  <si>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</si>
  <si>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</si>
  <si>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</si>
  <si>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</si>
  <si>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</si>
  <si>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</si>
  <si>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</si>
  <si>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</si>
  <si>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</si>
  <si>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</si>
  <si>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</si>
  <si>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</si>
  <si>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</si>
  <si>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</si>
  <si>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</si>
  <si>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</si>
  <si>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</si>
  <si>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</si>
  <si>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</si>
  <si>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</si>
  <si>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</si>
  <si>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</si>
  <si>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</si>
  <si>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</si>
  <si>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</si>
  <si>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</si>
  <si>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</si>
  <si>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</si>
  <si>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</si>
  <si>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</si>
  <si>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</si>
  <si>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</si>
  <si>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</si>
  <si>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</si>
  <si>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</si>
  <si>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</si>
  <si>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</si>
  <si>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</si>
  <si>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</si>
  <si>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</si>
  <si>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</si>
  <si>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</si>
  <si>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</si>
  <si>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</si>
  <si>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</si>
  <si>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</si>
  <si>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</si>
  <si>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</si>
  <si>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</si>
  <si>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</si>
  <si>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</si>
  <si>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</si>
  <si>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</si>
  <si>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</si>
  <si>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</si>
  <si>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</si>
  <si>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</si>
  <si>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</si>
  <si>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</si>
  <si>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</si>
  <si>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</si>
  <si>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</si>
  <si>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</si>
  <si>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</si>
  <si>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</si>
  <si>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</si>
  <si>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</si>
  <si>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Victoria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</si>
  <si>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</si>
  <si>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</si>
  <si>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</si>
  <si>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</si>
  <si>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</si>
  <si>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</si>
  <si>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</si>
  <si>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</si>
  <si>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</si>
  <si>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</si>
  <si>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Duration adjusted median employee income per job in</t>
  </si>
  <si>
    <t xml:space="preserve">* Data in this release is on Australian Statistical Geography Standard (ASGS) Edition 3. </t>
  </si>
  <si>
    <t>© Commonwealth of Australia 2024</t>
  </si>
  <si>
    <t>Released at 11.30am (Canberra time) 8 November 2024</t>
  </si>
  <si>
    <t>2021-22</t>
  </si>
  <si>
    <t>Jobs in Australia: Table 8. Victoria Spotlights by Local Government Areas, 2021-22</t>
  </si>
  <si>
    <t>For further information about these and related statistics visit abs.gov.au/about/contact-us.</t>
  </si>
  <si>
    <t>* There are some small revisions to data for 2017-18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</si>
</sst>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46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29" fillId="0" borderId="0" xfId="1" applyNumberFormat="1" applyFont="1" applyBorder="1" applyAlignment="1">
      <alignment horizontal="right"/>
    </xf>
    <xf numFmtId="0" fontId="18" fillId="0" borderId="0" xfId="0" applyFont="1"/>
    <xf numFmtId="0" fontId="32" fillId="0" borderId="0" xfId="0" applyFont="1" applyAlignment="1">
      <alignment vertical="center"/>
    </xf>
    <xf numFmtId="0" fontId="32" fillId="0" borderId="0" xfId="0" applyFont="1" applyAlignment="1">
      <alignment horizontal="left" vertical="center" indent="1"/>
    </xf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8.1'!$U$4:$Y$4</c:f>
              <c:numCache>
                <c:formatCode>#,##0</c:formatCode>
                <c:ptCount val="5"/>
                <c:pt idx="1">
                  <c:v>11072</c:v>
                </c:pt>
                <c:pt idx="2">
                  <c:v>11181</c:v>
                </c:pt>
                <c:pt idx="3">
                  <c:v>11238</c:v>
                </c:pt>
                <c:pt idx="4">
                  <c:v>11858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E-48BB-B740-E63D1C587377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8.1'!$U$7:$Y$7</c:f>
              <c:numCache>
                <c:formatCode>#,##0</c:formatCode>
                <c:ptCount val="5"/>
                <c:pt idx="1">
                  <c:v>7279</c:v>
                </c:pt>
                <c:pt idx="2">
                  <c:v>7215</c:v>
                </c:pt>
                <c:pt idx="3">
                  <c:v>7551</c:v>
                </c:pt>
                <c:pt idx="4">
                  <c:v>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E-48BB-B740-E63D1C587377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8.1'!$U$11:$Y$11</c:f>
              <c:numCache>
                <c:formatCode>#,##0</c:formatCode>
                <c:ptCount val="5"/>
                <c:pt idx="1">
                  <c:v>9232</c:v>
                </c:pt>
                <c:pt idx="2">
                  <c:v>9373</c:v>
                </c:pt>
                <c:pt idx="3">
                  <c:v>9341</c:v>
                </c:pt>
                <c:pt idx="4">
                  <c:v>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E-48BB-B740-E63D1C587377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8.1'!$U$12:$Y$12</c:f>
              <c:numCache>
                <c:formatCode>#,##0</c:formatCode>
                <c:ptCount val="5"/>
                <c:pt idx="1">
                  <c:v>1841</c:v>
                </c:pt>
                <c:pt idx="2">
                  <c:v>1807</c:v>
                </c:pt>
                <c:pt idx="3">
                  <c:v>1905</c:v>
                </c:pt>
                <c:pt idx="4">
                  <c:v>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E-48BB-B740-E63D1C587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8.1'!$V$8:$Z$8</c:f>
              <c:numCache>
                <c:formatCode>#,##0</c:formatCode>
                <c:ptCount val="5"/>
                <c:pt idx="0">
                  <c:v>27908</c:v>
                </c:pt>
                <c:pt idx="1">
                  <c:v>28722.5</c:v>
                </c:pt>
                <c:pt idx="2">
                  <c:v>30309.08</c:v>
                </c:pt>
                <c:pt idx="3">
                  <c:v>33701</c:v>
                </c:pt>
                <c:pt idx="4">
                  <c:v>33527.5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E-4717-81A0-E083D89104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E-4717-81A0-E083D891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8.10'!$V$8:$Z$8</c:f>
              <c:numCache>
                <c:formatCode>#,##0</c:formatCode>
                <c:ptCount val="5"/>
                <c:pt idx="0">
                  <c:v>41280.89</c:v>
                </c:pt>
                <c:pt idx="1">
                  <c:v>41273.040000000001</c:v>
                </c:pt>
                <c:pt idx="2">
                  <c:v>41309.120000000003</c:v>
                </c:pt>
                <c:pt idx="3">
                  <c:v>43093.2</c:v>
                </c:pt>
                <c:pt idx="4">
                  <c:v>42335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F-4326-B223-DB0D75BE7B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F-4326-B223-DB0D75BE7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8.11'!$U$4:$Y$4</c:f>
              <c:numCache>
                <c:formatCode>#,##0</c:formatCode>
                <c:ptCount val="5"/>
                <c:pt idx="1">
                  <c:v>4950</c:v>
                </c:pt>
                <c:pt idx="2">
                  <c:v>4600</c:v>
                </c:pt>
                <c:pt idx="3">
                  <c:v>5033</c:v>
                </c:pt>
                <c:pt idx="4">
                  <c:v>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0-4344-A2B2-0B5C680F5611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8.11'!$U$7:$Y$7</c:f>
              <c:numCache>
                <c:formatCode>#,##0</c:formatCode>
                <c:ptCount val="5"/>
                <c:pt idx="1">
                  <c:v>3420</c:v>
                </c:pt>
                <c:pt idx="2">
                  <c:v>3138</c:v>
                </c:pt>
                <c:pt idx="3">
                  <c:v>3418</c:v>
                </c:pt>
                <c:pt idx="4">
                  <c:v>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0-4344-A2B2-0B5C680F5611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8.11'!$U$11:$Y$11</c:f>
              <c:numCache>
                <c:formatCode>#,##0</c:formatCode>
                <c:ptCount val="5"/>
                <c:pt idx="1">
                  <c:v>3700</c:v>
                </c:pt>
                <c:pt idx="2">
                  <c:v>3512</c:v>
                </c:pt>
                <c:pt idx="3">
                  <c:v>3819</c:v>
                </c:pt>
                <c:pt idx="4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0-4344-A2B2-0B5C680F5611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8.11'!$U$12:$Y$12</c:f>
              <c:numCache>
                <c:formatCode>#,##0</c:formatCode>
                <c:ptCount val="5"/>
                <c:pt idx="1">
                  <c:v>1247</c:v>
                </c:pt>
                <c:pt idx="2">
                  <c:v>1091</c:v>
                </c:pt>
                <c:pt idx="3">
                  <c:v>1213</c:v>
                </c:pt>
                <c:pt idx="4">
                  <c:v>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20-4344-A2B2-0B5C680F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0.15880066629650194</c:v>
                </c:pt>
                <c:pt idx="1">
                  <c:v>7.4032944660373866E-4</c:v>
                </c:pt>
                <c:pt idx="2">
                  <c:v>5.3858967240421989E-2</c:v>
                </c:pt>
                <c:pt idx="3">
                  <c:v>3.7016472330186935E-3</c:v>
                </c:pt>
                <c:pt idx="4">
                  <c:v>4.2939107903016839E-2</c:v>
                </c:pt>
                <c:pt idx="5">
                  <c:v>3.9607625393300018E-2</c:v>
                </c:pt>
                <c:pt idx="6">
                  <c:v>6.2372755876364983E-2</c:v>
                </c:pt>
                <c:pt idx="7">
                  <c:v>5.0157320007403292E-2</c:v>
                </c:pt>
                <c:pt idx="8">
                  <c:v>4.5900425689431798E-2</c:v>
                </c:pt>
                <c:pt idx="9">
                  <c:v>1.1104941699056081E-3</c:v>
                </c:pt>
                <c:pt idx="10">
                  <c:v>1.8323153803442533E-2</c:v>
                </c:pt>
                <c:pt idx="11">
                  <c:v>1.1290024060707015E-2</c:v>
                </c:pt>
                <c:pt idx="12">
                  <c:v>2.6651860077734593E-2</c:v>
                </c:pt>
                <c:pt idx="13">
                  <c:v>5.4414214325374792E-2</c:v>
                </c:pt>
                <c:pt idx="14">
                  <c:v>6.0151767536553769E-2</c:v>
                </c:pt>
                <c:pt idx="15">
                  <c:v>7.6809180085137888E-2</c:v>
                </c:pt>
                <c:pt idx="16">
                  <c:v>0.12085878215806034</c:v>
                </c:pt>
                <c:pt idx="17">
                  <c:v>1.9063483250046271E-2</c:v>
                </c:pt>
                <c:pt idx="18">
                  <c:v>2.6466777716083658E-2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33E-B51C-DC197E794B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33E-B51C-DC197E794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8.11'!$Y$44:$Y$60</c:f>
              <c:numCache>
                <c:formatCode>#,##0</c:formatCode>
                <c:ptCount val="17"/>
                <c:pt idx="0">
                  <c:v>8</c:v>
                </c:pt>
                <c:pt idx="1">
                  <c:v>88</c:v>
                </c:pt>
                <c:pt idx="2">
                  <c:v>208</c:v>
                </c:pt>
                <c:pt idx="3">
                  <c:v>228</c:v>
                </c:pt>
                <c:pt idx="4">
                  <c:v>293</c:v>
                </c:pt>
                <c:pt idx="5">
                  <c:v>214</c:v>
                </c:pt>
                <c:pt idx="6">
                  <c:v>169</c:v>
                </c:pt>
                <c:pt idx="7">
                  <c:v>149</c:v>
                </c:pt>
                <c:pt idx="8">
                  <c:v>189</c:v>
                </c:pt>
                <c:pt idx="9">
                  <c:v>243</c:v>
                </c:pt>
                <c:pt idx="10">
                  <c:v>257</c:v>
                </c:pt>
                <c:pt idx="11">
                  <c:v>248</c:v>
                </c:pt>
                <c:pt idx="12">
                  <c:v>183</c:v>
                </c:pt>
                <c:pt idx="13">
                  <c:v>117</c:v>
                </c:pt>
                <c:pt idx="14">
                  <c:v>46</c:v>
                </c:pt>
                <c:pt idx="15">
                  <c:v>39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F66-A025-C86C3DF0F0E8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8.11'!$Y$63:$Y$79</c:f>
              <c:numCache>
                <c:formatCode>#,##0</c:formatCode>
                <c:ptCount val="17"/>
                <c:pt idx="0">
                  <c:v>9</c:v>
                </c:pt>
                <c:pt idx="1">
                  <c:v>51</c:v>
                </c:pt>
                <c:pt idx="2">
                  <c:v>168</c:v>
                </c:pt>
                <c:pt idx="3">
                  <c:v>242</c:v>
                </c:pt>
                <c:pt idx="4">
                  <c:v>257</c:v>
                </c:pt>
                <c:pt idx="5">
                  <c:v>210</c:v>
                </c:pt>
                <c:pt idx="6">
                  <c:v>128</c:v>
                </c:pt>
                <c:pt idx="7">
                  <c:v>169</c:v>
                </c:pt>
                <c:pt idx="8">
                  <c:v>221</c:v>
                </c:pt>
                <c:pt idx="9">
                  <c:v>257</c:v>
                </c:pt>
                <c:pt idx="10">
                  <c:v>266</c:v>
                </c:pt>
                <c:pt idx="11">
                  <c:v>230</c:v>
                </c:pt>
                <c:pt idx="12">
                  <c:v>117</c:v>
                </c:pt>
                <c:pt idx="13">
                  <c:v>77</c:v>
                </c:pt>
                <c:pt idx="14">
                  <c:v>33</c:v>
                </c:pt>
                <c:pt idx="15">
                  <c:v>23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F66-A025-C86C3DF0F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8.11'!$Y$83:$Y$90</c:f>
              <c:numCache>
                <c:formatCode>#,##0</c:formatCode>
                <c:ptCount val="8"/>
                <c:pt idx="0">
                  <c:v>209</c:v>
                </c:pt>
                <c:pt idx="1">
                  <c:v>118</c:v>
                </c:pt>
                <c:pt idx="2">
                  <c:v>233</c:v>
                </c:pt>
                <c:pt idx="3">
                  <c:v>46</c:v>
                </c:pt>
                <c:pt idx="4">
                  <c:v>32</c:v>
                </c:pt>
                <c:pt idx="5">
                  <c:v>47</c:v>
                </c:pt>
                <c:pt idx="6">
                  <c:v>212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E53-AC96-278BB38F8F7F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8.11'!$Y$93:$Y$100</c:f>
              <c:numCache>
                <c:formatCode>#,##0</c:formatCode>
                <c:ptCount val="8"/>
                <c:pt idx="0">
                  <c:v>127</c:v>
                </c:pt>
                <c:pt idx="1">
                  <c:v>327</c:v>
                </c:pt>
                <c:pt idx="2">
                  <c:v>27</c:v>
                </c:pt>
                <c:pt idx="3">
                  <c:v>222</c:v>
                </c:pt>
                <c:pt idx="4">
                  <c:v>188</c:v>
                </c:pt>
                <c:pt idx="5">
                  <c:v>111</c:v>
                </c:pt>
                <c:pt idx="6">
                  <c:v>28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E53-AC96-278BB38F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8.11'!$U$8:$Y$8</c:f>
              <c:numCache>
                <c:formatCode>#,##0</c:formatCode>
                <c:ptCount val="5"/>
                <c:pt idx="1">
                  <c:v>29997.759999999998</c:v>
                </c:pt>
                <c:pt idx="2">
                  <c:v>31400</c:v>
                </c:pt>
                <c:pt idx="3">
                  <c:v>30455.06</c:v>
                </c:pt>
                <c:pt idx="4">
                  <c:v>34000.67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A6B-80DB-ACDCF1058F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A6B-80DB-ACDCF105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8.11'!$V$4:$Z$4</c:f>
              <c:numCache>
                <c:formatCode>#,##0</c:formatCode>
                <c:ptCount val="5"/>
                <c:pt idx="0">
                  <c:v>4950</c:v>
                </c:pt>
                <c:pt idx="1">
                  <c:v>4600</c:v>
                </c:pt>
                <c:pt idx="2">
                  <c:v>5033</c:v>
                </c:pt>
                <c:pt idx="3">
                  <c:v>5178</c:v>
                </c:pt>
                <c:pt idx="4">
                  <c:v>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6-4D07-BB95-F4F02A19D712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8.11'!$V$7:$Z$7</c:f>
              <c:numCache>
                <c:formatCode>#,##0</c:formatCode>
                <c:ptCount val="5"/>
                <c:pt idx="0">
                  <c:v>3420</c:v>
                </c:pt>
                <c:pt idx="1">
                  <c:v>3138</c:v>
                </c:pt>
                <c:pt idx="2">
                  <c:v>3418</c:v>
                </c:pt>
                <c:pt idx="3">
                  <c:v>3481</c:v>
                </c:pt>
                <c:pt idx="4">
                  <c:v>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6-4D07-BB95-F4F02A19D712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8.11'!$V$11:$Z$11</c:f>
              <c:numCache>
                <c:formatCode>#,##0</c:formatCode>
                <c:ptCount val="5"/>
                <c:pt idx="0">
                  <c:v>3700</c:v>
                </c:pt>
                <c:pt idx="1">
                  <c:v>3512</c:v>
                </c:pt>
                <c:pt idx="2">
                  <c:v>3819</c:v>
                </c:pt>
                <c:pt idx="3">
                  <c:v>3957</c:v>
                </c:pt>
                <c:pt idx="4">
                  <c:v>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6-4D07-BB95-F4F02A19D712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8.11'!$V$12:$Z$12</c:f>
              <c:numCache>
                <c:formatCode>#,##0</c:formatCode>
                <c:ptCount val="5"/>
                <c:pt idx="0">
                  <c:v>1247</c:v>
                </c:pt>
                <c:pt idx="1">
                  <c:v>1091</c:v>
                </c:pt>
                <c:pt idx="2">
                  <c:v>1213</c:v>
                </c:pt>
                <c:pt idx="3">
                  <c:v>1221</c:v>
                </c:pt>
                <c:pt idx="4">
                  <c:v>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6-4D07-BB95-F4F02A19D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0.15880066629650194</c:v>
                </c:pt>
                <c:pt idx="1">
                  <c:v>7.4032944660373866E-4</c:v>
                </c:pt>
                <c:pt idx="2">
                  <c:v>5.3858967240421989E-2</c:v>
                </c:pt>
                <c:pt idx="3">
                  <c:v>3.7016472330186935E-3</c:v>
                </c:pt>
                <c:pt idx="4">
                  <c:v>4.2939107903016839E-2</c:v>
                </c:pt>
                <c:pt idx="5">
                  <c:v>3.9607625393300018E-2</c:v>
                </c:pt>
                <c:pt idx="6">
                  <c:v>6.2372755876364983E-2</c:v>
                </c:pt>
                <c:pt idx="7">
                  <c:v>5.0157320007403292E-2</c:v>
                </c:pt>
                <c:pt idx="8">
                  <c:v>4.5900425689431798E-2</c:v>
                </c:pt>
                <c:pt idx="9">
                  <c:v>1.1104941699056081E-3</c:v>
                </c:pt>
                <c:pt idx="10">
                  <c:v>1.8323153803442533E-2</c:v>
                </c:pt>
                <c:pt idx="11">
                  <c:v>1.1290024060707015E-2</c:v>
                </c:pt>
                <c:pt idx="12">
                  <c:v>2.6651860077734593E-2</c:v>
                </c:pt>
                <c:pt idx="13">
                  <c:v>5.4414214325374792E-2</c:v>
                </c:pt>
                <c:pt idx="14">
                  <c:v>6.0151767536553769E-2</c:v>
                </c:pt>
                <c:pt idx="15">
                  <c:v>7.6809180085137888E-2</c:v>
                </c:pt>
                <c:pt idx="16">
                  <c:v>0.12085878215806034</c:v>
                </c:pt>
                <c:pt idx="17">
                  <c:v>1.9063483250046271E-2</c:v>
                </c:pt>
                <c:pt idx="18">
                  <c:v>2.6466777716083658E-2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1-40E4-9144-B7E9FB164D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1-40E4-9144-B7E9FB164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8.11'!$Z$44:$Z$60</c:f>
              <c:numCache>
                <c:formatCode>#,##0</c:formatCode>
                <c:ptCount val="17"/>
                <c:pt idx="0">
                  <c:v>6</c:v>
                </c:pt>
                <c:pt idx="1">
                  <c:v>100</c:v>
                </c:pt>
                <c:pt idx="2">
                  <c:v>188</c:v>
                </c:pt>
                <c:pt idx="3">
                  <c:v>280</c:v>
                </c:pt>
                <c:pt idx="4">
                  <c:v>281</c:v>
                </c:pt>
                <c:pt idx="5">
                  <c:v>216</c:v>
                </c:pt>
                <c:pt idx="6">
                  <c:v>186</c:v>
                </c:pt>
                <c:pt idx="7">
                  <c:v>142</c:v>
                </c:pt>
                <c:pt idx="8">
                  <c:v>186</c:v>
                </c:pt>
                <c:pt idx="9">
                  <c:v>255</c:v>
                </c:pt>
                <c:pt idx="10">
                  <c:v>256</c:v>
                </c:pt>
                <c:pt idx="11">
                  <c:v>274</c:v>
                </c:pt>
                <c:pt idx="12">
                  <c:v>181</c:v>
                </c:pt>
                <c:pt idx="13">
                  <c:v>117</c:v>
                </c:pt>
                <c:pt idx="14">
                  <c:v>55</c:v>
                </c:pt>
                <c:pt idx="15">
                  <c:v>39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3-4BC0-8083-9CFBD12B1997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8.11'!$Z$63:$Z$79</c:f>
              <c:numCache>
                <c:formatCode>#,##0</c:formatCode>
                <c:ptCount val="17"/>
                <c:pt idx="0">
                  <c:v>13</c:v>
                </c:pt>
                <c:pt idx="1">
                  <c:v>56</c:v>
                </c:pt>
                <c:pt idx="2">
                  <c:v>191</c:v>
                </c:pt>
                <c:pt idx="3">
                  <c:v>246</c:v>
                </c:pt>
                <c:pt idx="4">
                  <c:v>239</c:v>
                </c:pt>
                <c:pt idx="5">
                  <c:v>220</c:v>
                </c:pt>
                <c:pt idx="6">
                  <c:v>150</c:v>
                </c:pt>
                <c:pt idx="7">
                  <c:v>180</c:v>
                </c:pt>
                <c:pt idx="8">
                  <c:v>235</c:v>
                </c:pt>
                <c:pt idx="9">
                  <c:v>290</c:v>
                </c:pt>
                <c:pt idx="10">
                  <c:v>267</c:v>
                </c:pt>
                <c:pt idx="11">
                  <c:v>256</c:v>
                </c:pt>
                <c:pt idx="12">
                  <c:v>132</c:v>
                </c:pt>
                <c:pt idx="13">
                  <c:v>72</c:v>
                </c:pt>
                <c:pt idx="14">
                  <c:v>33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3-4BC0-8083-9CFBD12B1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8.11'!$Z$83:$Z$90</c:f>
              <c:numCache>
                <c:formatCode>#,##0</c:formatCode>
                <c:ptCount val="8"/>
                <c:pt idx="0">
                  <c:v>206</c:v>
                </c:pt>
                <c:pt idx="1">
                  <c:v>126</c:v>
                </c:pt>
                <c:pt idx="2">
                  <c:v>241</c:v>
                </c:pt>
                <c:pt idx="3">
                  <c:v>58</c:v>
                </c:pt>
                <c:pt idx="4">
                  <c:v>36</c:v>
                </c:pt>
                <c:pt idx="5">
                  <c:v>46</c:v>
                </c:pt>
                <c:pt idx="6">
                  <c:v>202</c:v>
                </c:pt>
                <c:pt idx="7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B-46BE-9215-680573007360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8.11'!$Z$93:$Z$100</c:f>
              <c:numCache>
                <c:formatCode>#,##0</c:formatCode>
                <c:ptCount val="8"/>
                <c:pt idx="0">
                  <c:v>136</c:v>
                </c:pt>
                <c:pt idx="1">
                  <c:v>330</c:v>
                </c:pt>
                <c:pt idx="2">
                  <c:v>36</c:v>
                </c:pt>
                <c:pt idx="3">
                  <c:v>220</c:v>
                </c:pt>
                <c:pt idx="4">
                  <c:v>190</c:v>
                </c:pt>
                <c:pt idx="5">
                  <c:v>130</c:v>
                </c:pt>
                <c:pt idx="6">
                  <c:v>32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B-46BE-9215-680573007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8.2'!$U$4:$Y$4</c:f>
              <c:numCache>
                <c:formatCode>#,##0</c:formatCode>
                <c:ptCount val="5"/>
                <c:pt idx="1">
                  <c:v>8846</c:v>
                </c:pt>
                <c:pt idx="2">
                  <c:v>8755</c:v>
                </c:pt>
                <c:pt idx="3">
                  <c:v>8879</c:v>
                </c:pt>
                <c:pt idx="4">
                  <c:v>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A-4A2F-BA59-40B5B7493A94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8.2'!$U$7:$Y$7</c:f>
              <c:numCache>
                <c:formatCode>#,##0</c:formatCode>
                <c:ptCount val="5"/>
                <c:pt idx="1">
                  <c:v>6086</c:v>
                </c:pt>
                <c:pt idx="2">
                  <c:v>5970</c:v>
                </c:pt>
                <c:pt idx="3">
                  <c:v>6092</c:v>
                </c:pt>
                <c:pt idx="4">
                  <c:v>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A-4A2F-BA59-40B5B7493A94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8.2'!$U$11:$Y$11</c:f>
              <c:numCache>
                <c:formatCode>#,##0</c:formatCode>
                <c:ptCount val="5"/>
                <c:pt idx="1">
                  <c:v>7577</c:v>
                </c:pt>
                <c:pt idx="2">
                  <c:v>7511</c:v>
                </c:pt>
                <c:pt idx="3">
                  <c:v>7588</c:v>
                </c:pt>
                <c:pt idx="4">
                  <c:v>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A-4A2F-BA59-40B5B7493A94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8.2'!$U$12:$Y$12</c:f>
              <c:numCache>
                <c:formatCode>#,##0</c:formatCode>
                <c:ptCount val="5"/>
                <c:pt idx="1">
                  <c:v>1269</c:v>
                </c:pt>
                <c:pt idx="2">
                  <c:v>1253</c:v>
                </c:pt>
                <c:pt idx="3">
                  <c:v>1288</c:v>
                </c:pt>
                <c:pt idx="4">
                  <c:v>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FA-4A2F-BA59-40B5B749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8.11'!$V$8:$Z$8</c:f>
              <c:numCache>
                <c:formatCode>#,##0</c:formatCode>
                <c:ptCount val="5"/>
                <c:pt idx="0">
                  <c:v>29997.759999999998</c:v>
                </c:pt>
                <c:pt idx="1">
                  <c:v>31400</c:v>
                </c:pt>
                <c:pt idx="2">
                  <c:v>30455.06</c:v>
                </c:pt>
                <c:pt idx="3">
                  <c:v>34000.67</c:v>
                </c:pt>
                <c:pt idx="4">
                  <c:v>35012.79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9-4892-ABD0-10BE96581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9-4892-ABD0-10BE96581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8.12'!$U$4:$Y$4</c:f>
              <c:numCache>
                <c:formatCode>#,##0</c:formatCode>
                <c:ptCount val="5"/>
                <c:pt idx="1">
                  <c:v>30231</c:v>
                </c:pt>
                <c:pt idx="2">
                  <c:v>30054</c:v>
                </c:pt>
                <c:pt idx="3">
                  <c:v>30127</c:v>
                </c:pt>
                <c:pt idx="4">
                  <c:v>31393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8-485E-9B43-7C9725C5B52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8.12'!$U$7:$Y$7</c:f>
              <c:numCache>
                <c:formatCode>#,##0</c:formatCode>
                <c:ptCount val="5"/>
                <c:pt idx="1">
                  <c:v>20983</c:v>
                </c:pt>
                <c:pt idx="2">
                  <c:v>20905</c:v>
                </c:pt>
                <c:pt idx="3">
                  <c:v>21296</c:v>
                </c:pt>
                <c:pt idx="4">
                  <c:v>21370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8-485E-9B43-7C9725C5B52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8.12'!$U$11:$Y$11</c:f>
              <c:numCache>
                <c:formatCode>#,##0</c:formatCode>
                <c:ptCount val="5"/>
                <c:pt idx="1">
                  <c:v>25651</c:v>
                </c:pt>
                <c:pt idx="2">
                  <c:v>25797</c:v>
                </c:pt>
                <c:pt idx="3">
                  <c:v>25666</c:v>
                </c:pt>
                <c:pt idx="4">
                  <c:v>26870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8-485E-9B43-7C9725C5B52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8.12'!$U$12:$Y$12</c:f>
              <c:numCache>
                <c:formatCode>#,##0</c:formatCode>
                <c:ptCount val="5"/>
                <c:pt idx="1">
                  <c:v>4577</c:v>
                </c:pt>
                <c:pt idx="2">
                  <c:v>4250</c:v>
                </c:pt>
                <c:pt idx="3">
                  <c:v>4463</c:v>
                </c:pt>
                <c:pt idx="4">
                  <c:v>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58-485E-9B43-7C9725C5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8.2410118634346607E-2</c:v>
                </c:pt>
                <c:pt idx="1">
                  <c:v>2.8073776677634559E-3</c:v>
                </c:pt>
                <c:pt idx="2">
                  <c:v>8.225918435113351E-2</c:v>
                </c:pt>
                <c:pt idx="3">
                  <c:v>9.4182992724967541E-3</c:v>
                </c:pt>
                <c:pt idx="4">
                  <c:v>7.2991819361849855E-2</c:v>
                </c:pt>
                <c:pt idx="5">
                  <c:v>2.5507893863012044E-2</c:v>
                </c:pt>
                <c:pt idx="6">
                  <c:v>0.10169952002897938</c:v>
                </c:pt>
                <c:pt idx="7">
                  <c:v>8.7964500256588279E-2</c:v>
                </c:pt>
                <c:pt idx="8">
                  <c:v>3.344703716002053E-2</c:v>
                </c:pt>
                <c:pt idx="9">
                  <c:v>4.0752256467534035E-3</c:v>
                </c:pt>
                <c:pt idx="10">
                  <c:v>2.846620581398859E-2</c:v>
                </c:pt>
                <c:pt idx="11">
                  <c:v>1.4610438615027017E-2</c:v>
                </c:pt>
                <c:pt idx="12">
                  <c:v>3.5560117125003773E-2</c:v>
                </c:pt>
                <c:pt idx="13">
                  <c:v>6.1098197844658433E-2</c:v>
                </c:pt>
                <c:pt idx="14">
                  <c:v>3.9333474205330995E-2</c:v>
                </c:pt>
                <c:pt idx="15">
                  <c:v>6.0102031575452047E-2</c:v>
                </c:pt>
                <c:pt idx="16">
                  <c:v>0.1429347662027953</c:v>
                </c:pt>
                <c:pt idx="17">
                  <c:v>1.5365110031092463E-2</c:v>
                </c:pt>
                <c:pt idx="18">
                  <c:v>3.3567784586591001E-2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F-4AAB-AAB6-18A971A8FC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F-4AAB-AAB6-18A971A8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8.12'!$Y$44:$Y$60</c:f>
              <c:numCache>
                <c:formatCode>#,##0</c:formatCode>
                <c:ptCount val="17"/>
                <c:pt idx="0">
                  <c:v>16</c:v>
                </c:pt>
                <c:pt idx="1">
                  <c:v>480</c:v>
                </c:pt>
                <c:pt idx="2">
                  <c:v>934</c:v>
                </c:pt>
                <c:pt idx="3">
                  <c:v>1457</c:v>
                </c:pt>
                <c:pt idx="4">
                  <c:v>1762</c:v>
                </c:pt>
                <c:pt idx="5">
                  <c:v>1421</c:v>
                </c:pt>
                <c:pt idx="6">
                  <c:v>1337</c:v>
                </c:pt>
                <c:pt idx="7">
                  <c:v>1128</c:v>
                </c:pt>
                <c:pt idx="8">
                  <c:v>1391</c:v>
                </c:pt>
                <c:pt idx="9">
                  <c:v>1386</c:v>
                </c:pt>
                <c:pt idx="10">
                  <c:v>1417</c:v>
                </c:pt>
                <c:pt idx="11">
                  <c:v>1439</c:v>
                </c:pt>
                <c:pt idx="12">
                  <c:v>726</c:v>
                </c:pt>
                <c:pt idx="13">
                  <c:v>397</c:v>
                </c:pt>
                <c:pt idx="14">
                  <c:v>164</c:v>
                </c:pt>
                <c:pt idx="15">
                  <c:v>81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B40-892F-7DE6A6096DB1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8.12'!$Y$63:$Y$79</c:f>
              <c:numCache>
                <c:formatCode>#,##0</c:formatCode>
                <c:ptCount val="17"/>
                <c:pt idx="0">
                  <c:v>20</c:v>
                </c:pt>
                <c:pt idx="1">
                  <c:v>495</c:v>
                </c:pt>
                <c:pt idx="2">
                  <c:v>1037</c:v>
                </c:pt>
                <c:pt idx="3">
                  <c:v>1471</c:v>
                </c:pt>
                <c:pt idx="4">
                  <c:v>1648</c:v>
                </c:pt>
                <c:pt idx="5">
                  <c:v>1484</c:v>
                </c:pt>
                <c:pt idx="6">
                  <c:v>1261</c:v>
                </c:pt>
                <c:pt idx="7">
                  <c:v>1331</c:v>
                </c:pt>
                <c:pt idx="8">
                  <c:v>1557</c:v>
                </c:pt>
                <c:pt idx="9">
                  <c:v>1650</c:v>
                </c:pt>
                <c:pt idx="10">
                  <c:v>1570</c:v>
                </c:pt>
                <c:pt idx="11">
                  <c:v>1175</c:v>
                </c:pt>
                <c:pt idx="12">
                  <c:v>656</c:v>
                </c:pt>
                <c:pt idx="13">
                  <c:v>228</c:v>
                </c:pt>
                <c:pt idx="14">
                  <c:v>98</c:v>
                </c:pt>
                <c:pt idx="15">
                  <c:v>76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B40-892F-7DE6A6096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8.12'!$Y$83:$Y$90</c:f>
              <c:numCache>
                <c:formatCode>#,##0</c:formatCode>
                <c:ptCount val="8"/>
                <c:pt idx="0">
                  <c:v>1224</c:v>
                </c:pt>
                <c:pt idx="1">
                  <c:v>759</c:v>
                </c:pt>
                <c:pt idx="2">
                  <c:v>2062</c:v>
                </c:pt>
                <c:pt idx="3">
                  <c:v>512</c:v>
                </c:pt>
                <c:pt idx="4">
                  <c:v>272</c:v>
                </c:pt>
                <c:pt idx="5">
                  <c:v>509</c:v>
                </c:pt>
                <c:pt idx="6">
                  <c:v>1196</c:v>
                </c:pt>
                <c:pt idx="7">
                  <c:v>1896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A-43E5-930B-8F5586AA8E18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8.12'!$Y$93:$Y$100</c:f>
              <c:numCache>
                <c:formatCode>#,##0</c:formatCode>
                <c:ptCount val="8"/>
                <c:pt idx="0">
                  <c:v>817</c:v>
                </c:pt>
                <c:pt idx="1">
                  <c:v>1856</c:v>
                </c:pt>
                <c:pt idx="2">
                  <c:v>432</c:v>
                </c:pt>
                <c:pt idx="3">
                  <c:v>1761</c:v>
                </c:pt>
                <c:pt idx="4">
                  <c:v>1424</c:v>
                </c:pt>
                <c:pt idx="5">
                  <c:v>1068</c:v>
                </c:pt>
                <c:pt idx="6">
                  <c:v>85</c:v>
                </c:pt>
                <c:pt idx="7">
                  <c:v>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A-43E5-930B-8F5586AA8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8.12'!$U$8:$Y$8</c:f>
              <c:numCache>
                <c:formatCode>#,##0</c:formatCode>
                <c:ptCount val="5"/>
                <c:pt idx="1">
                  <c:v>37244.089999999997</c:v>
                </c:pt>
                <c:pt idx="2">
                  <c:v>37830.93</c:v>
                </c:pt>
                <c:pt idx="3">
                  <c:v>39303.21</c:v>
                </c:pt>
                <c:pt idx="4">
                  <c:v>41499.69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1-4F67-A104-F9C2812E2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1-4F67-A104-F9C2812E2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8.12'!$V$4:$Z$4</c:f>
              <c:numCache>
                <c:formatCode>#,##0</c:formatCode>
                <c:ptCount val="5"/>
                <c:pt idx="0">
                  <c:v>30231</c:v>
                </c:pt>
                <c:pt idx="1">
                  <c:v>30054</c:v>
                </c:pt>
                <c:pt idx="2">
                  <c:v>30127</c:v>
                </c:pt>
                <c:pt idx="3">
                  <c:v>31393</c:v>
                </c:pt>
                <c:pt idx="4">
                  <c:v>33126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9-403C-88D9-26282D77FF5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8.12'!$V$7:$Z$7</c:f>
              <c:numCache>
                <c:formatCode>#,##0</c:formatCode>
                <c:ptCount val="5"/>
                <c:pt idx="0">
                  <c:v>20983</c:v>
                </c:pt>
                <c:pt idx="1">
                  <c:v>20905</c:v>
                </c:pt>
                <c:pt idx="2">
                  <c:v>21296</c:v>
                </c:pt>
                <c:pt idx="3">
                  <c:v>21370</c:v>
                </c:pt>
                <c:pt idx="4">
                  <c:v>22027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9-403C-88D9-26282D77FF5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8.12'!$V$11:$Z$11</c:f>
              <c:numCache>
                <c:formatCode>#,##0</c:formatCode>
                <c:ptCount val="5"/>
                <c:pt idx="0">
                  <c:v>25651</c:v>
                </c:pt>
                <c:pt idx="1">
                  <c:v>25797</c:v>
                </c:pt>
                <c:pt idx="2">
                  <c:v>25666</c:v>
                </c:pt>
                <c:pt idx="3">
                  <c:v>26870</c:v>
                </c:pt>
                <c:pt idx="4">
                  <c:v>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9-403C-88D9-26282D77FF5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8.12'!$V$12:$Z$12</c:f>
              <c:numCache>
                <c:formatCode>#,##0</c:formatCode>
                <c:ptCount val="5"/>
                <c:pt idx="0">
                  <c:v>4577</c:v>
                </c:pt>
                <c:pt idx="1">
                  <c:v>4250</c:v>
                </c:pt>
                <c:pt idx="2">
                  <c:v>4463</c:v>
                </c:pt>
                <c:pt idx="3">
                  <c:v>4523</c:v>
                </c:pt>
                <c:pt idx="4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19-403C-88D9-26282D77F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8.2410118634346607E-2</c:v>
                </c:pt>
                <c:pt idx="1">
                  <c:v>2.8073776677634559E-3</c:v>
                </c:pt>
                <c:pt idx="2">
                  <c:v>8.225918435113351E-2</c:v>
                </c:pt>
                <c:pt idx="3">
                  <c:v>9.4182992724967541E-3</c:v>
                </c:pt>
                <c:pt idx="4">
                  <c:v>7.2991819361849855E-2</c:v>
                </c:pt>
                <c:pt idx="5">
                  <c:v>2.5507893863012044E-2</c:v>
                </c:pt>
                <c:pt idx="6">
                  <c:v>0.10169952002897938</c:v>
                </c:pt>
                <c:pt idx="7">
                  <c:v>8.7964500256588279E-2</c:v>
                </c:pt>
                <c:pt idx="8">
                  <c:v>3.344703716002053E-2</c:v>
                </c:pt>
                <c:pt idx="9">
                  <c:v>4.0752256467534035E-3</c:v>
                </c:pt>
                <c:pt idx="10">
                  <c:v>2.846620581398859E-2</c:v>
                </c:pt>
                <c:pt idx="11">
                  <c:v>1.4610438615027017E-2</c:v>
                </c:pt>
                <c:pt idx="12">
                  <c:v>3.5560117125003773E-2</c:v>
                </c:pt>
                <c:pt idx="13">
                  <c:v>6.1098197844658433E-2</c:v>
                </c:pt>
                <c:pt idx="14">
                  <c:v>3.9333474205330995E-2</c:v>
                </c:pt>
                <c:pt idx="15">
                  <c:v>6.0102031575452047E-2</c:v>
                </c:pt>
                <c:pt idx="16">
                  <c:v>0.1429347662027953</c:v>
                </c:pt>
                <c:pt idx="17">
                  <c:v>1.5365110031092463E-2</c:v>
                </c:pt>
                <c:pt idx="18">
                  <c:v>3.3567784586591001E-2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B-449A-A7A5-2BEB7EC77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B-449A-A7A5-2BEB7EC77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8.12'!$Z$44:$Z$60</c:f>
              <c:numCache>
                <c:formatCode>#,##0</c:formatCode>
                <c:ptCount val="17"/>
                <c:pt idx="0">
                  <c:v>17</c:v>
                </c:pt>
                <c:pt idx="1">
                  <c:v>603</c:v>
                </c:pt>
                <c:pt idx="2">
                  <c:v>1047</c:v>
                </c:pt>
                <c:pt idx="3">
                  <c:v>1449</c:v>
                </c:pt>
                <c:pt idx="4">
                  <c:v>1762</c:v>
                </c:pt>
                <c:pt idx="5">
                  <c:v>1562</c:v>
                </c:pt>
                <c:pt idx="6">
                  <c:v>1377</c:v>
                </c:pt>
                <c:pt idx="7">
                  <c:v>1169</c:v>
                </c:pt>
                <c:pt idx="8">
                  <c:v>1387</c:v>
                </c:pt>
                <c:pt idx="9">
                  <c:v>1514</c:v>
                </c:pt>
                <c:pt idx="10">
                  <c:v>1435</c:v>
                </c:pt>
                <c:pt idx="11">
                  <c:v>1408</c:v>
                </c:pt>
                <c:pt idx="12">
                  <c:v>816</c:v>
                </c:pt>
                <c:pt idx="13">
                  <c:v>440</c:v>
                </c:pt>
                <c:pt idx="14">
                  <c:v>177</c:v>
                </c:pt>
                <c:pt idx="15">
                  <c:v>97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B-415C-B2E7-E09CDC0FCB33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8.12'!$Z$63:$Z$79</c:f>
              <c:numCache>
                <c:formatCode>#,##0</c:formatCode>
                <c:ptCount val="17"/>
                <c:pt idx="0">
                  <c:v>26</c:v>
                </c:pt>
                <c:pt idx="1">
                  <c:v>642</c:v>
                </c:pt>
                <c:pt idx="2">
                  <c:v>1149</c:v>
                </c:pt>
                <c:pt idx="3">
                  <c:v>1514</c:v>
                </c:pt>
                <c:pt idx="4">
                  <c:v>1680</c:v>
                </c:pt>
                <c:pt idx="5">
                  <c:v>1578</c:v>
                </c:pt>
                <c:pt idx="6">
                  <c:v>1391</c:v>
                </c:pt>
                <c:pt idx="7">
                  <c:v>1385</c:v>
                </c:pt>
                <c:pt idx="8">
                  <c:v>1577</c:v>
                </c:pt>
                <c:pt idx="9">
                  <c:v>1727</c:v>
                </c:pt>
                <c:pt idx="10">
                  <c:v>1598</c:v>
                </c:pt>
                <c:pt idx="11">
                  <c:v>1342</c:v>
                </c:pt>
                <c:pt idx="12">
                  <c:v>709</c:v>
                </c:pt>
                <c:pt idx="13">
                  <c:v>247</c:v>
                </c:pt>
                <c:pt idx="14">
                  <c:v>121</c:v>
                </c:pt>
                <c:pt idx="15">
                  <c:v>84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B-415C-B2E7-E09CDC0F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8.12'!$Z$83:$Z$90</c:f>
              <c:numCache>
                <c:formatCode>#,##0</c:formatCode>
                <c:ptCount val="8"/>
                <c:pt idx="0">
                  <c:v>1279</c:v>
                </c:pt>
                <c:pt idx="1">
                  <c:v>757</c:v>
                </c:pt>
                <c:pt idx="2">
                  <c:v>2111</c:v>
                </c:pt>
                <c:pt idx="3">
                  <c:v>520</c:v>
                </c:pt>
                <c:pt idx="4">
                  <c:v>272</c:v>
                </c:pt>
                <c:pt idx="5">
                  <c:v>555</c:v>
                </c:pt>
                <c:pt idx="6">
                  <c:v>1265</c:v>
                </c:pt>
                <c:pt idx="7">
                  <c:v>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5D6-ABF6-0FB9AAA3B3B4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8.12'!$Z$93:$Z$100</c:f>
              <c:numCache>
                <c:formatCode>#,##0</c:formatCode>
                <c:ptCount val="8"/>
                <c:pt idx="0">
                  <c:v>822</c:v>
                </c:pt>
                <c:pt idx="1">
                  <c:v>1887</c:v>
                </c:pt>
                <c:pt idx="2">
                  <c:v>433</c:v>
                </c:pt>
                <c:pt idx="3">
                  <c:v>1840</c:v>
                </c:pt>
                <c:pt idx="4">
                  <c:v>1480</c:v>
                </c:pt>
                <c:pt idx="5">
                  <c:v>1092</c:v>
                </c:pt>
                <c:pt idx="6">
                  <c:v>94</c:v>
                </c:pt>
                <c:pt idx="7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5D6-ABF6-0FB9AAA3B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0.12887209929843496</c:v>
                </c:pt>
                <c:pt idx="1">
                  <c:v>1.2304371289800324E-2</c:v>
                </c:pt>
                <c:pt idx="2">
                  <c:v>7.3502428494333513E-2</c:v>
                </c:pt>
                <c:pt idx="3">
                  <c:v>3.8855909336211547E-3</c:v>
                </c:pt>
                <c:pt idx="4">
                  <c:v>4.3820831084727466E-2</c:v>
                </c:pt>
                <c:pt idx="5">
                  <c:v>4.1122504047490557E-2</c:v>
                </c:pt>
                <c:pt idx="6">
                  <c:v>7.1883432271991371E-2</c:v>
                </c:pt>
                <c:pt idx="7">
                  <c:v>6.7889908256880738E-2</c:v>
                </c:pt>
                <c:pt idx="8">
                  <c:v>2.8710199676200754E-2</c:v>
                </c:pt>
                <c:pt idx="9">
                  <c:v>4.1014570966001083E-3</c:v>
                </c:pt>
                <c:pt idx="10">
                  <c:v>1.8456556934700486E-2</c:v>
                </c:pt>
                <c:pt idx="11">
                  <c:v>1.5434430652995143E-2</c:v>
                </c:pt>
                <c:pt idx="12">
                  <c:v>2.730706961683756E-2</c:v>
                </c:pt>
                <c:pt idx="13">
                  <c:v>6.4651915812196439E-2</c:v>
                </c:pt>
                <c:pt idx="14">
                  <c:v>8.5267134376686454E-2</c:v>
                </c:pt>
                <c:pt idx="15">
                  <c:v>5.9902860226659471E-2</c:v>
                </c:pt>
                <c:pt idx="16">
                  <c:v>0.14689692390717754</c:v>
                </c:pt>
                <c:pt idx="17">
                  <c:v>1.3491635186184566E-2</c:v>
                </c:pt>
                <c:pt idx="18">
                  <c:v>2.3421478683216406E-2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5-40A4-B759-B0A4F40BE8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5-40A4-B759-B0A4F40B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8.12'!$V$8:$Z$8</c:f>
              <c:numCache>
                <c:formatCode>#,##0</c:formatCode>
                <c:ptCount val="5"/>
                <c:pt idx="0">
                  <c:v>37244.089999999997</c:v>
                </c:pt>
                <c:pt idx="1">
                  <c:v>37830.93</c:v>
                </c:pt>
                <c:pt idx="2">
                  <c:v>39303.21</c:v>
                </c:pt>
                <c:pt idx="3">
                  <c:v>41499.69</c:v>
                </c:pt>
                <c:pt idx="4">
                  <c:v>41736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A-4D59-BD5F-40E946587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A-4D59-BD5F-40E94658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8.13'!$U$4:$Y$4</c:f>
              <c:numCache>
                <c:formatCode>#,##0</c:formatCode>
                <c:ptCount val="5"/>
                <c:pt idx="1">
                  <c:v>83096</c:v>
                </c:pt>
                <c:pt idx="2">
                  <c:v>87477</c:v>
                </c:pt>
                <c:pt idx="3">
                  <c:v>90098</c:v>
                </c:pt>
                <c:pt idx="4">
                  <c:v>95137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0-48A5-BAB1-501ABE695369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8.13'!$U$7:$Y$7</c:f>
              <c:numCache>
                <c:formatCode>#,##0</c:formatCode>
                <c:ptCount val="5"/>
                <c:pt idx="1">
                  <c:v>59420</c:v>
                </c:pt>
                <c:pt idx="2">
                  <c:v>62055</c:v>
                </c:pt>
                <c:pt idx="3">
                  <c:v>65266</c:v>
                </c:pt>
                <c:pt idx="4">
                  <c:v>67106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0-48A5-BAB1-501ABE695369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8.13'!$U$11:$Y$11</c:f>
              <c:numCache>
                <c:formatCode>#,##0</c:formatCode>
                <c:ptCount val="5"/>
                <c:pt idx="1">
                  <c:v>74376</c:v>
                </c:pt>
                <c:pt idx="2">
                  <c:v>78568</c:v>
                </c:pt>
                <c:pt idx="3">
                  <c:v>80719</c:v>
                </c:pt>
                <c:pt idx="4">
                  <c:v>85147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0-48A5-BAB1-501ABE695369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8.13'!$U$12:$Y$12</c:f>
              <c:numCache>
                <c:formatCode>#,##0</c:formatCode>
                <c:ptCount val="5"/>
                <c:pt idx="1">
                  <c:v>8717</c:v>
                </c:pt>
                <c:pt idx="2">
                  <c:v>8910</c:v>
                </c:pt>
                <c:pt idx="3">
                  <c:v>9374</c:v>
                </c:pt>
                <c:pt idx="4">
                  <c:v>9990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70-48A5-BAB1-501ABE695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1.6580600139567341E-2</c:v>
                </c:pt>
                <c:pt idx="1">
                  <c:v>1.7864619678995114E-3</c:v>
                </c:pt>
                <c:pt idx="2">
                  <c:v>7.9646429402186553E-2</c:v>
                </c:pt>
                <c:pt idx="3">
                  <c:v>7.1179344033496161E-3</c:v>
                </c:pt>
                <c:pt idx="4">
                  <c:v>0.1023121656199116</c:v>
                </c:pt>
                <c:pt idx="5">
                  <c:v>4.6410793207722727E-2</c:v>
                </c:pt>
                <c:pt idx="6">
                  <c:v>0.10050709467317981</c:v>
                </c:pt>
                <c:pt idx="7">
                  <c:v>6.2265643172830891E-2</c:v>
                </c:pt>
                <c:pt idx="8">
                  <c:v>4.4987206327052803E-2</c:v>
                </c:pt>
                <c:pt idx="9">
                  <c:v>1.0783903233310072E-2</c:v>
                </c:pt>
                <c:pt idx="10">
                  <c:v>3.4491742265643173E-2</c:v>
                </c:pt>
                <c:pt idx="11">
                  <c:v>1.6571295650151197E-2</c:v>
                </c:pt>
                <c:pt idx="12">
                  <c:v>5.7808792742498255E-2</c:v>
                </c:pt>
                <c:pt idx="13">
                  <c:v>9.6748080949057916E-2</c:v>
                </c:pt>
                <c:pt idx="14">
                  <c:v>4.0865317515701327E-2</c:v>
                </c:pt>
                <c:pt idx="15">
                  <c:v>6.317748313561293E-2</c:v>
                </c:pt>
                <c:pt idx="16">
                  <c:v>0.1337148173993952</c:v>
                </c:pt>
                <c:pt idx="17">
                  <c:v>2.158641544545243E-2</c:v>
                </c:pt>
                <c:pt idx="18">
                  <c:v>3.9451035124447545E-2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B-414A-9F54-DDE0147DF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B-414A-9F54-DDE0147D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8.13'!$Y$44:$Y$60</c:f>
              <c:numCache>
                <c:formatCode>#,##0</c:formatCode>
                <c:ptCount val="17"/>
                <c:pt idx="0">
                  <c:v>16</c:v>
                </c:pt>
                <c:pt idx="1">
                  <c:v>1175</c:v>
                </c:pt>
                <c:pt idx="2">
                  <c:v>2676</c:v>
                </c:pt>
                <c:pt idx="3">
                  <c:v>4334</c:v>
                </c:pt>
                <c:pt idx="4">
                  <c:v>6351</c:v>
                </c:pt>
                <c:pt idx="5">
                  <c:v>6781</c:v>
                </c:pt>
                <c:pt idx="6">
                  <c:v>6271</c:v>
                </c:pt>
                <c:pt idx="7">
                  <c:v>5081</c:v>
                </c:pt>
                <c:pt idx="8">
                  <c:v>4468</c:v>
                </c:pt>
                <c:pt idx="9">
                  <c:v>3986</c:v>
                </c:pt>
                <c:pt idx="10">
                  <c:v>3235</c:v>
                </c:pt>
                <c:pt idx="11">
                  <c:v>2380</c:v>
                </c:pt>
                <c:pt idx="12">
                  <c:v>1237</c:v>
                </c:pt>
                <c:pt idx="13">
                  <c:v>499</c:v>
                </c:pt>
                <c:pt idx="14">
                  <c:v>202</c:v>
                </c:pt>
                <c:pt idx="15">
                  <c:v>97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A-408D-81A1-0D24A299BAE3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8.13'!$Y$63:$Y$79</c:f>
              <c:numCache>
                <c:formatCode>#,##0</c:formatCode>
                <c:ptCount val="17"/>
                <c:pt idx="0">
                  <c:v>28</c:v>
                </c:pt>
                <c:pt idx="1">
                  <c:v>1328</c:v>
                </c:pt>
                <c:pt idx="2">
                  <c:v>2848</c:v>
                </c:pt>
                <c:pt idx="3">
                  <c:v>4553</c:v>
                </c:pt>
                <c:pt idx="4">
                  <c:v>6146</c:v>
                </c:pt>
                <c:pt idx="5">
                  <c:v>6385</c:v>
                </c:pt>
                <c:pt idx="6">
                  <c:v>5481</c:v>
                </c:pt>
                <c:pt idx="7">
                  <c:v>4468</c:v>
                </c:pt>
                <c:pt idx="8">
                  <c:v>4353</c:v>
                </c:pt>
                <c:pt idx="9">
                  <c:v>3880</c:v>
                </c:pt>
                <c:pt idx="10">
                  <c:v>3166</c:v>
                </c:pt>
                <c:pt idx="11">
                  <c:v>2041</c:v>
                </c:pt>
                <c:pt idx="12">
                  <c:v>939</c:v>
                </c:pt>
                <c:pt idx="13">
                  <c:v>346</c:v>
                </c:pt>
                <c:pt idx="14">
                  <c:v>139</c:v>
                </c:pt>
                <c:pt idx="15">
                  <c:v>89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A-408D-81A1-0D24A299B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8.13'!$Y$83:$Y$90</c:f>
              <c:numCache>
                <c:formatCode>#,##0</c:formatCode>
                <c:ptCount val="8"/>
                <c:pt idx="0">
                  <c:v>4410</c:v>
                </c:pt>
                <c:pt idx="1">
                  <c:v>3772</c:v>
                </c:pt>
                <c:pt idx="2">
                  <c:v>7919</c:v>
                </c:pt>
                <c:pt idx="3">
                  <c:v>1604</c:v>
                </c:pt>
                <c:pt idx="4">
                  <c:v>1480</c:v>
                </c:pt>
                <c:pt idx="5">
                  <c:v>1823</c:v>
                </c:pt>
                <c:pt idx="6">
                  <c:v>3652</c:v>
                </c:pt>
                <c:pt idx="7">
                  <c:v>4250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5-450A-9DC9-9208473FA81F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8.13'!$Y$93:$Y$100</c:f>
              <c:numCache>
                <c:formatCode>#,##0</c:formatCode>
                <c:ptCount val="8"/>
                <c:pt idx="0">
                  <c:v>2973</c:v>
                </c:pt>
                <c:pt idx="1">
                  <c:v>5852</c:v>
                </c:pt>
                <c:pt idx="2">
                  <c:v>1352</c:v>
                </c:pt>
                <c:pt idx="3">
                  <c:v>5459</c:v>
                </c:pt>
                <c:pt idx="4">
                  <c:v>5893</c:v>
                </c:pt>
                <c:pt idx="5">
                  <c:v>3449</c:v>
                </c:pt>
                <c:pt idx="6">
                  <c:v>516</c:v>
                </c:pt>
                <c:pt idx="7">
                  <c:v>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5-450A-9DC9-9208473F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8.13'!$U$8:$Y$8</c:f>
              <c:numCache>
                <c:formatCode>#,##0</c:formatCode>
                <c:ptCount val="5"/>
                <c:pt idx="1">
                  <c:v>44439.11</c:v>
                </c:pt>
                <c:pt idx="2">
                  <c:v>45492.639999999999</c:v>
                </c:pt>
                <c:pt idx="3">
                  <c:v>45941.74</c:v>
                </c:pt>
                <c:pt idx="4">
                  <c:v>47650.69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4-4A65-8B23-1D50749A02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4-4A65-8B23-1D50749A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8.13'!$V$4:$Z$4</c:f>
              <c:numCache>
                <c:formatCode>#,##0</c:formatCode>
                <c:ptCount val="5"/>
                <c:pt idx="0">
                  <c:v>83096</c:v>
                </c:pt>
                <c:pt idx="1">
                  <c:v>87477</c:v>
                </c:pt>
                <c:pt idx="2">
                  <c:v>90098</c:v>
                </c:pt>
                <c:pt idx="3">
                  <c:v>95137</c:v>
                </c:pt>
                <c:pt idx="4">
                  <c:v>107471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4-4A4D-AE0B-BA81F1E10F2B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8.13'!$V$7:$Z$7</c:f>
              <c:numCache>
                <c:formatCode>#,##0</c:formatCode>
                <c:ptCount val="5"/>
                <c:pt idx="0">
                  <c:v>59420</c:v>
                </c:pt>
                <c:pt idx="1">
                  <c:v>62055</c:v>
                </c:pt>
                <c:pt idx="2">
                  <c:v>65266</c:v>
                </c:pt>
                <c:pt idx="3">
                  <c:v>67106</c:v>
                </c:pt>
                <c:pt idx="4">
                  <c:v>70939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4-4A4D-AE0B-BA81F1E10F2B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8.13'!$V$11:$Z$11</c:f>
              <c:numCache>
                <c:formatCode>#,##0</c:formatCode>
                <c:ptCount val="5"/>
                <c:pt idx="0">
                  <c:v>74376</c:v>
                </c:pt>
                <c:pt idx="1">
                  <c:v>78568</c:v>
                </c:pt>
                <c:pt idx="2">
                  <c:v>80719</c:v>
                </c:pt>
                <c:pt idx="3">
                  <c:v>85147</c:v>
                </c:pt>
                <c:pt idx="4">
                  <c:v>96574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4-4A4D-AE0B-BA81F1E10F2B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8.13'!$V$12:$Z$12</c:f>
              <c:numCache>
                <c:formatCode>#,##0</c:formatCode>
                <c:ptCount val="5"/>
                <c:pt idx="0">
                  <c:v>8717</c:v>
                </c:pt>
                <c:pt idx="1">
                  <c:v>8910</c:v>
                </c:pt>
                <c:pt idx="2">
                  <c:v>9374</c:v>
                </c:pt>
                <c:pt idx="3">
                  <c:v>9990</c:v>
                </c:pt>
                <c:pt idx="4">
                  <c:v>10899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4-4A4D-AE0B-BA81F1E10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1.6580600139567341E-2</c:v>
                </c:pt>
                <c:pt idx="1">
                  <c:v>1.7864619678995114E-3</c:v>
                </c:pt>
                <c:pt idx="2">
                  <c:v>7.9646429402186553E-2</c:v>
                </c:pt>
                <c:pt idx="3">
                  <c:v>7.1179344033496161E-3</c:v>
                </c:pt>
                <c:pt idx="4">
                  <c:v>0.1023121656199116</c:v>
                </c:pt>
                <c:pt idx="5">
                  <c:v>4.6410793207722727E-2</c:v>
                </c:pt>
                <c:pt idx="6">
                  <c:v>0.10050709467317981</c:v>
                </c:pt>
                <c:pt idx="7">
                  <c:v>6.2265643172830891E-2</c:v>
                </c:pt>
                <c:pt idx="8">
                  <c:v>4.4987206327052803E-2</c:v>
                </c:pt>
                <c:pt idx="9">
                  <c:v>1.0783903233310072E-2</c:v>
                </c:pt>
                <c:pt idx="10">
                  <c:v>3.4491742265643173E-2</c:v>
                </c:pt>
                <c:pt idx="11">
                  <c:v>1.6571295650151197E-2</c:v>
                </c:pt>
                <c:pt idx="12">
                  <c:v>5.7808792742498255E-2</c:v>
                </c:pt>
                <c:pt idx="13">
                  <c:v>9.6748080949057916E-2</c:v>
                </c:pt>
                <c:pt idx="14">
                  <c:v>4.0865317515701327E-2</c:v>
                </c:pt>
                <c:pt idx="15">
                  <c:v>6.317748313561293E-2</c:v>
                </c:pt>
                <c:pt idx="16">
                  <c:v>0.1337148173993952</c:v>
                </c:pt>
                <c:pt idx="17">
                  <c:v>2.158641544545243E-2</c:v>
                </c:pt>
                <c:pt idx="18">
                  <c:v>3.9451035124447545E-2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1-45C8-A8D0-53C2DE64A9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1-45C8-A8D0-53C2DE64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8.13'!$Z$44:$Z$60</c:f>
              <c:numCache>
                <c:formatCode>#,##0</c:formatCode>
                <c:ptCount val="17"/>
                <c:pt idx="0">
                  <c:v>30</c:v>
                </c:pt>
                <c:pt idx="1">
                  <c:v>1465</c:v>
                </c:pt>
                <c:pt idx="2">
                  <c:v>3339</c:v>
                </c:pt>
                <c:pt idx="3">
                  <c:v>4841</c:v>
                </c:pt>
                <c:pt idx="4">
                  <c:v>6997</c:v>
                </c:pt>
                <c:pt idx="5">
                  <c:v>7312</c:v>
                </c:pt>
                <c:pt idx="6">
                  <c:v>6973</c:v>
                </c:pt>
                <c:pt idx="7">
                  <c:v>5677</c:v>
                </c:pt>
                <c:pt idx="8">
                  <c:v>4735</c:v>
                </c:pt>
                <c:pt idx="9">
                  <c:v>4276</c:v>
                </c:pt>
                <c:pt idx="10">
                  <c:v>3552</c:v>
                </c:pt>
                <c:pt idx="11">
                  <c:v>2611</c:v>
                </c:pt>
                <c:pt idx="12">
                  <c:v>1342</c:v>
                </c:pt>
                <c:pt idx="13">
                  <c:v>561</c:v>
                </c:pt>
                <c:pt idx="14">
                  <c:v>231</c:v>
                </c:pt>
                <c:pt idx="15">
                  <c:v>104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9-4EA8-96D8-DC5E55846701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8.13'!$Z$63:$Z$79</c:f>
              <c:numCache>
                <c:formatCode>#,##0</c:formatCode>
                <c:ptCount val="17"/>
                <c:pt idx="0">
                  <c:v>31</c:v>
                </c:pt>
                <c:pt idx="1">
                  <c:v>1752</c:v>
                </c:pt>
                <c:pt idx="2">
                  <c:v>3526</c:v>
                </c:pt>
                <c:pt idx="3">
                  <c:v>5256</c:v>
                </c:pt>
                <c:pt idx="4">
                  <c:v>6787</c:v>
                </c:pt>
                <c:pt idx="5">
                  <c:v>7373</c:v>
                </c:pt>
                <c:pt idx="6">
                  <c:v>6484</c:v>
                </c:pt>
                <c:pt idx="7">
                  <c:v>5185</c:v>
                </c:pt>
                <c:pt idx="8">
                  <c:v>4836</c:v>
                </c:pt>
                <c:pt idx="9">
                  <c:v>4440</c:v>
                </c:pt>
                <c:pt idx="10">
                  <c:v>3571</c:v>
                </c:pt>
                <c:pt idx="11">
                  <c:v>2296</c:v>
                </c:pt>
                <c:pt idx="12">
                  <c:v>1101</c:v>
                </c:pt>
                <c:pt idx="13">
                  <c:v>362</c:v>
                </c:pt>
                <c:pt idx="14">
                  <c:v>157</c:v>
                </c:pt>
                <c:pt idx="15">
                  <c:v>94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9-4EA8-96D8-DC5E5584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8.13'!$Z$83:$Z$90</c:f>
              <c:numCache>
                <c:formatCode>#,##0</c:formatCode>
                <c:ptCount val="8"/>
                <c:pt idx="0">
                  <c:v>4583</c:v>
                </c:pt>
                <c:pt idx="1">
                  <c:v>4099</c:v>
                </c:pt>
                <c:pt idx="2">
                  <c:v>8269</c:v>
                </c:pt>
                <c:pt idx="3">
                  <c:v>1710</c:v>
                </c:pt>
                <c:pt idx="4">
                  <c:v>1578</c:v>
                </c:pt>
                <c:pt idx="5">
                  <c:v>1937</c:v>
                </c:pt>
                <c:pt idx="6">
                  <c:v>3765</c:v>
                </c:pt>
                <c:pt idx="7">
                  <c:v>4480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6-4636-BC75-E912AD778CCA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8.13'!$Z$93:$Z$100</c:f>
              <c:numCache>
                <c:formatCode>#,##0</c:formatCode>
                <c:ptCount val="8"/>
                <c:pt idx="0">
                  <c:v>3086</c:v>
                </c:pt>
                <c:pt idx="1">
                  <c:v>6339</c:v>
                </c:pt>
                <c:pt idx="2">
                  <c:v>1457</c:v>
                </c:pt>
                <c:pt idx="3">
                  <c:v>5895</c:v>
                </c:pt>
                <c:pt idx="4">
                  <c:v>6073</c:v>
                </c:pt>
                <c:pt idx="5">
                  <c:v>3636</c:v>
                </c:pt>
                <c:pt idx="6">
                  <c:v>564</c:v>
                </c:pt>
                <c:pt idx="7">
                  <c:v>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6-4636-BC75-E912AD77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8.2'!$Y$44:$Y$60</c:f>
              <c:numCache>
                <c:formatCode>#,##0</c:formatCode>
                <c:ptCount val="17"/>
                <c:pt idx="0">
                  <c:v>5</c:v>
                </c:pt>
                <c:pt idx="1">
                  <c:v>142</c:v>
                </c:pt>
                <c:pt idx="2">
                  <c:v>248</c:v>
                </c:pt>
                <c:pt idx="3">
                  <c:v>379</c:v>
                </c:pt>
                <c:pt idx="4">
                  <c:v>551</c:v>
                </c:pt>
                <c:pt idx="5">
                  <c:v>448</c:v>
                </c:pt>
                <c:pt idx="6">
                  <c:v>373</c:v>
                </c:pt>
                <c:pt idx="7">
                  <c:v>355</c:v>
                </c:pt>
                <c:pt idx="8">
                  <c:v>360</c:v>
                </c:pt>
                <c:pt idx="9">
                  <c:v>397</c:v>
                </c:pt>
                <c:pt idx="10">
                  <c:v>419</c:v>
                </c:pt>
                <c:pt idx="11">
                  <c:v>359</c:v>
                </c:pt>
                <c:pt idx="12">
                  <c:v>245</c:v>
                </c:pt>
                <c:pt idx="13">
                  <c:v>110</c:v>
                </c:pt>
                <c:pt idx="14">
                  <c:v>63</c:v>
                </c:pt>
                <c:pt idx="15">
                  <c:v>22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138-B6C8-58E8E91AB340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8.2'!$Y$63:$Y$79</c:f>
              <c:numCache>
                <c:formatCode>#,##0</c:formatCode>
                <c:ptCount val="17"/>
                <c:pt idx="0">
                  <c:v>3</c:v>
                </c:pt>
                <c:pt idx="1">
                  <c:v>129</c:v>
                </c:pt>
                <c:pt idx="2">
                  <c:v>292</c:v>
                </c:pt>
                <c:pt idx="3">
                  <c:v>373</c:v>
                </c:pt>
                <c:pt idx="4">
                  <c:v>453</c:v>
                </c:pt>
                <c:pt idx="5">
                  <c:v>430</c:v>
                </c:pt>
                <c:pt idx="6">
                  <c:v>316</c:v>
                </c:pt>
                <c:pt idx="7">
                  <c:v>381</c:v>
                </c:pt>
                <c:pt idx="8">
                  <c:v>391</c:v>
                </c:pt>
                <c:pt idx="9">
                  <c:v>469</c:v>
                </c:pt>
                <c:pt idx="10">
                  <c:v>395</c:v>
                </c:pt>
                <c:pt idx="11">
                  <c:v>321</c:v>
                </c:pt>
                <c:pt idx="12">
                  <c:v>194</c:v>
                </c:pt>
                <c:pt idx="13">
                  <c:v>85</c:v>
                </c:pt>
                <c:pt idx="14">
                  <c:v>36</c:v>
                </c:pt>
                <c:pt idx="15">
                  <c:v>18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138-B6C8-58E8E91A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8.13'!$V$8:$Z$8</c:f>
              <c:numCache>
                <c:formatCode>#,##0</c:formatCode>
                <c:ptCount val="5"/>
                <c:pt idx="0">
                  <c:v>44439.11</c:v>
                </c:pt>
                <c:pt idx="1">
                  <c:v>45492.639999999999</c:v>
                </c:pt>
                <c:pt idx="2">
                  <c:v>45941.74</c:v>
                </c:pt>
                <c:pt idx="3">
                  <c:v>47650.69</c:v>
                </c:pt>
                <c:pt idx="4">
                  <c:v>47532.79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F-45F5-A178-200EAB4DC9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F-45F5-A178-200EAB4DC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8.14'!$U$4:$Y$4</c:f>
              <c:numCache>
                <c:formatCode>#,##0</c:formatCode>
                <c:ptCount val="5"/>
                <c:pt idx="1">
                  <c:v>255214</c:v>
                </c:pt>
                <c:pt idx="2">
                  <c:v>270524</c:v>
                </c:pt>
                <c:pt idx="3">
                  <c:v>276205</c:v>
                </c:pt>
                <c:pt idx="4">
                  <c:v>286744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1-49D3-AA13-C6BE4D4C578F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8.14'!$U$7:$Y$7</c:f>
              <c:numCache>
                <c:formatCode>#,##0</c:formatCode>
                <c:ptCount val="5"/>
                <c:pt idx="1">
                  <c:v>181620</c:v>
                </c:pt>
                <c:pt idx="2">
                  <c:v>190509</c:v>
                </c:pt>
                <c:pt idx="3">
                  <c:v>197853</c:v>
                </c:pt>
                <c:pt idx="4">
                  <c:v>202124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1-49D3-AA13-C6BE4D4C578F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8.14'!$U$11:$Y$11</c:f>
              <c:numCache>
                <c:formatCode>#,##0</c:formatCode>
                <c:ptCount val="5"/>
                <c:pt idx="1">
                  <c:v>229027</c:v>
                </c:pt>
                <c:pt idx="2">
                  <c:v>242451</c:v>
                </c:pt>
                <c:pt idx="3">
                  <c:v>246870</c:v>
                </c:pt>
                <c:pt idx="4">
                  <c:v>256048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1-49D3-AA13-C6BE4D4C578F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8.14'!$U$12:$Y$12</c:f>
              <c:numCache>
                <c:formatCode>#,##0</c:formatCode>
                <c:ptCount val="5"/>
                <c:pt idx="1">
                  <c:v>26183</c:v>
                </c:pt>
                <c:pt idx="2">
                  <c:v>28070</c:v>
                </c:pt>
                <c:pt idx="3">
                  <c:v>29333</c:v>
                </c:pt>
                <c:pt idx="4">
                  <c:v>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1-49D3-AA13-C6BE4D4C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5.2795986178366611E-3</c:v>
                </c:pt>
                <c:pt idx="1">
                  <c:v>7.9299510936096051E-4</c:v>
                </c:pt>
                <c:pt idx="2">
                  <c:v>8.7473692462626707E-2</c:v>
                </c:pt>
                <c:pt idx="3">
                  <c:v>7.0314243157025089E-3</c:v>
                </c:pt>
                <c:pt idx="4">
                  <c:v>8.1497584832385561E-2</c:v>
                </c:pt>
                <c:pt idx="5">
                  <c:v>5.0233074227960466E-2</c:v>
                </c:pt>
                <c:pt idx="6">
                  <c:v>0.10505526844241288</c:v>
                </c:pt>
                <c:pt idx="7">
                  <c:v>6.2330018633877472E-2</c:v>
                </c:pt>
                <c:pt idx="8">
                  <c:v>5.1056221242620319E-2</c:v>
                </c:pt>
                <c:pt idx="9">
                  <c:v>1.1337116392384834E-2</c:v>
                </c:pt>
                <c:pt idx="10">
                  <c:v>3.8920079359814744E-2</c:v>
                </c:pt>
                <c:pt idx="11">
                  <c:v>1.4014605582926784E-2</c:v>
                </c:pt>
                <c:pt idx="12">
                  <c:v>5.9272615436569434E-2</c:v>
                </c:pt>
                <c:pt idx="13">
                  <c:v>0.1242107738788014</c:v>
                </c:pt>
                <c:pt idx="14">
                  <c:v>3.5229486151229894E-2</c:v>
                </c:pt>
                <c:pt idx="15">
                  <c:v>5.057680594836788E-2</c:v>
                </c:pt>
                <c:pt idx="16">
                  <c:v>0.14618246727010681</c:v>
                </c:pt>
                <c:pt idx="17">
                  <c:v>1.5853871806159433E-2</c:v>
                </c:pt>
                <c:pt idx="18">
                  <c:v>3.547070139362106E-2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1-4488-A878-ECE1B45922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1-4488-A878-ECE1B4592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8.14'!$Y$44:$Y$60</c:f>
              <c:numCache>
                <c:formatCode>#,##0</c:formatCode>
                <c:ptCount val="17"/>
                <c:pt idx="0">
                  <c:v>51</c:v>
                </c:pt>
                <c:pt idx="1">
                  <c:v>2467</c:v>
                </c:pt>
                <c:pt idx="2">
                  <c:v>8270</c:v>
                </c:pt>
                <c:pt idx="3">
                  <c:v>15075</c:v>
                </c:pt>
                <c:pt idx="4">
                  <c:v>20306</c:v>
                </c:pt>
                <c:pt idx="5">
                  <c:v>20023</c:v>
                </c:pt>
                <c:pt idx="6">
                  <c:v>20847</c:v>
                </c:pt>
                <c:pt idx="7">
                  <c:v>16964</c:v>
                </c:pt>
                <c:pt idx="8">
                  <c:v>14022</c:v>
                </c:pt>
                <c:pt idx="9">
                  <c:v>12093</c:v>
                </c:pt>
                <c:pt idx="10">
                  <c:v>10096</c:v>
                </c:pt>
                <c:pt idx="11">
                  <c:v>7126</c:v>
                </c:pt>
                <c:pt idx="12">
                  <c:v>3325</c:v>
                </c:pt>
                <c:pt idx="13">
                  <c:v>1082</c:v>
                </c:pt>
                <c:pt idx="14">
                  <c:v>355</c:v>
                </c:pt>
                <c:pt idx="15">
                  <c:v>134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D-41D3-8D1F-9025DB5C7399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8.14'!$Y$63:$Y$79</c:f>
              <c:numCache>
                <c:formatCode>#,##0</c:formatCode>
                <c:ptCount val="17"/>
                <c:pt idx="0">
                  <c:v>50</c:v>
                </c:pt>
                <c:pt idx="1">
                  <c:v>2988</c:v>
                </c:pt>
                <c:pt idx="2">
                  <c:v>8295</c:v>
                </c:pt>
                <c:pt idx="3">
                  <c:v>14425</c:v>
                </c:pt>
                <c:pt idx="4">
                  <c:v>17623</c:v>
                </c:pt>
                <c:pt idx="5">
                  <c:v>17929</c:v>
                </c:pt>
                <c:pt idx="6">
                  <c:v>17651</c:v>
                </c:pt>
                <c:pt idx="7">
                  <c:v>14040</c:v>
                </c:pt>
                <c:pt idx="8">
                  <c:v>12588</c:v>
                </c:pt>
                <c:pt idx="9">
                  <c:v>11042</c:v>
                </c:pt>
                <c:pt idx="10">
                  <c:v>8532</c:v>
                </c:pt>
                <c:pt idx="11">
                  <c:v>5644</c:v>
                </c:pt>
                <c:pt idx="12">
                  <c:v>2375</c:v>
                </c:pt>
                <c:pt idx="13">
                  <c:v>640</c:v>
                </c:pt>
                <c:pt idx="14">
                  <c:v>228</c:v>
                </c:pt>
                <c:pt idx="15">
                  <c:v>112</c:v>
                </c:pt>
                <c:pt idx="16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D-41D3-8D1F-9025DB5C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8.14'!$Y$83:$Y$90</c:f>
              <c:numCache>
                <c:formatCode>#,##0</c:formatCode>
                <c:ptCount val="8"/>
                <c:pt idx="0">
                  <c:v>13189</c:v>
                </c:pt>
                <c:pt idx="1">
                  <c:v>13104</c:v>
                </c:pt>
                <c:pt idx="2">
                  <c:v>20387</c:v>
                </c:pt>
                <c:pt idx="3">
                  <c:v>5397</c:v>
                </c:pt>
                <c:pt idx="4">
                  <c:v>5653</c:v>
                </c:pt>
                <c:pt idx="5">
                  <c:v>6090</c:v>
                </c:pt>
                <c:pt idx="6">
                  <c:v>11839</c:v>
                </c:pt>
                <c:pt idx="7">
                  <c:v>13638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32F-80BA-2B49362BC8B7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8.14'!$Y$93:$Y$100</c:f>
              <c:numCache>
                <c:formatCode>#,##0</c:formatCode>
                <c:ptCount val="8"/>
                <c:pt idx="0">
                  <c:v>8574</c:v>
                </c:pt>
                <c:pt idx="1">
                  <c:v>17386</c:v>
                </c:pt>
                <c:pt idx="2">
                  <c:v>3634</c:v>
                </c:pt>
                <c:pt idx="3">
                  <c:v>15809</c:v>
                </c:pt>
                <c:pt idx="4">
                  <c:v>16425</c:v>
                </c:pt>
                <c:pt idx="5">
                  <c:v>10047</c:v>
                </c:pt>
                <c:pt idx="6">
                  <c:v>2124</c:v>
                </c:pt>
                <c:pt idx="7">
                  <c:v>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32F-80BA-2B49362B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8.14'!$U$8:$Y$8</c:f>
              <c:numCache>
                <c:formatCode>#,##0</c:formatCode>
                <c:ptCount val="5"/>
                <c:pt idx="1">
                  <c:v>44743.31</c:v>
                </c:pt>
                <c:pt idx="2">
                  <c:v>45419.54</c:v>
                </c:pt>
                <c:pt idx="3">
                  <c:v>45569.51</c:v>
                </c:pt>
                <c:pt idx="4">
                  <c:v>47434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1-4D4C-9A5E-95CB19692B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1-4D4C-9A5E-95CB19692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8.14'!$V$4:$Z$4</c:f>
              <c:numCache>
                <c:formatCode>#,##0</c:formatCode>
                <c:ptCount val="5"/>
                <c:pt idx="0">
                  <c:v>255214</c:v>
                </c:pt>
                <c:pt idx="1">
                  <c:v>270524</c:v>
                </c:pt>
                <c:pt idx="2">
                  <c:v>276205</c:v>
                </c:pt>
                <c:pt idx="3">
                  <c:v>286744</c:v>
                </c:pt>
                <c:pt idx="4">
                  <c:v>331657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5-485C-BDF2-924CB2CAF275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8.14'!$V$7:$Z$7</c:f>
              <c:numCache>
                <c:formatCode>#,##0</c:formatCode>
                <c:ptCount val="5"/>
                <c:pt idx="0">
                  <c:v>181620</c:v>
                </c:pt>
                <c:pt idx="1">
                  <c:v>190509</c:v>
                </c:pt>
                <c:pt idx="2">
                  <c:v>197853</c:v>
                </c:pt>
                <c:pt idx="3">
                  <c:v>202124</c:v>
                </c:pt>
                <c:pt idx="4">
                  <c:v>214594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5-485C-BDF2-924CB2CAF275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8.14'!$V$11:$Z$11</c:f>
              <c:numCache>
                <c:formatCode>#,##0</c:formatCode>
                <c:ptCount val="5"/>
                <c:pt idx="0">
                  <c:v>229027</c:v>
                </c:pt>
                <c:pt idx="1">
                  <c:v>242451</c:v>
                </c:pt>
                <c:pt idx="2">
                  <c:v>246870</c:v>
                </c:pt>
                <c:pt idx="3">
                  <c:v>256048</c:v>
                </c:pt>
                <c:pt idx="4">
                  <c:v>298463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5-485C-BDF2-924CB2CAF275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8.14'!$V$12:$Z$12</c:f>
              <c:numCache>
                <c:formatCode>#,##0</c:formatCode>
                <c:ptCount val="5"/>
                <c:pt idx="0">
                  <c:v>26183</c:v>
                </c:pt>
                <c:pt idx="1">
                  <c:v>28070</c:v>
                </c:pt>
                <c:pt idx="2">
                  <c:v>29333</c:v>
                </c:pt>
                <c:pt idx="3">
                  <c:v>30696</c:v>
                </c:pt>
                <c:pt idx="4">
                  <c:v>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5-485C-BDF2-924CB2CAF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5.2795986178366611E-3</c:v>
                </c:pt>
                <c:pt idx="1">
                  <c:v>7.9299510936096051E-4</c:v>
                </c:pt>
                <c:pt idx="2">
                  <c:v>8.7473692462626707E-2</c:v>
                </c:pt>
                <c:pt idx="3">
                  <c:v>7.0314243157025089E-3</c:v>
                </c:pt>
                <c:pt idx="4">
                  <c:v>8.1497584832385561E-2</c:v>
                </c:pt>
                <c:pt idx="5">
                  <c:v>5.0233074227960466E-2</c:v>
                </c:pt>
                <c:pt idx="6">
                  <c:v>0.10505526844241288</c:v>
                </c:pt>
                <c:pt idx="7">
                  <c:v>6.2330018633877472E-2</c:v>
                </c:pt>
                <c:pt idx="8">
                  <c:v>5.1056221242620319E-2</c:v>
                </c:pt>
                <c:pt idx="9">
                  <c:v>1.1337116392384834E-2</c:v>
                </c:pt>
                <c:pt idx="10">
                  <c:v>3.8920079359814744E-2</c:v>
                </c:pt>
                <c:pt idx="11">
                  <c:v>1.4014605582926784E-2</c:v>
                </c:pt>
                <c:pt idx="12">
                  <c:v>5.9272615436569434E-2</c:v>
                </c:pt>
                <c:pt idx="13">
                  <c:v>0.1242107738788014</c:v>
                </c:pt>
                <c:pt idx="14">
                  <c:v>3.5229486151229894E-2</c:v>
                </c:pt>
                <c:pt idx="15">
                  <c:v>5.057680594836788E-2</c:v>
                </c:pt>
                <c:pt idx="16">
                  <c:v>0.14618246727010681</c:v>
                </c:pt>
                <c:pt idx="17">
                  <c:v>1.5853871806159433E-2</c:v>
                </c:pt>
                <c:pt idx="18">
                  <c:v>3.547070139362106E-2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D-44E1-ADB1-D91D3A2E46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D-44E1-ADB1-D91D3A2E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8.14'!$Z$44:$Z$60</c:f>
              <c:numCache>
                <c:formatCode>#,##0</c:formatCode>
                <c:ptCount val="17"/>
                <c:pt idx="0">
                  <c:v>63</c:v>
                </c:pt>
                <c:pt idx="1">
                  <c:v>3715</c:v>
                </c:pt>
                <c:pt idx="2">
                  <c:v>11005</c:v>
                </c:pt>
                <c:pt idx="3">
                  <c:v>17323</c:v>
                </c:pt>
                <c:pt idx="4">
                  <c:v>22725</c:v>
                </c:pt>
                <c:pt idx="5">
                  <c:v>21879</c:v>
                </c:pt>
                <c:pt idx="6">
                  <c:v>23247</c:v>
                </c:pt>
                <c:pt idx="7">
                  <c:v>19640</c:v>
                </c:pt>
                <c:pt idx="8">
                  <c:v>15132</c:v>
                </c:pt>
                <c:pt idx="9">
                  <c:v>13156</c:v>
                </c:pt>
                <c:pt idx="10">
                  <c:v>10563</c:v>
                </c:pt>
                <c:pt idx="11">
                  <c:v>7873</c:v>
                </c:pt>
                <c:pt idx="12">
                  <c:v>3744</c:v>
                </c:pt>
                <c:pt idx="13">
                  <c:v>1238</c:v>
                </c:pt>
                <c:pt idx="14">
                  <c:v>423</c:v>
                </c:pt>
                <c:pt idx="15">
                  <c:v>135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D-4EA1-A213-0BDBF9936DA1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8.14'!$Z$63:$Z$79</c:f>
              <c:numCache>
                <c:formatCode>#,##0</c:formatCode>
                <c:ptCount val="17"/>
                <c:pt idx="0">
                  <c:v>62</c:v>
                </c:pt>
                <c:pt idx="1">
                  <c:v>4402</c:v>
                </c:pt>
                <c:pt idx="2">
                  <c:v>11011</c:v>
                </c:pt>
                <c:pt idx="3">
                  <c:v>17688</c:v>
                </c:pt>
                <c:pt idx="4">
                  <c:v>20596</c:v>
                </c:pt>
                <c:pt idx="5">
                  <c:v>20964</c:v>
                </c:pt>
                <c:pt idx="6">
                  <c:v>21374</c:v>
                </c:pt>
                <c:pt idx="7">
                  <c:v>17014</c:v>
                </c:pt>
                <c:pt idx="8">
                  <c:v>14199</c:v>
                </c:pt>
                <c:pt idx="9">
                  <c:v>12746</c:v>
                </c:pt>
                <c:pt idx="10">
                  <c:v>9286</c:v>
                </c:pt>
                <c:pt idx="11">
                  <c:v>6263</c:v>
                </c:pt>
                <c:pt idx="12">
                  <c:v>2723</c:v>
                </c:pt>
                <c:pt idx="13">
                  <c:v>723</c:v>
                </c:pt>
                <c:pt idx="14">
                  <c:v>251</c:v>
                </c:pt>
                <c:pt idx="15">
                  <c:v>126</c:v>
                </c:pt>
                <c:pt idx="1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D-4EA1-A213-0BDBF9936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8.14'!$Z$83:$Z$90</c:f>
              <c:numCache>
                <c:formatCode>#,##0</c:formatCode>
                <c:ptCount val="8"/>
                <c:pt idx="0">
                  <c:v>13652</c:v>
                </c:pt>
                <c:pt idx="1">
                  <c:v>14152</c:v>
                </c:pt>
                <c:pt idx="2">
                  <c:v>20982</c:v>
                </c:pt>
                <c:pt idx="3">
                  <c:v>5828</c:v>
                </c:pt>
                <c:pt idx="4">
                  <c:v>5987</c:v>
                </c:pt>
                <c:pt idx="5">
                  <c:v>6493</c:v>
                </c:pt>
                <c:pt idx="6">
                  <c:v>12150</c:v>
                </c:pt>
                <c:pt idx="7">
                  <c:v>14476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5-4E8B-8732-BE3DA13D8671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8.14'!$Z$93:$Z$100</c:f>
              <c:numCache>
                <c:formatCode>#,##0</c:formatCode>
                <c:ptCount val="8"/>
                <c:pt idx="0">
                  <c:v>8998</c:v>
                </c:pt>
                <c:pt idx="1">
                  <c:v>18944</c:v>
                </c:pt>
                <c:pt idx="2">
                  <c:v>3973</c:v>
                </c:pt>
                <c:pt idx="3">
                  <c:v>17343</c:v>
                </c:pt>
                <c:pt idx="4">
                  <c:v>17066</c:v>
                </c:pt>
                <c:pt idx="5">
                  <c:v>10603</c:v>
                </c:pt>
                <c:pt idx="6">
                  <c:v>2307</c:v>
                </c:pt>
                <c:pt idx="7">
                  <c:v>9589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5-4E8B-8732-BE3DA13D8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8.2'!$Y$83:$Y$90</c:f>
              <c:numCache>
                <c:formatCode>#,##0</c:formatCode>
                <c:ptCount val="8"/>
                <c:pt idx="0">
                  <c:v>257</c:v>
                </c:pt>
                <c:pt idx="1">
                  <c:v>232</c:v>
                </c:pt>
                <c:pt idx="2">
                  <c:v>446</c:v>
                </c:pt>
                <c:pt idx="3">
                  <c:v>344</c:v>
                </c:pt>
                <c:pt idx="4">
                  <c:v>78</c:v>
                </c:pt>
                <c:pt idx="5">
                  <c:v>130</c:v>
                </c:pt>
                <c:pt idx="6">
                  <c:v>224</c:v>
                </c:pt>
                <c:pt idx="7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D-4C5A-BBDE-6C1566AE76C1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8.2'!$Y$93:$Y$100</c:f>
              <c:numCache>
                <c:formatCode>#,##0</c:formatCode>
                <c:ptCount val="8"/>
                <c:pt idx="0">
                  <c:v>186</c:v>
                </c:pt>
                <c:pt idx="1">
                  <c:v>473</c:v>
                </c:pt>
                <c:pt idx="2">
                  <c:v>93</c:v>
                </c:pt>
                <c:pt idx="3">
                  <c:v>518</c:v>
                </c:pt>
                <c:pt idx="4">
                  <c:v>377</c:v>
                </c:pt>
                <c:pt idx="5">
                  <c:v>251</c:v>
                </c:pt>
                <c:pt idx="6">
                  <c:v>33</c:v>
                </c:pt>
                <c:pt idx="7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D-4C5A-BBDE-6C1566AE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8.14'!$V$8:$Z$8</c:f>
              <c:numCache>
                <c:formatCode>#,##0</c:formatCode>
                <c:ptCount val="5"/>
                <c:pt idx="0">
                  <c:v>44743.31</c:v>
                </c:pt>
                <c:pt idx="1">
                  <c:v>45419.54</c:v>
                </c:pt>
                <c:pt idx="2">
                  <c:v>45569.51</c:v>
                </c:pt>
                <c:pt idx="3">
                  <c:v>47434</c:v>
                </c:pt>
                <c:pt idx="4">
                  <c:v>46665.5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7-493D-BEFF-C5618B427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7-493D-BEFF-C5618B42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8.15'!$U$4:$Y$4</c:f>
              <c:numCache>
                <c:formatCode>#,##0</c:formatCode>
                <c:ptCount val="5"/>
                <c:pt idx="1">
                  <c:v>7966</c:v>
                </c:pt>
                <c:pt idx="2">
                  <c:v>7830</c:v>
                </c:pt>
                <c:pt idx="3">
                  <c:v>7770</c:v>
                </c:pt>
                <c:pt idx="4">
                  <c:v>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7-43C9-A685-7094FA13854E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8.15'!$U$7:$Y$7</c:f>
              <c:numCache>
                <c:formatCode>#,##0</c:formatCode>
                <c:ptCount val="5"/>
                <c:pt idx="1">
                  <c:v>5720</c:v>
                </c:pt>
                <c:pt idx="2">
                  <c:v>5707</c:v>
                </c:pt>
                <c:pt idx="3">
                  <c:v>5747</c:v>
                </c:pt>
                <c:pt idx="4">
                  <c:v>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7-43C9-A685-7094FA13854E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8.15'!$U$11:$Y$11</c:f>
              <c:numCache>
                <c:formatCode>#,##0</c:formatCode>
                <c:ptCount val="5"/>
                <c:pt idx="1">
                  <c:v>6884</c:v>
                </c:pt>
                <c:pt idx="2">
                  <c:v>6828</c:v>
                </c:pt>
                <c:pt idx="3">
                  <c:v>6725</c:v>
                </c:pt>
                <c:pt idx="4">
                  <c:v>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7-43C9-A685-7094FA13854E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8.15'!$U$12:$Y$12</c:f>
              <c:numCache>
                <c:formatCode>#,##0</c:formatCode>
                <c:ptCount val="5"/>
                <c:pt idx="1">
                  <c:v>1080</c:v>
                </c:pt>
                <c:pt idx="2">
                  <c:v>1004</c:v>
                </c:pt>
                <c:pt idx="3">
                  <c:v>1053</c:v>
                </c:pt>
                <c:pt idx="4">
                  <c:v>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7-43C9-A685-7094FA13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6.5546028880866428E-2</c:v>
                </c:pt>
                <c:pt idx="1">
                  <c:v>8.9124548736462094E-3</c:v>
                </c:pt>
                <c:pt idx="2">
                  <c:v>0.12308212996389892</c:v>
                </c:pt>
                <c:pt idx="3">
                  <c:v>8.2355595667870044E-3</c:v>
                </c:pt>
                <c:pt idx="4">
                  <c:v>5.5054151624548735E-2</c:v>
                </c:pt>
                <c:pt idx="5">
                  <c:v>2.5045126353790612E-2</c:v>
                </c:pt>
                <c:pt idx="6">
                  <c:v>0.11462093862815885</c:v>
                </c:pt>
                <c:pt idx="7">
                  <c:v>7.1525270758122747E-2</c:v>
                </c:pt>
                <c:pt idx="8">
                  <c:v>3.7342057761732855E-2</c:v>
                </c:pt>
                <c:pt idx="9">
                  <c:v>7.4458483754512635E-3</c:v>
                </c:pt>
                <c:pt idx="10">
                  <c:v>2.5496389891696752E-2</c:v>
                </c:pt>
                <c:pt idx="11">
                  <c:v>9.4765342960288802E-3</c:v>
                </c:pt>
                <c:pt idx="12">
                  <c:v>2.9670577617328518E-2</c:v>
                </c:pt>
                <c:pt idx="13">
                  <c:v>5.4941335740072199E-2</c:v>
                </c:pt>
                <c:pt idx="14">
                  <c:v>5.7874548736462091E-2</c:v>
                </c:pt>
                <c:pt idx="15">
                  <c:v>8.009927797833935E-2</c:v>
                </c:pt>
                <c:pt idx="16">
                  <c:v>0.12646660649819494</c:v>
                </c:pt>
                <c:pt idx="17">
                  <c:v>2.1435018050541516E-2</c:v>
                </c:pt>
                <c:pt idx="18">
                  <c:v>2.8316787003610108E-2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2-4719-987A-97D26E3E18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2-4719-987A-97D26E3E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8.15'!$Y$44:$Y$60</c:f>
              <c:numCache>
                <c:formatCode>#,##0</c:formatCode>
                <c:ptCount val="17"/>
                <c:pt idx="0">
                  <c:v>3</c:v>
                </c:pt>
                <c:pt idx="1">
                  <c:v>104</c:v>
                </c:pt>
                <c:pt idx="2">
                  <c:v>243</c:v>
                </c:pt>
                <c:pt idx="3">
                  <c:v>375</c:v>
                </c:pt>
                <c:pt idx="4">
                  <c:v>422</c:v>
                </c:pt>
                <c:pt idx="5">
                  <c:v>381</c:v>
                </c:pt>
                <c:pt idx="6">
                  <c:v>284</c:v>
                </c:pt>
                <c:pt idx="7">
                  <c:v>297</c:v>
                </c:pt>
                <c:pt idx="8">
                  <c:v>377</c:v>
                </c:pt>
                <c:pt idx="9">
                  <c:v>400</c:v>
                </c:pt>
                <c:pt idx="10">
                  <c:v>408</c:v>
                </c:pt>
                <c:pt idx="11">
                  <c:v>379</c:v>
                </c:pt>
                <c:pt idx="12">
                  <c:v>233</c:v>
                </c:pt>
                <c:pt idx="13">
                  <c:v>69</c:v>
                </c:pt>
                <c:pt idx="14">
                  <c:v>39</c:v>
                </c:pt>
                <c:pt idx="15">
                  <c:v>21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4-4848-A8E3-F9F6F8066009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8.15'!$Y$63:$Y$79</c:f>
              <c:numCache>
                <c:formatCode>#,##0</c:formatCode>
                <c:ptCount val="17"/>
                <c:pt idx="0">
                  <c:v>5</c:v>
                </c:pt>
                <c:pt idx="1">
                  <c:v>113</c:v>
                </c:pt>
                <c:pt idx="2">
                  <c:v>294</c:v>
                </c:pt>
                <c:pt idx="3">
                  <c:v>339</c:v>
                </c:pt>
                <c:pt idx="4">
                  <c:v>346</c:v>
                </c:pt>
                <c:pt idx="5">
                  <c:v>309</c:v>
                </c:pt>
                <c:pt idx="6">
                  <c:v>282</c:v>
                </c:pt>
                <c:pt idx="7">
                  <c:v>305</c:v>
                </c:pt>
                <c:pt idx="8">
                  <c:v>410</c:v>
                </c:pt>
                <c:pt idx="9">
                  <c:v>445</c:v>
                </c:pt>
                <c:pt idx="10">
                  <c:v>443</c:v>
                </c:pt>
                <c:pt idx="11">
                  <c:v>346</c:v>
                </c:pt>
                <c:pt idx="12">
                  <c:v>195</c:v>
                </c:pt>
                <c:pt idx="13">
                  <c:v>77</c:v>
                </c:pt>
                <c:pt idx="14">
                  <c:v>27</c:v>
                </c:pt>
                <c:pt idx="15">
                  <c:v>17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4-4848-A8E3-F9F6F806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8.15'!$Y$83:$Y$90</c:f>
              <c:numCache>
                <c:formatCode>#,##0</c:formatCode>
                <c:ptCount val="8"/>
                <c:pt idx="0">
                  <c:v>237</c:v>
                </c:pt>
                <c:pt idx="1">
                  <c:v>185</c:v>
                </c:pt>
                <c:pt idx="2">
                  <c:v>555</c:v>
                </c:pt>
                <c:pt idx="3">
                  <c:v>200</c:v>
                </c:pt>
                <c:pt idx="4">
                  <c:v>83</c:v>
                </c:pt>
                <c:pt idx="5">
                  <c:v>157</c:v>
                </c:pt>
                <c:pt idx="6">
                  <c:v>334</c:v>
                </c:pt>
                <c:pt idx="7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D86-ABDF-259BC154B161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8.15'!$Y$93:$Y$100</c:f>
              <c:numCache>
                <c:formatCode>#,##0</c:formatCode>
                <c:ptCount val="8"/>
                <c:pt idx="0">
                  <c:v>166</c:v>
                </c:pt>
                <c:pt idx="1">
                  <c:v>467</c:v>
                </c:pt>
                <c:pt idx="2">
                  <c:v>114</c:v>
                </c:pt>
                <c:pt idx="3">
                  <c:v>527</c:v>
                </c:pt>
                <c:pt idx="4">
                  <c:v>353</c:v>
                </c:pt>
                <c:pt idx="5">
                  <c:v>331</c:v>
                </c:pt>
                <c:pt idx="6">
                  <c:v>31</c:v>
                </c:pt>
                <c:pt idx="7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D86-ABDF-259BC154B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8.15'!$U$8:$Y$8</c:f>
              <c:numCache>
                <c:formatCode>#,##0</c:formatCode>
                <c:ptCount val="5"/>
                <c:pt idx="1">
                  <c:v>34420.25</c:v>
                </c:pt>
                <c:pt idx="2">
                  <c:v>35630</c:v>
                </c:pt>
                <c:pt idx="3">
                  <c:v>37501.54</c:v>
                </c:pt>
                <c:pt idx="4">
                  <c:v>39668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E-4439-A810-AB5FD64CE4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E-4439-A810-AB5FD64CE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8.15'!$V$4:$Z$4</c:f>
              <c:numCache>
                <c:formatCode>#,##0</c:formatCode>
                <c:ptCount val="5"/>
                <c:pt idx="0">
                  <c:v>7966</c:v>
                </c:pt>
                <c:pt idx="1">
                  <c:v>7830</c:v>
                </c:pt>
                <c:pt idx="2">
                  <c:v>7770</c:v>
                </c:pt>
                <c:pt idx="3">
                  <c:v>8024</c:v>
                </c:pt>
                <c:pt idx="4">
                  <c:v>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F-4BC8-B903-AA8BDFDAC52C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8.15'!$V$7:$Z$7</c:f>
              <c:numCache>
                <c:formatCode>#,##0</c:formatCode>
                <c:ptCount val="5"/>
                <c:pt idx="0">
                  <c:v>5720</c:v>
                </c:pt>
                <c:pt idx="1">
                  <c:v>5707</c:v>
                </c:pt>
                <c:pt idx="2">
                  <c:v>5747</c:v>
                </c:pt>
                <c:pt idx="3">
                  <c:v>5863</c:v>
                </c:pt>
                <c:pt idx="4">
                  <c:v>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F-4BC8-B903-AA8BDFDAC52C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8.15'!$V$11:$Z$11</c:f>
              <c:numCache>
                <c:formatCode>#,##0</c:formatCode>
                <c:ptCount val="5"/>
                <c:pt idx="0">
                  <c:v>6884</c:v>
                </c:pt>
                <c:pt idx="1">
                  <c:v>6828</c:v>
                </c:pt>
                <c:pt idx="2">
                  <c:v>6725</c:v>
                </c:pt>
                <c:pt idx="3">
                  <c:v>6971</c:v>
                </c:pt>
                <c:pt idx="4">
                  <c:v>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F-4BC8-B903-AA8BDFDAC52C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8.15'!$V$12:$Z$12</c:f>
              <c:numCache>
                <c:formatCode>#,##0</c:formatCode>
                <c:ptCount val="5"/>
                <c:pt idx="0">
                  <c:v>1080</c:v>
                </c:pt>
                <c:pt idx="1">
                  <c:v>1004</c:v>
                </c:pt>
                <c:pt idx="2">
                  <c:v>1053</c:v>
                </c:pt>
                <c:pt idx="3">
                  <c:v>1053</c:v>
                </c:pt>
                <c:pt idx="4">
                  <c:v>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2F-4BC8-B903-AA8BDFDA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6.5546028880866428E-2</c:v>
                </c:pt>
                <c:pt idx="1">
                  <c:v>8.9124548736462094E-3</c:v>
                </c:pt>
                <c:pt idx="2">
                  <c:v>0.12308212996389892</c:v>
                </c:pt>
                <c:pt idx="3">
                  <c:v>8.2355595667870044E-3</c:v>
                </c:pt>
                <c:pt idx="4">
                  <c:v>5.5054151624548735E-2</c:v>
                </c:pt>
                <c:pt idx="5">
                  <c:v>2.5045126353790612E-2</c:v>
                </c:pt>
                <c:pt idx="6">
                  <c:v>0.11462093862815885</c:v>
                </c:pt>
                <c:pt idx="7">
                  <c:v>7.1525270758122747E-2</c:v>
                </c:pt>
                <c:pt idx="8">
                  <c:v>3.7342057761732855E-2</c:v>
                </c:pt>
                <c:pt idx="9">
                  <c:v>7.4458483754512635E-3</c:v>
                </c:pt>
                <c:pt idx="10">
                  <c:v>2.5496389891696752E-2</c:v>
                </c:pt>
                <c:pt idx="11">
                  <c:v>9.4765342960288802E-3</c:v>
                </c:pt>
                <c:pt idx="12">
                  <c:v>2.9670577617328518E-2</c:v>
                </c:pt>
                <c:pt idx="13">
                  <c:v>5.4941335740072199E-2</c:v>
                </c:pt>
                <c:pt idx="14">
                  <c:v>5.7874548736462091E-2</c:v>
                </c:pt>
                <c:pt idx="15">
                  <c:v>8.009927797833935E-2</c:v>
                </c:pt>
                <c:pt idx="16">
                  <c:v>0.12646660649819494</c:v>
                </c:pt>
                <c:pt idx="17">
                  <c:v>2.1435018050541516E-2</c:v>
                </c:pt>
                <c:pt idx="18">
                  <c:v>2.8316787003610108E-2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1-4D44-B2E2-CD4064CB83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1-4D44-B2E2-CD4064CB8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8.15'!$Z$44:$Z$60</c:f>
              <c:numCache>
                <c:formatCode>#,##0</c:formatCode>
                <c:ptCount val="17"/>
                <c:pt idx="0">
                  <c:v>0</c:v>
                </c:pt>
                <c:pt idx="1">
                  <c:v>155</c:v>
                </c:pt>
                <c:pt idx="2">
                  <c:v>275</c:v>
                </c:pt>
                <c:pt idx="3">
                  <c:v>392</c:v>
                </c:pt>
                <c:pt idx="4">
                  <c:v>439</c:v>
                </c:pt>
                <c:pt idx="5">
                  <c:v>464</c:v>
                </c:pt>
                <c:pt idx="6">
                  <c:v>327</c:v>
                </c:pt>
                <c:pt idx="7">
                  <c:v>353</c:v>
                </c:pt>
                <c:pt idx="8">
                  <c:v>357</c:v>
                </c:pt>
                <c:pt idx="9">
                  <c:v>425</c:v>
                </c:pt>
                <c:pt idx="10">
                  <c:v>418</c:v>
                </c:pt>
                <c:pt idx="11">
                  <c:v>387</c:v>
                </c:pt>
                <c:pt idx="12">
                  <c:v>241</c:v>
                </c:pt>
                <c:pt idx="13">
                  <c:v>81</c:v>
                </c:pt>
                <c:pt idx="14">
                  <c:v>38</c:v>
                </c:pt>
                <c:pt idx="15">
                  <c:v>20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652-8868-4970481E562E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8.15'!$Z$63:$Z$79</c:f>
              <c:numCache>
                <c:formatCode>#,##0</c:formatCode>
                <c:ptCount val="17"/>
                <c:pt idx="0">
                  <c:v>11</c:v>
                </c:pt>
                <c:pt idx="1">
                  <c:v>161</c:v>
                </c:pt>
                <c:pt idx="2">
                  <c:v>325</c:v>
                </c:pt>
                <c:pt idx="3">
                  <c:v>366</c:v>
                </c:pt>
                <c:pt idx="4">
                  <c:v>410</c:v>
                </c:pt>
                <c:pt idx="5">
                  <c:v>352</c:v>
                </c:pt>
                <c:pt idx="6">
                  <c:v>358</c:v>
                </c:pt>
                <c:pt idx="7">
                  <c:v>357</c:v>
                </c:pt>
                <c:pt idx="8">
                  <c:v>436</c:v>
                </c:pt>
                <c:pt idx="9">
                  <c:v>462</c:v>
                </c:pt>
                <c:pt idx="10">
                  <c:v>474</c:v>
                </c:pt>
                <c:pt idx="11">
                  <c:v>393</c:v>
                </c:pt>
                <c:pt idx="12">
                  <c:v>216</c:v>
                </c:pt>
                <c:pt idx="13">
                  <c:v>95</c:v>
                </c:pt>
                <c:pt idx="14">
                  <c:v>23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652-8868-4970481E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8.15'!$Z$83:$Z$90</c:f>
              <c:numCache>
                <c:formatCode>#,##0</c:formatCode>
                <c:ptCount val="8"/>
                <c:pt idx="0">
                  <c:v>261</c:v>
                </c:pt>
                <c:pt idx="1">
                  <c:v>195</c:v>
                </c:pt>
                <c:pt idx="2">
                  <c:v>572</c:v>
                </c:pt>
                <c:pt idx="3">
                  <c:v>201</c:v>
                </c:pt>
                <c:pt idx="4">
                  <c:v>90</c:v>
                </c:pt>
                <c:pt idx="5">
                  <c:v>167</c:v>
                </c:pt>
                <c:pt idx="6">
                  <c:v>344</c:v>
                </c:pt>
                <c:pt idx="7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B-40AC-926F-66FD6DBB862B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8.15'!$Z$93:$Z$100</c:f>
              <c:numCache>
                <c:formatCode>#,##0</c:formatCode>
                <c:ptCount val="8"/>
                <c:pt idx="0">
                  <c:v>183</c:v>
                </c:pt>
                <c:pt idx="1">
                  <c:v>482</c:v>
                </c:pt>
                <c:pt idx="2">
                  <c:v>130</c:v>
                </c:pt>
                <c:pt idx="3">
                  <c:v>606</c:v>
                </c:pt>
                <c:pt idx="4">
                  <c:v>363</c:v>
                </c:pt>
                <c:pt idx="5">
                  <c:v>340</c:v>
                </c:pt>
                <c:pt idx="6">
                  <c:v>38</c:v>
                </c:pt>
                <c:pt idx="7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B-40AC-926F-66FD6DBB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8.2'!$U$8:$Y$8</c:f>
              <c:numCache>
                <c:formatCode>#,##0</c:formatCode>
                <c:ptCount val="5"/>
                <c:pt idx="1">
                  <c:v>37150.71</c:v>
                </c:pt>
                <c:pt idx="2">
                  <c:v>39837.08</c:v>
                </c:pt>
                <c:pt idx="3">
                  <c:v>36482.050000000003</c:v>
                </c:pt>
                <c:pt idx="4">
                  <c:v>39659.68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2-480B-8488-3043823C71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2-480B-8488-3043823C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8.15'!$V$8:$Z$8</c:f>
              <c:numCache>
                <c:formatCode>#,##0</c:formatCode>
                <c:ptCount val="5"/>
                <c:pt idx="0">
                  <c:v>34420.25</c:v>
                </c:pt>
                <c:pt idx="1">
                  <c:v>35630</c:v>
                </c:pt>
                <c:pt idx="2">
                  <c:v>37501.54</c:v>
                </c:pt>
                <c:pt idx="3">
                  <c:v>39668</c:v>
                </c:pt>
                <c:pt idx="4">
                  <c:v>38508.04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8-4905-892B-64624DB16A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8-4905-892B-64624DB1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8.16'!$U$4:$Y$4</c:f>
              <c:numCache>
                <c:formatCode>#,##0</c:formatCode>
                <c:ptCount val="5"/>
                <c:pt idx="1">
                  <c:v>17674</c:v>
                </c:pt>
                <c:pt idx="2">
                  <c:v>18652</c:v>
                </c:pt>
                <c:pt idx="3">
                  <c:v>18298</c:v>
                </c:pt>
                <c:pt idx="4">
                  <c:v>18167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4-4021-A68D-11832A880E1D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8.16'!$U$7:$Y$7</c:f>
              <c:numCache>
                <c:formatCode>#,##0</c:formatCode>
                <c:ptCount val="5"/>
                <c:pt idx="1">
                  <c:v>12671</c:v>
                </c:pt>
                <c:pt idx="2">
                  <c:v>12947</c:v>
                </c:pt>
                <c:pt idx="3">
                  <c:v>13027</c:v>
                </c:pt>
                <c:pt idx="4">
                  <c:v>12773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4-4021-A68D-11832A880E1D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8.16'!$U$11:$Y$11</c:f>
              <c:numCache>
                <c:formatCode>#,##0</c:formatCode>
                <c:ptCount val="5"/>
                <c:pt idx="1">
                  <c:v>14853</c:v>
                </c:pt>
                <c:pt idx="2">
                  <c:v>15887</c:v>
                </c:pt>
                <c:pt idx="3">
                  <c:v>15399</c:v>
                </c:pt>
                <c:pt idx="4">
                  <c:v>15245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4-4021-A68D-11832A880E1D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8.16'!$U$12:$Y$12</c:f>
              <c:numCache>
                <c:formatCode>#,##0</c:formatCode>
                <c:ptCount val="5"/>
                <c:pt idx="1">
                  <c:v>2823</c:v>
                </c:pt>
                <c:pt idx="2">
                  <c:v>2763</c:v>
                </c:pt>
                <c:pt idx="3">
                  <c:v>2900</c:v>
                </c:pt>
                <c:pt idx="4">
                  <c:v>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74-4021-A68D-11832A88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6.3246733438405617E-2</c:v>
                </c:pt>
                <c:pt idx="1">
                  <c:v>4.0164726218923181E-3</c:v>
                </c:pt>
                <c:pt idx="2">
                  <c:v>0.12400223702272611</c:v>
                </c:pt>
                <c:pt idx="3">
                  <c:v>7.1177995831003104E-3</c:v>
                </c:pt>
                <c:pt idx="4">
                  <c:v>6.0247089328384767E-2</c:v>
                </c:pt>
                <c:pt idx="5">
                  <c:v>2.3488738624231023E-2</c:v>
                </c:pt>
                <c:pt idx="6">
                  <c:v>8.8921653363160297E-2</c:v>
                </c:pt>
                <c:pt idx="7">
                  <c:v>0.10005592556815293</c:v>
                </c:pt>
                <c:pt idx="8">
                  <c:v>3.3707865168539325E-2</c:v>
                </c:pt>
                <c:pt idx="9">
                  <c:v>6.7110681783517211E-3</c:v>
                </c:pt>
                <c:pt idx="10">
                  <c:v>2.4759774264070365E-2</c:v>
                </c:pt>
                <c:pt idx="11">
                  <c:v>1.0727540800244038E-2</c:v>
                </c:pt>
                <c:pt idx="12">
                  <c:v>3.7419289236870198E-2</c:v>
                </c:pt>
                <c:pt idx="13">
                  <c:v>7.8753368244445579E-2</c:v>
                </c:pt>
                <c:pt idx="14">
                  <c:v>4.4130357415221921E-2</c:v>
                </c:pt>
                <c:pt idx="15">
                  <c:v>5.9840357923636178E-2</c:v>
                </c:pt>
                <c:pt idx="16">
                  <c:v>0.1219177385733896</c:v>
                </c:pt>
                <c:pt idx="17">
                  <c:v>1.825207178809294E-2</c:v>
                </c:pt>
                <c:pt idx="18">
                  <c:v>2.72001626925619E-2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4-406E-8B83-9A94FB7639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4-406E-8B83-9A94FB76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8.16'!$Y$44:$Y$60</c:f>
              <c:numCache>
                <c:formatCode>#,##0</c:formatCode>
                <c:ptCount val="17"/>
                <c:pt idx="0">
                  <c:v>15</c:v>
                </c:pt>
                <c:pt idx="1">
                  <c:v>300</c:v>
                </c:pt>
                <c:pt idx="2">
                  <c:v>571</c:v>
                </c:pt>
                <c:pt idx="3">
                  <c:v>770</c:v>
                </c:pt>
                <c:pt idx="4">
                  <c:v>1103</c:v>
                </c:pt>
                <c:pt idx="5">
                  <c:v>985</c:v>
                </c:pt>
                <c:pt idx="6">
                  <c:v>808</c:v>
                </c:pt>
                <c:pt idx="7">
                  <c:v>693</c:v>
                </c:pt>
                <c:pt idx="8">
                  <c:v>782</c:v>
                </c:pt>
                <c:pt idx="9">
                  <c:v>770</c:v>
                </c:pt>
                <c:pt idx="10">
                  <c:v>764</c:v>
                </c:pt>
                <c:pt idx="11">
                  <c:v>734</c:v>
                </c:pt>
                <c:pt idx="12">
                  <c:v>486</c:v>
                </c:pt>
                <c:pt idx="13">
                  <c:v>255</c:v>
                </c:pt>
                <c:pt idx="14">
                  <c:v>99</c:v>
                </c:pt>
                <c:pt idx="15">
                  <c:v>47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1-4FCD-A9D2-C56F6D740239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8.16'!$Y$63:$Y$79</c:f>
              <c:numCache>
                <c:formatCode>#,##0</c:formatCode>
                <c:ptCount val="17"/>
                <c:pt idx="0">
                  <c:v>9</c:v>
                </c:pt>
                <c:pt idx="1">
                  <c:v>315</c:v>
                </c:pt>
                <c:pt idx="2">
                  <c:v>587</c:v>
                </c:pt>
                <c:pt idx="3">
                  <c:v>744</c:v>
                </c:pt>
                <c:pt idx="4">
                  <c:v>1000</c:v>
                </c:pt>
                <c:pt idx="5">
                  <c:v>859</c:v>
                </c:pt>
                <c:pt idx="6">
                  <c:v>799</c:v>
                </c:pt>
                <c:pt idx="7">
                  <c:v>730</c:v>
                </c:pt>
                <c:pt idx="8">
                  <c:v>780</c:v>
                </c:pt>
                <c:pt idx="9">
                  <c:v>909</c:v>
                </c:pt>
                <c:pt idx="10">
                  <c:v>819</c:v>
                </c:pt>
                <c:pt idx="11">
                  <c:v>680</c:v>
                </c:pt>
                <c:pt idx="12">
                  <c:v>395</c:v>
                </c:pt>
                <c:pt idx="13">
                  <c:v>200</c:v>
                </c:pt>
                <c:pt idx="14">
                  <c:v>52</c:v>
                </c:pt>
                <c:pt idx="15">
                  <c:v>27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1-4FCD-A9D2-C56F6D740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8.16'!$Y$83:$Y$90</c:f>
              <c:numCache>
                <c:formatCode>#,##0</c:formatCode>
                <c:ptCount val="8"/>
                <c:pt idx="0">
                  <c:v>598</c:v>
                </c:pt>
                <c:pt idx="1">
                  <c:v>457</c:v>
                </c:pt>
                <c:pt idx="2">
                  <c:v>1115</c:v>
                </c:pt>
                <c:pt idx="3">
                  <c:v>309</c:v>
                </c:pt>
                <c:pt idx="4">
                  <c:v>159</c:v>
                </c:pt>
                <c:pt idx="5">
                  <c:v>269</c:v>
                </c:pt>
                <c:pt idx="6">
                  <c:v>686</c:v>
                </c:pt>
                <c:pt idx="7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3-42A1-AA16-439F6FC72A47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8.16'!$Y$93:$Y$100</c:f>
              <c:numCache>
                <c:formatCode>#,##0</c:formatCode>
                <c:ptCount val="8"/>
                <c:pt idx="0">
                  <c:v>439</c:v>
                </c:pt>
                <c:pt idx="1">
                  <c:v>1005</c:v>
                </c:pt>
                <c:pt idx="2">
                  <c:v>219</c:v>
                </c:pt>
                <c:pt idx="3">
                  <c:v>1008</c:v>
                </c:pt>
                <c:pt idx="4">
                  <c:v>730</c:v>
                </c:pt>
                <c:pt idx="5">
                  <c:v>588</c:v>
                </c:pt>
                <c:pt idx="6">
                  <c:v>44</c:v>
                </c:pt>
                <c:pt idx="7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3-42A1-AA16-439F6FC7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8.16'!$U$8:$Y$8</c:f>
              <c:numCache>
                <c:formatCode>#,##0</c:formatCode>
                <c:ptCount val="5"/>
                <c:pt idx="1">
                  <c:v>34375</c:v>
                </c:pt>
                <c:pt idx="2">
                  <c:v>37168</c:v>
                </c:pt>
                <c:pt idx="3">
                  <c:v>38945.339999999997</c:v>
                </c:pt>
                <c:pt idx="4">
                  <c:v>41524.57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C-4985-B3F2-163CA1AA38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C-4985-B3F2-163CA1AA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8.16'!$V$4:$Z$4</c:f>
              <c:numCache>
                <c:formatCode>#,##0</c:formatCode>
                <c:ptCount val="5"/>
                <c:pt idx="0">
                  <c:v>17674</c:v>
                </c:pt>
                <c:pt idx="1">
                  <c:v>18652</c:v>
                </c:pt>
                <c:pt idx="2">
                  <c:v>18298</c:v>
                </c:pt>
                <c:pt idx="3">
                  <c:v>18167</c:v>
                </c:pt>
                <c:pt idx="4">
                  <c:v>19674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F-4B06-B168-05771D732869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8.16'!$V$7:$Z$7</c:f>
              <c:numCache>
                <c:formatCode>#,##0</c:formatCode>
                <c:ptCount val="5"/>
                <c:pt idx="0">
                  <c:v>12671</c:v>
                </c:pt>
                <c:pt idx="1">
                  <c:v>12947</c:v>
                </c:pt>
                <c:pt idx="2">
                  <c:v>13027</c:v>
                </c:pt>
                <c:pt idx="3">
                  <c:v>12773</c:v>
                </c:pt>
                <c:pt idx="4">
                  <c:v>13246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F-4B06-B168-05771D732869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8.16'!$V$11:$Z$11</c:f>
              <c:numCache>
                <c:formatCode>#,##0</c:formatCode>
                <c:ptCount val="5"/>
                <c:pt idx="0">
                  <c:v>14853</c:v>
                </c:pt>
                <c:pt idx="1">
                  <c:v>15887</c:v>
                </c:pt>
                <c:pt idx="2">
                  <c:v>15399</c:v>
                </c:pt>
                <c:pt idx="3">
                  <c:v>15245</c:v>
                </c:pt>
                <c:pt idx="4">
                  <c:v>16711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F-4B06-B168-05771D732869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8.16'!$V$12:$Z$12</c:f>
              <c:numCache>
                <c:formatCode>#,##0</c:formatCode>
                <c:ptCount val="5"/>
                <c:pt idx="0">
                  <c:v>2823</c:v>
                </c:pt>
                <c:pt idx="1">
                  <c:v>2763</c:v>
                </c:pt>
                <c:pt idx="2">
                  <c:v>2900</c:v>
                </c:pt>
                <c:pt idx="3">
                  <c:v>2922</c:v>
                </c:pt>
                <c:pt idx="4">
                  <c:v>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F-4B06-B168-05771D73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6.3246733438405617E-2</c:v>
                </c:pt>
                <c:pt idx="1">
                  <c:v>4.0164726218923181E-3</c:v>
                </c:pt>
                <c:pt idx="2">
                  <c:v>0.12400223702272611</c:v>
                </c:pt>
                <c:pt idx="3">
                  <c:v>7.1177995831003104E-3</c:v>
                </c:pt>
                <c:pt idx="4">
                  <c:v>6.0247089328384767E-2</c:v>
                </c:pt>
                <c:pt idx="5">
                  <c:v>2.3488738624231023E-2</c:v>
                </c:pt>
                <c:pt idx="6">
                  <c:v>8.8921653363160297E-2</c:v>
                </c:pt>
                <c:pt idx="7">
                  <c:v>0.10005592556815293</c:v>
                </c:pt>
                <c:pt idx="8">
                  <c:v>3.3707865168539325E-2</c:v>
                </c:pt>
                <c:pt idx="9">
                  <c:v>6.7110681783517211E-3</c:v>
                </c:pt>
                <c:pt idx="10">
                  <c:v>2.4759774264070365E-2</c:v>
                </c:pt>
                <c:pt idx="11">
                  <c:v>1.0727540800244038E-2</c:v>
                </c:pt>
                <c:pt idx="12">
                  <c:v>3.7419289236870198E-2</c:v>
                </c:pt>
                <c:pt idx="13">
                  <c:v>7.8753368244445579E-2</c:v>
                </c:pt>
                <c:pt idx="14">
                  <c:v>4.4130357415221921E-2</c:v>
                </c:pt>
                <c:pt idx="15">
                  <c:v>5.9840357923636178E-2</c:v>
                </c:pt>
                <c:pt idx="16">
                  <c:v>0.1219177385733896</c:v>
                </c:pt>
                <c:pt idx="17">
                  <c:v>1.825207178809294E-2</c:v>
                </c:pt>
                <c:pt idx="18">
                  <c:v>2.72001626925619E-2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8-4615-B564-0B68A2C2F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8-4615-B564-0B68A2C2F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8.16'!$Z$44:$Z$60</c:f>
              <c:numCache>
                <c:formatCode>#,##0</c:formatCode>
                <c:ptCount val="17"/>
                <c:pt idx="0">
                  <c:v>11</c:v>
                </c:pt>
                <c:pt idx="1">
                  <c:v>385</c:v>
                </c:pt>
                <c:pt idx="2">
                  <c:v>634</c:v>
                </c:pt>
                <c:pt idx="3">
                  <c:v>818</c:v>
                </c:pt>
                <c:pt idx="4">
                  <c:v>1146</c:v>
                </c:pt>
                <c:pt idx="5">
                  <c:v>1021</c:v>
                </c:pt>
                <c:pt idx="6">
                  <c:v>905</c:v>
                </c:pt>
                <c:pt idx="7">
                  <c:v>776</c:v>
                </c:pt>
                <c:pt idx="8">
                  <c:v>785</c:v>
                </c:pt>
                <c:pt idx="9">
                  <c:v>792</c:v>
                </c:pt>
                <c:pt idx="10">
                  <c:v>755</c:v>
                </c:pt>
                <c:pt idx="11">
                  <c:v>811</c:v>
                </c:pt>
                <c:pt idx="12">
                  <c:v>488</c:v>
                </c:pt>
                <c:pt idx="13">
                  <c:v>272</c:v>
                </c:pt>
                <c:pt idx="14">
                  <c:v>115</c:v>
                </c:pt>
                <c:pt idx="15">
                  <c:v>63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4-4CD6-B9BA-FCADF670F154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8.16'!$Z$63:$Z$79</c:f>
              <c:numCache>
                <c:formatCode>#,##0</c:formatCode>
                <c:ptCount val="17"/>
                <c:pt idx="0">
                  <c:v>16</c:v>
                </c:pt>
                <c:pt idx="1">
                  <c:v>376</c:v>
                </c:pt>
                <c:pt idx="2">
                  <c:v>692</c:v>
                </c:pt>
                <c:pt idx="3">
                  <c:v>793</c:v>
                </c:pt>
                <c:pt idx="4">
                  <c:v>1103</c:v>
                </c:pt>
                <c:pt idx="5">
                  <c:v>963</c:v>
                </c:pt>
                <c:pt idx="6">
                  <c:v>888</c:v>
                </c:pt>
                <c:pt idx="7">
                  <c:v>833</c:v>
                </c:pt>
                <c:pt idx="8">
                  <c:v>842</c:v>
                </c:pt>
                <c:pt idx="9">
                  <c:v>990</c:v>
                </c:pt>
                <c:pt idx="10">
                  <c:v>852</c:v>
                </c:pt>
                <c:pt idx="11">
                  <c:v>725</c:v>
                </c:pt>
                <c:pt idx="12">
                  <c:v>443</c:v>
                </c:pt>
                <c:pt idx="13">
                  <c:v>202</c:v>
                </c:pt>
                <c:pt idx="14">
                  <c:v>85</c:v>
                </c:pt>
                <c:pt idx="15">
                  <c:v>31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4-4CD6-B9BA-FCADF670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8.16'!$Z$83:$Z$90</c:f>
              <c:numCache>
                <c:formatCode>#,##0</c:formatCode>
                <c:ptCount val="8"/>
                <c:pt idx="0">
                  <c:v>620</c:v>
                </c:pt>
                <c:pt idx="1">
                  <c:v>503</c:v>
                </c:pt>
                <c:pt idx="2">
                  <c:v>1115</c:v>
                </c:pt>
                <c:pt idx="3">
                  <c:v>326</c:v>
                </c:pt>
                <c:pt idx="4">
                  <c:v>146</c:v>
                </c:pt>
                <c:pt idx="5">
                  <c:v>295</c:v>
                </c:pt>
                <c:pt idx="6">
                  <c:v>701</c:v>
                </c:pt>
                <c:pt idx="7">
                  <c:v>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D-49BF-B7FB-19C2D8EBD889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8.16'!$Z$93:$Z$100</c:f>
              <c:numCache>
                <c:formatCode>#,##0</c:formatCode>
                <c:ptCount val="8"/>
                <c:pt idx="0">
                  <c:v>471</c:v>
                </c:pt>
                <c:pt idx="1">
                  <c:v>1059</c:v>
                </c:pt>
                <c:pt idx="2">
                  <c:v>219</c:v>
                </c:pt>
                <c:pt idx="3">
                  <c:v>1067</c:v>
                </c:pt>
                <c:pt idx="4">
                  <c:v>774</c:v>
                </c:pt>
                <c:pt idx="5">
                  <c:v>587</c:v>
                </c:pt>
                <c:pt idx="6">
                  <c:v>37</c:v>
                </c:pt>
                <c:pt idx="7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D-49BF-B7FB-19C2D8EB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8.2'!$V$4:$Z$4</c:f>
              <c:numCache>
                <c:formatCode>#,##0</c:formatCode>
                <c:ptCount val="5"/>
                <c:pt idx="0">
                  <c:v>8846</c:v>
                </c:pt>
                <c:pt idx="1">
                  <c:v>8755</c:v>
                </c:pt>
                <c:pt idx="2">
                  <c:v>8879</c:v>
                </c:pt>
                <c:pt idx="3">
                  <c:v>8808</c:v>
                </c:pt>
                <c:pt idx="4">
                  <c:v>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A-43F5-8D76-7D99042BB53F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8.2'!$V$7:$Z$7</c:f>
              <c:numCache>
                <c:formatCode>#,##0</c:formatCode>
                <c:ptCount val="5"/>
                <c:pt idx="0">
                  <c:v>6086</c:v>
                </c:pt>
                <c:pt idx="1">
                  <c:v>5970</c:v>
                </c:pt>
                <c:pt idx="2">
                  <c:v>6092</c:v>
                </c:pt>
                <c:pt idx="3">
                  <c:v>6034</c:v>
                </c:pt>
                <c:pt idx="4">
                  <c:v>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A-43F5-8D76-7D99042BB53F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8.2'!$V$11:$Z$11</c:f>
              <c:numCache>
                <c:formatCode>#,##0</c:formatCode>
                <c:ptCount val="5"/>
                <c:pt idx="0">
                  <c:v>7577</c:v>
                </c:pt>
                <c:pt idx="1">
                  <c:v>7511</c:v>
                </c:pt>
                <c:pt idx="2">
                  <c:v>7588</c:v>
                </c:pt>
                <c:pt idx="3">
                  <c:v>7511</c:v>
                </c:pt>
                <c:pt idx="4">
                  <c:v>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A-43F5-8D76-7D99042BB53F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8.2'!$V$12:$Z$12</c:f>
              <c:numCache>
                <c:formatCode>#,##0</c:formatCode>
                <c:ptCount val="5"/>
                <c:pt idx="0">
                  <c:v>1269</c:v>
                </c:pt>
                <c:pt idx="1">
                  <c:v>1253</c:v>
                </c:pt>
                <c:pt idx="2">
                  <c:v>1288</c:v>
                </c:pt>
                <c:pt idx="3">
                  <c:v>1297</c:v>
                </c:pt>
                <c:pt idx="4">
                  <c:v>1336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2A-43F5-8D76-7D99042B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8.16'!$V$8:$Z$8</c:f>
              <c:numCache>
                <c:formatCode>#,##0</c:formatCode>
                <c:ptCount val="5"/>
                <c:pt idx="0">
                  <c:v>34375</c:v>
                </c:pt>
                <c:pt idx="1">
                  <c:v>37168</c:v>
                </c:pt>
                <c:pt idx="2">
                  <c:v>38945.339999999997</c:v>
                </c:pt>
                <c:pt idx="3">
                  <c:v>41524.57</c:v>
                </c:pt>
                <c:pt idx="4">
                  <c:v>41190.870000000003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F-46E1-A9AE-2C01FA678D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F-46E1-A9AE-2C01FA678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8.17'!$U$4:$Y$4</c:f>
              <c:numCache>
                <c:formatCode>#,##0</c:formatCode>
                <c:ptCount val="5"/>
                <c:pt idx="1">
                  <c:v>13520</c:v>
                </c:pt>
                <c:pt idx="2">
                  <c:v>13207</c:v>
                </c:pt>
                <c:pt idx="3">
                  <c:v>13632</c:v>
                </c:pt>
                <c:pt idx="4">
                  <c:v>13850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C-4EF0-9F07-7FDFE6D12F8C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8.17'!$U$7:$Y$7</c:f>
              <c:numCache>
                <c:formatCode>#,##0</c:formatCode>
                <c:ptCount val="5"/>
                <c:pt idx="1">
                  <c:v>9252</c:v>
                </c:pt>
                <c:pt idx="2">
                  <c:v>8818</c:v>
                </c:pt>
                <c:pt idx="3">
                  <c:v>9396</c:v>
                </c:pt>
                <c:pt idx="4">
                  <c:v>9389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C-4EF0-9F07-7FDFE6D12F8C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8.17'!$U$11:$Y$11</c:f>
              <c:numCache>
                <c:formatCode>#,##0</c:formatCode>
                <c:ptCount val="5"/>
                <c:pt idx="1">
                  <c:v>10458</c:v>
                </c:pt>
                <c:pt idx="2">
                  <c:v>10467</c:v>
                </c:pt>
                <c:pt idx="3">
                  <c:v>10606</c:v>
                </c:pt>
                <c:pt idx="4">
                  <c:v>10841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C-4EF0-9F07-7FDFE6D12F8C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8.17'!$U$12:$Y$12</c:f>
              <c:numCache>
                <c:formatCode>#,##0</c:formatCode>
                <c:ptCount val="5"/>
                <c:pt idx="1">
                  <c:v>3059</c:v>
                </c:pt>
                <c:pt idx="2">
                  <c:v>2743</c:v>
                </c:pt>
                <c:pt idx="3">
                  <c:v>3029</c:v>
                </c:pt>
                <c:pt idx="4">
                  <c:v>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DC-4EF0-9F07-7FDFE6D1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0.17461838592648368</c:v>
                </c:pt>
                <c:pt idx="1">
                  <c:v>5.6814292559381205E-3</c:v>
                </c:pt>
                <c:pt idx="2">
                  <c:v>6.4754603326716412E-2</c:v>
                </c:pt>
                <c:pt idx="3">
                  <c:v>5.6129783010472993E-3</c:v>
                </c:pt>
                <c:pt idx="4">
                  <c:v>5.3460195769730989E-2</c:v>
                </c:pt>
                <c:pt idx="5">
                  <c:v>2.2041207474844275E-2</c:v>
                </c:pt>
                <c:pt idx="6">
                  <c:v>7.8650147169553014E-2</c:v>
                </c:pt>
                <c:pt idx="7">
                  <c:v>6.63974262440961E-2</c:v>
                </c:pt>
                <c:pt idx="8">
                  <c:v>3.2035046888904101E-2</c:v>
                </c:pt>
                <c:pt idx="9">
                  <c:v>4.0386063385584228E-3</c:v>
                </c:pt>
                <c:pt idx="10">
                  <c:v>2.0398384557464577E-2</c:v>
                </c:pt>
                <c:pt idx="11">
                  <c:v>1.2389622835238551E-2</c:v>
                </c:pt>
                <c:pt idx="12">
                  <c:v>3.3404065986720514E-2</c:v>
                </c:pt>
                <c:pt idx="13">
                  <c:v>6.0579095078376347E-2</c:v>
                </c:pt>
                <c:pt idx="14">
                  <c:v>4.4561571633924296E-2</c:v>
                </c:pt>
                <c:pt idx="15">
                  <c:v>6.6465877198986931E-2</c:v>
                </c:pt>
                <c:pt idx="16">
                  <c:v>0.10507221575740981</c:v>
                </c:pt>
                <c:pt idx="17">
                  <c:v>1.6085974399342871E-2</c:v>
                </c:pt>
                <c:pt idx="18">
                  <c:v>2.3410226572660689E-2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7-49C1-A71A-CB003586A2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7-49C1-A71A-CB003586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8.17'!$Y$44:$Y$60</c:f>
              <c:numCache>
                <c:formatCode>#,##0</c:formatCode>
                <c:ptCount val="17"/>
                <c:pt idx="0">
                  <c:v>8</c:v>
                </c:pt>
                <c:pt idx="1">
                  <c:v>200</c:v>
                </c:pt>
                <c:pt idx="2">
                  <c:v>453</c:v>
                </c:pt>
                <c:pt idx="3">
                  <c:v>650</c:v>
                </c:pt>
                <c:pt idx="4">
                  <c:v>756</c:v>
                </c:pt>
                <c:pt idx="5">
                  <c:v>590</c:v>
                </c:pt>
                <c:pt idx="6">
                  <c:v>507</c:v>
                </c:pt>
                <c:pt idx="7">
                  <c:v>505</c:v>
                </c:pt>
                <c:pt idx="8">
                  <c:v>545</c:v>
                </c:pt>
                <c:pt idx="9">
                  <c:v>681</c:v>
                </c:pt>
                <c:pt idx="10">
                  <c:v>703</c:v>
                </c:pt>
                <c:pt idx="11">
                  <c:v>608</c:v>
                </c:pt>
                <c:pt idx="12">
                  <c:v>361</c:v>
                </c:pt>
                <c:pt idx="13">
                  <c:v>209</c:v>
                </c:pt>
                <c:pt idx="14">
                  <c:v>116</c:v>
                </c:pt>
                <c:pt idx="15">
                  <c:v>57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6-4582-9861-8C305165E9F7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8.17'!$Y$63:$Y$79</c:f>
              <c:numCache>
                <c:formatCode>#,##0</c:formatCode>
                <c:ptCount val="17"/>
                <c:pt idx="0">
                  <c:v>4</c:v>
                </c:pt>
                <c:pt idx="1">
                  <c:v>207</c:v>
                </c:pt>
                <c:pt idx="2">
                  <c:v>499</c:v>
                </c:pt>
                <c:pt idx="3">
                  <c:v>634</c:v>
                </c:pt>
                <c:pt idx="4">
                  <c:v>649</c:v>
                </c:pt>
                <c:pt idx="5">
                  <c:v>551</c:v>
                </c:pt>
                <c:pt idx="6">
                  <c:v>524</c:v>
                </c:pt>
                <c:pt idx="7">
                  <c:v>493</c:v>
                </c:pt>
                <c:pt idx="8">
                  <c:v>663</c:v>
                </c:pt>
                <c:pt idx="9">
                  <c:v>728</c:v>
                </c:pt>
                <c:pt idx="10">
                  <c:v>703</c:v>
                </c:pt>
                <c:pt idx="11">
                  <c:v>586</c:v>
                </c:pt>
                <c:pt idx="12">
                  <c:v>306</c:v>
                </c:pt>
                <c:pt idx="13">
                  <c:v>143</c:v>
                </c:pt>
                <c:pt idx="14">
                  <c:v>89</c:v>
                </c:pt>
                <c:pt idx="15">
                  <c:v>49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6-4582-9861-8C305165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8.17'!$Y$83:$Y$90</c:f>
              <c:numCache>
                <c:formatCode>#,##0</c:formatCode>
                <c:ptCount val="8"/>
                <c:pt idx="0">
                  <c:v>454</c:v>
                </c:pt>
                <c:pt idx="1">
                  <c:v>293</c:v>
                </c:pt>
                <c:pt idx="2">
                  <c:v>703</c:v>
                </c:pt>
                <c:pt idx="3">
                  <c:v>149</c:v>
                </c:pt>
                <c:pt idx="4">
                  <c:v>107</c:v>
                </c:pt>
                <c:pt idx="5">
                  <c:v>177</c:v>
                </c:pt>
                <c:pt idx="6">
                  <c:v>575</c:v>
                </c:pt>
                <c:pt idx="7">
                  <c:v>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524-BB1E-3D4F3CA903FB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8.17'!$Y$93:$Y$100</c:f>
              <c:numCache>
                <c:formatCode>#,##0</c:formatCode>
                <c:ptCount val="8"/>
                <c:pt idx="0">
                  <c:v>271</c:v>
                </c:pt>
                <c:pt idx="1">
                  <c:v>779</c:v>
                </c:pt>
                <c:pt idx="2">
                  <c:v>148</c:v>
                </c:pt>
                <c:pt idx="3">
                  <c:v>634</c:v>
                </c:pt>
                <c:pt idx="4">
                  <c:v>504</c:v>
                </c:pt>
                <c:pt idx="5">
                  <c:v>396</c:v>
                </c:pt>
                <c:pt idx="6">
                  <c:v>53</c:v>
                </c:pt>
                <c:pt idx="7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524-BB1E-3D4F3CA9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8.17'!$U$8:$Y$8</c:f>
              <c:numCache>
                <c:formatCode>#,##0</c:formatCode>
                <c:ptCount val="5"/>
                <c:pt idx="1">
                  <c:v>30851.67</c:v>
                </c:pt>
                <c:pt idx="2">
                  <c:v>33912.720000000001</c:v>
                </c:pt>
                <c:pt idx="3">
                  <c:v>33856.239999999998</c:v>
                </c:pt>
                <c:pt idx="4">
                  <c:v>37273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8-42AB-AF3D-6385154B37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8-42AB-AF3D-6385154B3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8.17'!$V$4:$Z$4</c:f>
              <c:numCache>
                <c:formatCode>#,##0</c:formatCode>
                <c:ptCount val="5"/>
                <c:pt idx="0">
                  <c:v>13520</c:v>
                </c:pt>
                <c:pt idx="1">
                  <c:v>13207</c:v>
                </c:pt>
                <c:pt idx="2">
                  <c:v>13632</c:v>
                </c:pt>
                <c:pt idx="3">
                  <c:v>13850</c:v>
                </c:pt>
                <c:pt idx="4">
                  <c:v>14610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1-4049-A947-E3743E607681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8.17'!$V$7:$Z$7</c:f>
              <c:numCache>
                <c:formatCode>#,##0</c:formatCode>
                <c:ptCount val="5"/>
                <c:pt idx="0">
                  <c:v>9252</c:v>
                </c:pt>
                <c:pt idx="1">
                  <c:v>8818</c:v>
                </c:pt>
                <c:pt idx="2">
                  <c:v>9396</c:v>
                </c:pt>
                <c:pt idx="3">
                  <c:v>9389</c:v>
                </c:pt>
                <c:pt idx="4">
                  <c:v>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1-4049-A947-E3743E607681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8.17'!$V$11:$Z$11</c:f>
              <c:numCache>
                <c:formatCode>#,##0</c:formatCode>
                <c:ptCount val="5"/>
                <c:pt idx="0">
                  <c:v>10458</c:v>
                </c:pt>
                <c:pt idx="1">
                  <c:v>10467</c:v>
                </c:pt>
                <c:pt idx="2">
                  <c:v>10606</c:v>
                </c:pt>
                <c:pt idx="3">
                  <c:v>10841</c:v>
                </c:pt>
                <c:pt idx="4">
                  <c:v>11602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1-4049-A947-E3743E607681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8.17'!$V$12:$Z$12</c:f>
              <c:numCache>
                <c:formatCode>#,##0</c:formatCode>
                <c:ptCount val="5"/>
                <c:pt idx="0">
                  <c:v>3059</c:v>
                </c:pt>
                <c:pt idx="1">
                  <c:v>2743</c:v>
                </c:pt>
                <c:pt idx="2">
                  <c:v>3029</c:v>
                </c:pt>
                <c:pt idx="3">
                  <c:v>3009</c:v>
                </c:pt>
                <c:pt idx="4">
                  <c:v>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1-4049-A947-E3743E607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0.17461838592648368</c:v>
                </c:pt>
                <c:pt idx="1">
                  <c:v>5.6814292559381205E-3</c:v>
                </c:pt>
                <c:pt idx="2">
                  <c:v>6.4754603326716412E-2</c:v>
                </c:pt>
                <c:pt idx="3">
                  <c:v>5.6129783010472993E-3</c:v>
                </c:pt>
                <c:pt idx="4">
                  <c:v>5.3460195769730989E-2</c:v>
                </c:pt>
                <c:pt idx="5">
                  <c:v>2.2041207474844275E-2</c:v>
                </c:pt>
                <c:pt idx="6">
                  <c:v>7.8650147169553014E-2</c:v>
                </c:pt>
                <c:pt idx="7">
                  <c:v>6.63974262440961E-2</c:v>
                </c:pt>
                <c:pt idx="8">
                  <c:v>3.2035046888904101E-2</c:v>
                </c:pt>
                <c:pt idx="9">
                  <c:v>4.0386063385584228E-3</c:v>
                </c:pt>
                <c:pt idx="10">
                  <c:v>2.0398384557464577E-2</c:v>
                </c:pt>
                <c:pt idx="11">
                  <c:v>1.2389622835238551E-2</c:v>
                </c:pt>
                <c:pt idx="12">
                  <c:v>3.3404065986720514E-2</c:v>
                </c:pt>
                <c:pt idx="13">
                  <c:v>6.0579095078376347E-2</c:v>
                </c:pt>
                <c:pt idx="14">
                  <c:v>4.4561571633924296E-2</c:v>
                </c:pt>
                <c:pt idx="15">
                  <c:v>6.6465877198986931E-2</c:v>
                </c:pt>
                <c:pt idx="16">
                  <c:v>0.10507221575740981</c:v>
                </c:pt>
                <c:pt idx="17">
                  <c:v>1.6085974399342871E-2</c:v>
                </c:pt>
                <c:pt idx="18">
                  <c:v>2.3410226572660689E-2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B-48EA-84A6-CD512BF5F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B-48EA-84A6-CD512BF5F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8.17'!$Z$44:$Z$60</c:f>
              <c:numCache>
                <c:formatCode>#,##0</c:formatCode>
                <c:ptCount val="17"/>
                <c:pt idx="0">
                  <c:v>14</c:v>
                </c:pt>
                <c:pt idx="1">
                  <c:v>256</c:v>
                </c:pt>
                <c:pt idx="2">
                  <c:v>443</c:v>
                </c:pt>
                <c:pt idx="3">
                  <c:v>673</c:v>
                </c:pt>
                <c:pt idx="4">
                  <c:v>809</c:v>
                </c:pt>
                <c:pt idx="5">
                  <c:v>634</c:v>
                </c:pt>
                <c:pt idx="6">
                  <c:v>581</c:v>
                </c:pt>
                <c:pt idx="7">
                  <c:v>522</c:v>
                </c:pt>
                <c:pt idx="8">
                  <c:v>573</c:v>
                </c:pt>
                <c:pt idx="9">
                  <c:v>641</c:v>
                </c:pt>
                <c:pt idx="10">
                  <c:v>704</c:v>
                </c:pt>
                <c:pt idx="11">
                  <c:v>653</c:v>
                </c:pt>
                <c:pt idx="12">
                  <c:v>403</c:v>
                </c:pt>
                <c:pt idx="13">
                  <c:v>219</c:v>
                </c:pt>
                <c:pt idx="14">
                  <c:v>128</c:v>
                </c:pt>
                <c:pt idx="15">
                  <c:v>58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8-44DF-BB4D-FACCDFF51F2F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8.17'!$Z$63:$Z$79</c:f>
              <c:numCache>
                <c:formatCode>#,##0</c:formatCode>
                <c:ptCount val="17"/>
                <c:pt idx="0">
                  <c:v>5</c:v>
                </c:pt>
                <c:pt idx="1">
                  <c:v>243</c:v>
                </c:pt>
                <c:pt idx="2">
                  <c:v>539</c:v>
                </c:pt>
                <c:pt idx="3">
                  <c:v>630</c:v>
                </c:pt>
                <c:pt idx="4">
                  <c:v>704</c:v>
                </c:pt>
                <c:pt idx="5">
                  <c:v>644</c:v>
                </c:pt>
                <c:pt idx="6">
                  <c:v>607</c:v>
                </c:pt>
                <c:pt idx="7">
                  <c:v>549</c:v>
                </c:pt>
                <c:pt idx="8">
                  <c:v>599</c:v>
                </c:pt>
                <c:pt idx="9">
                  <c:v>755</c:v>
                </c:pt>
                <c:pt idx="10">
                  <c:v>732</c:v>
                </c:pt>
                <c:pt idx="11">
                  <c:v>631</c:v>
                </c:pt>
                <c:pt idx="12">
                  <c:v>295</c:v>
                </c:pt>
                <c:pt idx="13">
                  <c:v>161</c:v>
                </c:pt>
                <c:pt idx="14">
                  <c:v>96</c:v>
                </c:pt>
                <c:pt idx="15">
                  <c:v>49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8-44DF-BB4D-FACCDFF5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8.17'!$Z$83:$Z$90</c:f>
              <c:numCache>
                <c:formatCode>#,##0</c:formatCode>
                <c:ptCount val="8"/>
                <c:pt idx="0">
                  <c:v>488</c:v>
                </c:pt>
                <c:pt idx="1">
                  <c:v>300</c:v>
                </c:pt>
                <c:pt idx="2">
                  <c:v>691</c:v>
                </c:pt>
                <c:pt idx="3">
                  <c:v>179</c:v>
                </c:pt>
                <c:pt idx="4">
                  <c:v>108</c:v>
                </c:pt>
                <c:pt idx="5">
                  <c:v>179</c:v>
                </c:pt>
                <c:pt idx="6">
                  <c:v>593</c:v>
                </c:pt>
                <c:pt idx="7">
                  <c:v>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A-41A9-8EBE-6804F5C16229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8.17'!$Z$93:$Z$100</c:f>
              <c:numCache>
                <c:formatCode>#,##0</c:formatCode>
                <c:ptCount val="8"/>
                <c:pt idx="0">
                  <c:v>306</c:v>
                </c:pt>
                <c:pt idx="1">
                  <c:v>782</c:v>
                </c:pt>
                <c:pt idx="2">
                  <c:v>155</c:v>
                </c:pt>
                <c:pt idx="3">
                  <c:v>666</c:v>
                </c:pt>
                <c:pt idx="4">
                  <c:v>518</c:v>
                </c:pt>
                <c:pt idx="5">
                  <c:v>411</c:v>
                </c:pt>
                <c:pt idx="6">
                  <c:v>56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A-41A9-8EBE-6804F5C16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0.12887209929843496</c:v>
                </c:pt>
                <c:pt idx="1">
                  <c:v>1.2304371289800324E-2</c:v>
                </c:pt>
                <c:pt idx="2">
                  <c:v>7.3502428494333513E-2</c:v>
                </c:pt>
                <c:pt idx="3">
                  <c:v>3.8855909336211547E-3</c:v>
                </c:pt>
                <c:pt idx="4">
                  <c:v>4.3820831084727466E-2</c:v>
                </c:pt>
                <c:pt idx="5">
                  <c:v>4.1122504047490557E-2</c:v>
                </c:pt>
                <c:pt idx="6">
                  <c:v>7.1883432271991371E-2</c:v>
                </c:pt>
                <c:pt idx="7">
                  <c:v>6.7889908256880738E-2</c:v>
                </c:pt>
                <c:pt idx="8">
                  <c:v>2.8710199676200754E-2</c:v>
                </c:pt>
                <c:pt idx="9">
                  <c:v>4.1014570966001083E-3</c:v>
                </c:pt>
                <c:pt idx="10">
                  <c:v>1.8456556934700486E-2</c:v>
                </c:pt>
                <c:pt idx="11">
                  <c:v>1.5434430652995143E-2</c:v>
                </c:pt>
                <c:pt idx="12">
                  <c:v>2.730706961683756E-2</c:v>
                </c:pt>
                <c:pt idx="13">
                  <c:v>6.4651915812196439E-2</c:v>
                </c:pt>
                <c:pt idx="14">
                  <c:v>8.5267134376686454E-2</c:v>
                </c:pt>
                <c:pt idx="15">
                  <c:v>5.9902860226659471E-2</c:v>
                </c:pt>
                <c:pt idx="16">
                  <c:v>0.14689692390717754</c:v>
                </c:pt>
                <c:pt idx="17">
                  <c:v>1.3491635186184566E-2</c:v>
                </c:pt>
                <c:pt idx="18">
                  <c:v>2.3421478683216406E-2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463-88E2-7849FC1671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463-88E2-7849FC16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8.17'!$V$8:$Z$8</c:f>
              <c:numCache>
                <c:formatCode>#,##0</c:formatCode>
                <c:ptCount val="5"/>
                <c:pt idx="0">
                  <c:v>30851.67</c:v>
                </c:pt>
                <c:pt idx="1">
                  <c:v>33912.720000000001</c:v>
                </c:pt>
                <c:pt idx="2">
                  <c:v>33856.239999999998</c:v>
                </c:pt>
                <c:pt idx="3">
                  <c:v>37273</c:v>
                </c:pt>
                <c:pt idx="4">
                  <c:v>38452.730000000003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6-43F7-9104-3EC5DDCC93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6-43F7-9104-3EC5DDCC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8.18'!$U$4:$Y$4</c:f>
              <c:numCache>
                <c:formatCode>#,##0</c:formatCode>
                <c:ptCount val="5"/>
                <c:pt idx="1">
                  <c:v>132766</c:v>
                </c:pt>
                <c:pt idx="2">
                  <c:v>137907</c:v>
                </c:pt>
                <c:pt idx="3">
                  <c:v>134610</c:v>
                </c:pt>
                <c:pt idx="4">
                  <c:v>132316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E-40FC-BFBB-04FC86AC152B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8.18'!$U$7:$Y$7</c:f>
              <c:numCache>
                <c:formatCode>#,##0</c:formatCode>
                <c:ptCount val="5"/>
                <c:pt idx="1">
                  <c:v>90234</c:v>
                </c:pt>
                <c:pt idx="2">
                  <c:v>92728</c:v>
                </c:pt>
                <c:pt idx="3">
                  <c:v>92528</c:v>
                </c:pt>
                <c:pt idx="4">
                  <c:v>89961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E-40FC-BFBB-04FC86AC152B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8.18'!$U$11:$Y$11</c:f>
              <c:numCache>
                <c:formatCode>#,##0</c:formatCode>
                <c:ptCount val="5"/>
                <c:pt idx="1">
                  <c:v>118568</c:v>
                </c:pt>
                <c:pt idx="2">
                  <c:v>123078</c:v>
                </c:pt>
                <c:pt idx="3">
                  <c:v>119825</c:v>
                </c:pt>
                <c:pt idx="4">
                  <c:v>117526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E-40FC-BFBB-04FC86AC152B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8.18'!$U$12:$Y$12</c:f>
              <c:numCache>
                <c:formatCode>#,##0</c:formatCode>
                <c:ptCount val="5"/>
                <c:pt idx="1">
                  <c:v>14197</c:v>
                </c:pt>
                <c:pt idx="2">
                  <c:v>14833</c:v>
                </c:pt>
                <c:pt idx="3">
                  <c:v>14788</c:v>
                </c:pt>
                <c:pt idx="4">
                  <c:v>14790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DE-40FC-BFBB-04FC86AC1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3.6850991684006249E-3</c:v>
                </c:pt>
                <c:pt idx="1">
                  <c:v>9.3878952198799188E-4</c:v>
                </c:pt>
                <c:pt idx="2">
                  <c:v>4.098446793753547E-2</c:v>
                </c:pt>
                <c:pt idx="3">
                  <c:v>5.8849492423127849E-3</c:v>
                </c:pt>
                <c:pt idx="4">
                  <c:v>4.7871259729432451E-2</c:v>
                </c:pt>
                <c:pt idx="5">
                  <c:v>3.0307488597910843E-2</c:v>
                </c:pt>
                <c:pt idx="6">
                  <c:v>8.7545625871357807E-2</c:v>
                </c:pt>
                <c:pt idx="7">
                  <c:v>8.2753595774045979E-2</c:v>
                </c:pt>
                <c:pt idx="8">
                  <c:v>3.0510659464609735E-2</c:v>
                </c:pt>
                <c:pt idx="9">
                  <c:v>2.8647092204544023E-2</c:v>
                </c:pt>
                <c:pt idx="10">
                  <c:v>4.403903682997401E-2</c:v>
                </c:pt>
                <c:pt idx="11">
                  <c:v>1.4088848721775012E-2</c:v>
                </c:pt>
                <c:pt idx="12">
                  <c:v>0.10713409977791323</c:v>
                </c:pt>
                <c:pt idx="13">
                  <c:v>9.2912139108990655E-2</c:v>
                </c:pt>
                <c:pt idx="14">
                  <c:v>6.2065196830534478E-2</c:v>
                </c:pt>
                <c:pt idx="15">
                  <c:v>9.7479980663738197E-2</c:v>
                </c:pt>
                <c:pt idx="16">
                  <c:v>0.13770080637816404</c:v>
                </c:pt>
                <c:pt idx="17">
                  <c:v>3.6409620490832788E-2</c:v>
                </c:pt>
                <c:pt idx="18">
                  <c:v>3.3873487603074189E-2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B-4198-8489-77B4F694F0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B-4198-8489-77B4F694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8.18'!$Y$44:$Y$60</c:f>
              <c:numCache>
                <c:formatCode>#,##0</c:formatCode>
                <c:ptCount val="17"/>
                <c:pt idx="0">
                  <c:v>13</c:v>
                </c:pt>
                <c:pt idx="1">
                  <c:v>570</c:v>
                </c:pt>
                <c:pt idx="2">
                  <c:v>2205</c:v>
                </c:pt>
                <c:pt idx="3">
                  <c:v>5832</c:v>
                </c:pt>
                <c:pt idx="4">
                  <c:v>10597</c:v>
                </c:pt>
                <c:pt idx="5">
                  <c:v>10602</c:v>
                </c:pt>
                <c:pt idx="6">
                  <c:v>8836</c:v>
                </c:pt>
                <c:pt idx="7">
                  <c:v>6679</c:v>
                </c:pt>
                <c:pt idx="8">
                  <c:v>5851</c:v>
                </c:pt>
                <c:pt idx="9">
                  <c:v>5177</c:v>
                </c:pt>
                <c:pt idx="10">
                  <c:v>3784</c:v>
                </c:pt>
                <c:pt idx="11">
                  <c:v>2827</c:v>
                </c:pt>
                <c:pt idx="12">
                  <c:v>1307</c:v>
                </c:pt>
                <c:pt idx="13">
                  <c:v>476</c:v>
                </c:pt>
                <c:pt idx="14">
                  <c:v>170</c:v>
                </c:pt>
                <c:pt idx="15">
                  <c:v>91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F39-A207-0FCA099225B9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8.18'!$Y$63:$Y$79</c:f>
              <c:numCache>
                <c:formatCode>#,##0</c:formatCode>
                <c:ptCount val="17"/>
                <c:pt idx="0">
                  <c:v>15</c:v>
                </c:pt>
                <c:pt idx="1">
                  <c:v>817</c:v>
                </c:pt>
                <c:pt idx="2">
                  <c:v>2482</c:v>
                </c:pt>
                <c:pt idx="3">
                  <c:v>6176</c:v>
                </c:pt>
                <c:pt idx="4">
                  <c:v>10838</c:v>
                </c:pt>
                <c:pt idx="5">
                  <c:v>10994</c:v>
                </c:pt>
                <c:pt idx="6">
                  <c:v>8623</c:v>
                </c:pt>
                <c:pt idx="7">
                  <c:v>6811</c:v>
                </c:pt>
                <c:pt idx="8">
                  <c:v>6044</c:v>
                </c:pt>
                <c:pt idx="9">
                  <c:v>5632</c:v>
                </c:pt>
                <c:pt idx="10">
                  <c:v>4131</c:v>
                </c:pt>
                <c:pt idx="11">
                  <c:v>2704</c:v>
                </c:pt>
                <c:pt idx="12">
                  <c:v>1182</c:v>
                </c:pt>
                <c:pt idx="13">
                  <c:v>382</c:v>
                </c:pt>
                <c:pt idx="14">
                  <c:v>147</c:v>
                </c:pt>
                <c:pt idx="15">
                  <c:v>92</c:v>
                </c:pt>
                <c:pt idx="1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F39-A207-0FCA0992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8.18'!$Y$83:$Y$90</c:f>
              <c:numCache>
                <c:formatCode>#,##0</c:formatCode>
                <c:ptCount val="8"/>
                <c:pt idx="0">
                  <c:v>5756</c:v>
                </c:pt>
                <c:pt idx="1">
                  <c:v>10689</c:v>
                </c:pt>
                <c:pt idx="2">
                  <c:v>5695</c:v>
                </c:pt>
                <c:pt idx="3">
                  <c:v>2921</c:v>
                </c:pt>
                <c:pt idx="4">
                  <c:v>3034</c:v>
                </c:pt>
                <c:pt idx="5">
                  <c:v>2523</c:v>
                </c:pt>
                <c:pt idx="6">
                  <c:v>2153</c:v>
                </c:pt>
                <c:pt idx="7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2-4DD7-840E-CD80E4BECA28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8.18'!$Y$93:$Y$100</c:f>
              <c:numCache>
                <c:formatCode>#,##0</c:formatCode>
                <c:ptCount val="8"/>
                <c:pt idx="0">
                  <c:v>4937</c:v>
                </c:pt>
                <c:pt idx="1">
                  <c:v>13859</c:v>
                </c:pt>
                <c:pt idx="2">
                  <c:v>1428</c:v>
                </c:pt>
                <c:pt idx="3">
                  <c:v>5286</c:v>
                </c:pt>
                <c:pt idx="4">
                  <c:v>7191</c:v>
                </c:pt>
                <c:pt idx="5">
                  <c:v>3613</c:v>
                </c:pt>
                <c:pt idx="6">
                  <c:v>366</c:v>
                </c:pt>
                <c:pt idx="7">
                  <c:v>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2-4DD7-840E-CD80E4BE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8.18'!$U$8:$Y$8</c:f>
              <c:numCache>
                <c:formatCode>#,##0</c:formatCode>
                <c:ptCount val="5"/>
                <c:pt idx="1">
                  <c:v>44037.47</c:v>
                </c:pt>
                <c:pt idx="2">
                  <c:v>44892</c:v>
                </c:pt>
                <c:pt idx="3">
                  <c:v>46372.95</c:v>
                </c:pt>
                <c:pt idx="4">
                  <c:v>49852.07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F-4BF8-8779-B7AE923508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F-4BF8-8779-B7AE92350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8.18'!$V$4:$Z$4</c:f>
              <c:numCache>
                <c:formatCode>#,##0</c:formatCode>
                <c:ptCount val="5"/>
                <c:pt idx="0">
                  <c:v>132766</c:v>
                </c:pt>
                <c:pt idx="1">
                  <c:v>137907</c:v>
                </c:pt>
                <c:pt idx="2">
                  <c:v>134610</c:v>
                </c:pt>
                <c:pt idx="3">
                  <c:v>132316</c:v>
                </c:pt>
                <c:pt idx="4">
                  <c:v>142739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C-4727-936C-20C29BDE4009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8.18'!$V$7:$Z$7</c:f>
              <c:numCache>
                <c:formatCode>#,##0</c:formatCode>
                <c:ptCount val="5"/>
                <c:pt idx="0">
                  <c:v>90234</c:v>
                </c:pt>
                <c:pt idx="1">
                  <c:v>92728</c:v>
                </c:pt>
                <c:pt idx="2">
                  <c:v>92528</c:v>
                </c:pt>
                <c:pt idx="3">
                  <c:v>89961</c:v>
                </c:pt>
                <c:pt idx="4">
                  <c:v>90852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C-4727-936C-20C29BDE4009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8.18'!$V$11:$Z$11</c:f>
              <c:numCache>
                <c:formatCode>#,##0</c:formatCode>
                <c:ptCount val="5"/>
                <c:pt idx="0">
                  <c:v>118568</c:v>
                </c:pt>
                <c:pt idx="1">
                  <c:v>123078</c:v>
                </c:pt>
                <c:pt idx="2">
                  <c:v>119825</c:v>
                </c:pt>
                <c:pt idx="3">
                  <c:v>117526</c:v>
                </c:pt>
                <c:pt idx="4">
                  <c:v>128049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C-4727-936C-20C29BDE4009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8.18'!$V$12:$Z$12</c:f>
              <c:numCache>
                <c:formatCode>#,##0</c:formatCode>
                <c:ptCount val="5"/>
                <c:pt idx="0">
                  <c:v>14197</c:v>
                </c:pt>
                <c:pt idx="1">
                  <c:v>14833</c:v>
                </c:pt>
                <c:pt idx="2">
                  <c:v>14788</c:v>
                </c:pt>
                <c:pt idx="3">
                  <c:v>14790</c:v>
                </c:pt>
                <c:pt idx="4">
                  <c:v>14690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C-4727-936C-20C29BDE4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3.6850991684006249E-3</c:v>
                </c:pt>
                <c:pt idx="1">
                  <c:v>9.3878952198799188E-4</c:v>
                </c:pt>
                <c:pt idx="2">
                  <c:v>4.098446793753547E-2</c:v>
                </c:pt>
                <c:pt idx="3">
                  <c:v>5.8849492423127849E-3</c:v>
                </c:pt>
                <c:pt idx="4">
                  <c:v>4.7871259729432451E-2</c:v>
                </c:pt>
                <c:pt idx="5">
                  <c:v>3.0307488597910843E-2</c:v>
                </c:pt>
                <c:pt idx="6">
                  <c:v>8.7545625871357807E-2</c:v>
                </c:pt>
                <c:pt idx="7">
                  <c:v>8.2753595774045979E-2</c:v>
                </c:pt>
                <c:pt idx="8">
                  <c:v>3.0510659464609735E-2</c:v>
                </c:pt>
                <c:pt idx="9">
                  <c:v>2.8647092204544023E-2</c:v>
                </c:pt>
                <c:pt idx="10">
                  <c:v>4.403903682997401E-2</c:v>
                </c:pt>
                <c:pt idx="11">
                  <c:v>1.4088848721775012E-2</c:v>
                </c:pt>
                <c:pt idx="12">
                  <c:v>0.10713409977791323</c:v>
                </c:pt>
                <c:pt idx="13">
                  <c:v>9.2912139108990655E-2</c:v>
                </c:pt>
                <c:pt idx="14">
                  <c:v>6.2065196830534478E-2</c:v>
                </c:pt>
                <c:pt idx="15">
                  <c:v>9.7479980663738197E-2</c:v>
                </c:pt>
                <c:pt idx="16">
                  <c:v>0.13770080637816404</c:v>
                </c:pt>
                <c:pt idx="17">
                  <c:v>3.6409620490832788E-2</c:v>
                </c:pt>
                <c:pt idx="18">
                  <c:v>3.3873487603074189E-2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5-440F-8BC7-EF91A85AB5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5-440F-8BC7-EF91A85A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8.18'!$Z$44:$Z$60</c:f>
              <c:numCache>
                <c:formatCode>#,##0</c:formatCode>
                <c:ptCount val="17"/>
                <c:pt idx="0">
                  <c:v>7</c:v>
                </c:pt>
                <c:pt idx="1">
                  <c:v>971</c:v>
                </c:pt>
                <c:pt idx="2">
                  <c:v>2891</c:v>
                </c:pt>
                <c:pt idx="3">
                  <c:v>6191</c:v>
                </c:pt>
                <c:pt idx="4">
                  <c:v>10886</c:v>
                </c:pt>
                <c:pt idx="5">
                  <c:v>10859</c:v>
                </c:pt>
                <c:pt idx="6">
                  <c:v>9402</c:v>
                </c:pt>
                <c:pt idx="7">
                  <c:v>7109</c:v>
                </c:pt>
                <c:pt idx="8">
                  <c:v>5969</c:v>
                </c:pt>
                <c:pt idx="9">
                  <c:v>5597</c:v>
                </c:pt>
                <c:pt idx="10">
                  <c:v>4077</c:v>
                </c:pt>
                <c:pt idx="11">
                  <c:v>3006</c:v>
                </c:pt>
                <c:pt idx="12">
                  <c:v>1495</c:v>
                </c:pt>
                <c:pt idx="13">
                  <c:v>516</c:v>
                </c:pt>
                <c:pt idx="14">
                  <c:v>208</c:v>
                </c:pt>
                <c:pt idx="15">
                  <c:v>92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B-4EAF-991D-9C2B1D760E54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8.18'!$Z$63:$Z$79</c:f>
              <c:numCache>
                <c:formatCode>#,##0</c:formatCode>
                <c:ptCount val="17"/>
                <c:pt idx="0">
                  <c:v>21</c:v>
                </c:pt>
                <c:pt idx="1">
                  <c:v>1199</c:v>
                </c:pt>
                <c:pt idx="2">
                  <c:v>3344</c:v>
                </c:pt>
                <c:pt idx="3">
                  <c:v>6854</c:v>
                </c:pt>
                <c:pt idx="4">
                  <c:v>11467</c:v>
                </c:pt>
                <c:pt idx="5">
                  <c:v>11682</c:v>
                </c:pt>
                <c:pt idx="6">
                  <c:v>9323</c:v>
                </c:pt>
                <c:pt idx="7">
                  <c:v>7355</c:v>
                </c:pt>
                <c:pt idx="8">
                  <c:v>6315</c:v>
                </c:pt>
                <c:pt idx="9">
                  <c:v>6170</c:v>
                </c:pt>
                <c:pt idx="10">
                  <c:v>4501</c:v>
                </c:pt>
                <c:pt idx="11">
                  <c:v>3006</c:v>
                </c:pt>
                <c:pt idx="12">
                  <c:v>1353</c:v>
                </c:pt>
                <c:pt idx="13">
                  <c:v>416</c:v>
                </c:pt>
                <c:pt idx="14">
                  <c:v>163</c:v>
                </c:pt>
                <c:pt idx="15">
                  <c:v>80</c:v>
                </c:pt>
                <c:pt idx="16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B-4EAF-991D-9C2B1D760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8.18'!$Z$83:$Z$90</c:f>
              <c:numCache>
                <c:formatCode>#,##0</c:formatCode>
                <c:ptCount val="8"/>
                <c:pt idx="0">
                  <c:v>5795</c:v>
                </c:pt>
                <c:pt idx="1">
                  <c:v>11053</c:v>
                </c:pt>
                <c:pt idx="2">
                  <c:v>5658</c:v>
                </c:pt>
                <c:pt idx="3">
                  <c:v>2968</c:v>
                </c:pt>
                <c:pt idx="4">
                  <c:v>3082</c:v>
                </c:pt>
                <c:pt idx="5">
                  <c:v>2617</c:v>
                </c:pt>
                <c:pt idx="6">
                  <c:v>2108</c:v>
                </c:pt>
                <c:pt idx="7">
                  <c:v>3640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E-4368-BE28-D4F9AD7BE28D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8.18'!$Z$93:$Z$100</c:f>
              <c:numCache>
                <c:formatCode>#,##0</c:formatCode>
                <c:ptCount val="8"/>
                <c:pt idx="0">
                  <c:v>5026</c:v>
                </c:pt>
                <c:pt idx="1">
                  <c:v>14301</c:v>
                </c:pt>
                <c:pt idx="2">
                  <c:v>1451</c:v>
                </c:pt>
                <c:pt idx="3">
                  <c:v>5373</c:v>
                </c:pt>
                <c:pt idx="4">
                  <c:v>7093</c:v>
                </c:pt>
                <c:pt idx="5">
                  <c:v>3605</c:v>
                </c:pt>
                <c:pt idx="6">
                  <c:v>385</c:v>
                </c:pt>
                <c:pt idx="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E-4368-BE28-D4F9AD7BE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8.2'!$Z$44:$Z$60</c:f>
              <c:numCache>
                <c:formatCode>#,##0</c:formatCode>
                <c:ptCount val="17"/>
                <c:pt idx="0">
                  <c:v>7</c:v>
                </c:pt>
                <c:pt idx="1">
                  <c:v>130</c:v>
                </c:pt>
                <c:pt idx="2">
                  <c:v>268</c:v>
                </c:pt>
                <c:pt idx="3">
                  <c:v>397</c:v>
                </c:pt>
                <c:pt idx="4">
                  <c:v>548</c:v>
                </c:pt>
                <c:pt idx="5">
                  <c:v>534</c:v>
                </c:pt>
                <c:pt idx="6">
                  <c:v>429</c:v>
                </c:pt>
                <c:pt idx="7">
                  <c:v>364</c:v>
                </c:pt>
                <c:pt idx="8">
                  <c:v>368</c:v>
                </c:pt>
                <c:pt idx="9">
                  <c:v>406</c:v>
                </c:pt>
                <c:pt idx="10">
                  <c:v>395</c:v>
                </c:pt>
                <c:pt idx="11">
                  <c:v>387</c:v>
                </c:pt>
                <c:pt idx="12">
                  <c:v>241</c:v>
                </c:pt>
                <c:pt idx="13">
                  <c:v>106</c:v>
                </c:pt>
                <c:pt idx="14">
                  <c:v>62</c:v>
                </c:pt>
                <c:pt idx="15">
                  <c:v>23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2-4A55-824F-F8DA8F19F957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8.2'!$Z$63:$Z$79</c:f>
              <c:numCache>
                <c:formatCode>#,##0</c:formatCode>
                <c:ptCount val="17"/>
                <c:pt idx="0">
                  <c:v>3</c:v>
                </c:pt>
                <c:pt idx="1">
                  <c:v>144</c:v>
                </c:pt>
                <c:pt idx="2">
                  <c:v>337</c:v>
                </c:pt>
                <c:pt idx="3">
                  <c:v>408</c:v>
                </c:pt>
                <c:pt idx="4">
                  <c:v>439</c:v>
                </c:pt>
                <c:pt idx="5">
                  <c:v>465</c:v>
                </c:pt>
                <c:pt idx="6">
                  <c:v>371</c:v>
                </c:pt>
                <c:pt idx="7">
                  <c:v>392</c:v>
                </c:pt>
                <c:pt idx="8">
                  <c:v>411</c:v>
                </c:pt>
                <c:pt idx="9">
                  <c:v>472</c:v>
                </c:pt>
                <c:pt idx="10">
                  <c:v>407</c:v>
                </c:pt>
                <c:pt idx="11">
                  <c:v>356</c:v>
                </c:pt>
                <c:pt idx="12">
                  <c:v>199</c:v>
                </c:pt>
                <c:pt idx="13">
                  <c:v>92</c:v>
                </c:pt>
                <c:pt idx="14">
                  <c:v>40</c:v>
                </c:pt>
                <c:pt idx="15">
                  <c:v>17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2-4A55-824F-F8DA8F19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8.18'!$V$8:$Z$8</c:f>
              <c:numCache>
                <c:formatCode>#,##0</c:formatCode>
                <c:ptCount val="5"/>
                <c:pt idx="0">
                  <c:v>44037.47</c:v>
                </c:pt>
                <c:pt idx="1">
                  <c:v>44892</c:v>
                </c:pt>
                <c:pt idx="2">
                  <c:v>46372.95</c:v>
                </c:pt>
                <c:pt idx="3">
                  <c:v>49852.07</c:v>
                </c:pt>
                <c:pt idx="4">
                  <c:v>50458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0-45FC-A047-635315328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0-45FC-A047-63531532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8.19'!$U$4:$Y$4</c:f>
              <c:numCache>
                <c:formatCode>#,##0</c:formatCode>
                <c:ptCount val="5"/>
                <c:pt idx="1">
                  <c:v>32201</c:v>
                </c:pt>
                <c:pt idx="2">
                  <c:v>32340</c:v>
                </c:pt>
                <c:pt idx="3">
                  <c:v>33725</c:v>
                </c:pt>
                <c:pt idx="4">
                  <c:v>34896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8-47E7-905F-A7EF72C08830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8.19'!$U$7:$Y$7</c:f>
              <c:numCache>
                <c:formatCode>#,##0</c:formatCode>
                <c:ptCount val="5"/>
                <c:pt idx="1">
                  <c:v>23011</c:v>
                </c:pt>
                <c:pt idx="2">
                  <c:v>23080</c:v>
                </c:pt>
                <c:pt idx="3">
                  <c:v>24051</c:v>
                </c:pt>
                <c:pt idx="4">
                  <c:v>24525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8-47E7-905F-A7EF72C08830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8.19'!$U$11:$Y$11</c:f>
              <c:numCache>
                <c:formatCode>#,##0</c:formatCode>
                <c:ptCount val="5"/>
                <c:pt idx="1">
                  <c:v>26849</c:v>
                </c:pt>
                <c:pt idx="2">
                  <c:v>27232</c:v>
                </c:pt>
                <c:pt idx="3">
                  <c:v>28358</c:v>
                </c:pt>
                <c:pt idx="4">
                  <c:v>29392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8-47E7-905F-A7EF72C08830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8.19'!$U$12:$Y$12</c:f>
              <c:numCache>
                <c:formatCode>#,##0</c:formatCode>
                <c:ptCount val="5"/>
                <c:pt idx="1">
                  <c:v>5354</c:v>
                </c:pt>
                <c:pt idx="2">
                  <c:v>5109</c:v>
                </c:pt>
                <c:pt idx="3">
                  <c:v>5370</c:v>
                </c:pt>
                <c:pt idx="4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98-47E7-905F-A7EF72C0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6.2946571398101739E-2</c:v>
                </c:pt>
                <c:pt idx="1">
                  <c:v>4.8256371973978886E-3</c:v>
                </c:pt>
                <c:pt idx="2">
                  <c:v>6.3906366641783091E-2</c:v>
                </c:pt>
                <c:pt idx="3">
                  <c:v>7.331769222565853E-3</c:v>
                </c:pt>
                <c:pt idx="4">
                  <c:v>7.7290178095339668E-2</c:v>
                </c:pt>
                <c:pt idx="5">
                  <c:v>2.3834915218086807E-2</c:v>
                </c:pt>
                <c:pt idx="6">
                  <c:v>0.10525754505705449</c:v>
                </c:pt>
                <c:pt idx="7">
                  <c:v>8.5501759624613413E-2</c:v>
                </c:pt>
                <c:pt idx="8">
                  <c:v>3.1806547936440228E-2</c:v>
                </c:pt>
                <c:pt idx="9">
                  <c:v>5.2788738402474141E-3</c:v>
                </c:pt>
                <c:pt idx="10">
                  <c:v>2.4581422629838968E-2</c:v>
                </c:pt>
                <c:pt idx="11">
                  <c:v>1.7942838861042979E-2</c:v>
                </c:pt>
                <c:pt idx="12">
                  <c:v>3.9111656180014928E-2</c:v>
                </c:pt>
                <c:pt idx="13">
                  <c:v>5.9054068465394051E-2</c:v>
                </c:pt>
                <c:pt idx="14">
                  <c:v>5.9507305108243577E-2</c:v>
                </c:pt>
                <c:pt idx="15">
                  <c:v>7.3984216700437241E-2</c:v>
                </c:pt>
                <c:pt idx="16">
                  <c:v>0.14260957662365362</c:v>
                </c:pt>
                <c:pt idx="17">
                  <c:v>1.6849738722405888E-2</c:v>
                </c:pt>
                <c:pt idx="18">
                  <c:v>4.1751093100138637E-2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6-4DE6-8A70-4709680265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6-4DE6-8A70-47096802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8.19'!$Y$44:$Y$60</c:f>
              <c:numCache>
                <c:formatCode>#,##0</c:formatCode>
                <c:ptCount val="17"/>
                <c:pt idx="0">
                  <c:v>22</c:v>
                </c:pt>
                <c:pt idx="1">
                  <c:v>552</c:v>
                </c:pt>
                <c:pt idx="2">
                  <c:v>995</c:v>
                </c:pt>
                <c:pt idx="3">
                  <c:v>1292</c:v>
                </c:pt>
                <c:pt idx="4">
                  <c:v>1657</c:v>
                </c:pt>
                <c:pt idx="5">
                  <c:v>1622</c:v>
                </c:pt>
                <c:pt idx="6">
                  <c:v>1395</c:v>
                </c:pt>
                <c:pt idx="7">
                  <c:v>1288</c:v>
                </c:pt>
                <c:pt idx="8">
                  <c:v>1445</c:v>
                </c:pt>
                <c:pt idx="9">
                  <c:v>1547</c:v>
                </c:pt>
                <c:pt idx="10">
                  <c:v>1711</c:v>
                </c:pt>
                <c:pt idx="11">
                  <c:v>1700</c:v>
                </c:pt>
                <c:pt idx="12">
                  <c:v>1071</c:v>
                </c:pt>
                <c:pt idx="13">
                  <c:v>523</c:v>
                </c:pt>
                <c:pt idx="14">
                  <c:v>241</c:v>
                </c:pt>
                <c:pt idx="15">
                  <c:v>112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32A-9D1D-45A33F111533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8.19'!$Y$63:$Y$79</c:f>
              <c:numCache>
                <c:formatCode>#,##0</c:formatCode>
                <c:ptCount val="17"/>
                <c:pt idx="0">
                  <c:v>23</c:v>
                </c:pt>
                <c:pt idx="1">
                  <c:v>610</c:v>
                </c:pt>
                <c:pt idx="2">
                  <c:v>1078</c:v>
                </c:pt>
                <c:pt idx="3">
                  <c:v>1208</c:v>
                </c:pt>
                <c:pt idx="4">
                  <c:v>1536</c:v>
                </c:pt>
                <c:pt idx="5">
                  <c:v>1518</c:v>
                </c:pt>
                <c:pt idx="6">
                  <c:v>1476</c:v>
                </c:pt>
                <c:pt idx="7">
                  <c:v>1493</c:v>
                </c:pt>
                <c:pt idx="8">
                  <c:v>1659</c:v>
                </c:pt>
                <c:pt idx="9">
                  <c:v>1899</c:v>
                </c:pt>
                <c:pt idx="10">
                  <c:v>1922</c:v>
                </c:pt>
                <c:pt idx="11">
                  <c:v>1608</c:v>
                </c:pt>
                <c:pt idx="12">
                  <c:v>912</c:v>
                </c:pt>
                <c:pt idx="13">
                  <c:v>393</c:v>
                </c:pt>
                <c:pt idx="14">
                  <c:v>145</c:v>
                </c:pt>
                <c:pt idx="15">
                  <c:v>83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32A-9D1D-45A33F11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8.19'!$Y$83:$Y$90</c:f>
              <c:numCache>
                <c:formatCode>#,##0</c:formatCode>
                <c:ptCount val="8"/>
                <c:pt idx="0">
                  <c:v>1258</c:v>
                </c:pt>
                <c:pt idx="1">
                  <c:v>1047</c:v>
                </c:pt>
                <c:pt idx="2">
                  <c:v>2025</c:v>
                </c:pt>
                <c:pt idx="3">
                  <c:v>796</c:v>
                </c:pt>
                <c:pt idx="4">
                  <c:v>347</c:v>
                </c:pt>
                <c:pt idx="5">
                  <c:v>688</c:v>
                </c:pt>
                <c:pt idx="6">
                  <c:v>1127</c:v>
                </c:pt>
                <c:pt idx="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1-4B9B-A2D4-FA85FB1AD56F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8.19'!$Y$93:$Y$100</c:f>
              <c:numCache>
                <c:formatCode>#,##0</c:formatCode>
                <c:ptCount val="8"/>
                <c:pt idx="0">
                  <c:v>885</c:v>
                </c:pt>
                <c:pt idx="1">
                  <c:v>2067</c:v>
                </c:pt>
                <c:pt idx="2">
                  <c:v>409</c:v>
                </c:pt>
                <c:pt idx="3">
                  <c:v>2184</c:v>
                </c:pt>
                <c:pt idx="4">
                  <c:v>1679</c:v>
                </c:pt>
                <c:pt idx="5">
                  <c:v>1231</c:v>
                </c:pt>
                <c:pt idx="6">
                  <c:v>78</c:v>
                </c:pt>
                <c:pt idx="7">
                  <c:v>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1-4B9B-A2D4-FA85FB1AD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8.19'!$U$8:$Y$8</c:f>
              <c:numCache>
                <c:formatCode>#,##0</c:formatCode>
                <c:ptCount val="5"/>
                <c:pt idx="1">
                  <c:v>35000</c:v>
                </c:pt>
                <c:pt idx="2">
                  <c:v>35840.82</c:v>
                </c:pt>
                <c:pt idx="3">
                  <c:v>36816.18</c:v>
                </c:pt>
                <c:pt idx="4">
                  <c:v>38499.17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4-4D3F-9CD6-7424956761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4-4D3F-9CD6-7424956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8.19'!$V$4:$Z$4</c:f>
              <c:numCache>
                <c:formatCode>#,##0</c:formatCode>
                <c:ptCount val="5"/>
                <c:pt idx="0">
                  <c:v>32201</c:v>
                </c:pt>
                <c:pt idx="1">
                  <c:v>32340</c:v>
                </c:pt>
                <c:pt idx="2">
                  <c:v>33725</c:v>
                </c:pt>
                <c:pt idx="3">
                  <c:v>34896</c:v>
                </c:pt>
                <c:pt idx="4">
                  <c:v>37511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1-4516-B524-21F231757FBA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8.19'!$V$7:$Z$7</c:f>
              <c:numCache>
                <c:formatCode>#,##0</c:formatCode>
                <c:ptCount val="5"/>
                <c:pt idx="0">
                  <c:v>23011</c:v>
                </c:pt>
                <c:pt idx="1">
                  <c:v>23080</c:v>
                </c:pt>
                <c:pt idx="2">
                  <c:v>24051</c:v>
                </c:pt>
                <c:pt idx="3">
                  <c:v>24525</c:v>
                </c:pt>
                <c:pt idx="4">
                  <c:v>25270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1-4516-B524-21F231757FBA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8.19'!$V$11:$Z$11</c:f>
              <c:numCache>
                <c:formatCode>#,##0</c:formatCode>
                <c:ptCount val="5"/>
                <c:pt idx="0">
                  <c:v>26849</c:v>
                </c:pt>
                <c:pt idx="1">
                  <c:v>27232</c:v>
                </c:pt>
                <c:pt idx="2">
                  <c:v>28358</c:v>
                </c:pt>
                <c:pt idx="3">
                  <c:v>29392</c:v>
                </c:pt>
                <c:pt idx="4">
                  <c:v>31791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1-4516-B524-21F231757FBA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8.19'!$V$12:$Z$12</c:f>
              <c:numCache>
                <c:formatCode>#,##0</c:formatCode>
                <c:ptCount val="5"/>
                <c:pt idx="0">
                  <c:v>5354</c:v>
                </c:pt>
                <c:pt idx="1">
                  <c:v>5109</c:v>
                </c:pt>
                <c:pt idx="2">
                  <c:v>5370</c:v>
                </c:pt>
                <c:pt idx="3">
                  <c:v>5504</c:v>
                </c:pt>
                <c:pt idx="4">
                  <c:v>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C1-4516-B524-21F23175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6.2946571398101739E-2</c:v>
                </c:pt>
                <c:pt idx="1">
                  <c:v>4.8256371973978886E-3</c:v>
                </c:pt>
                <c:pt idx="2">
                  <c:v>6.3906366641783091E-2</c:v>
                </c:pt>
                <c:pt idx="3">
                  <c:v>7.331769222565853E-3</c:v>
                </c:pt>
                <c:pt idx="4">
                  <c:v>7.7290178095339668E-2</c:v>
                </c:pt>
                <c:pt idx="5">
                  <c:v>2.3834915218086807E-2</c:v>
                </c:pt>
                <c:pt idx="6">
                  <c:v>0.10525754505705449</c:v>
                </c:pt>
                <c:pt idx="7">
                  <c:v>8.5501759624613413E-2</c:v>
                </c:pt>
                <c:pt idx="8">
                  <c:v>3.1806547936440228E-2</c:v>
                </c:pt>
                <c:pt idx="9">
                  <c:v>5.2788738402474141E-3</c:v>
                </c:pt>
                <c:pt idx="10">
                  <c:v>2.4581422629838968E-2</c:v>
                </c:pt>
                <c:pt idx="11">
                  <c:v>1.7942838861042979E-2</c:v>
                </c:pt>
                <c:pt idx="12">
                  <c:v>3.9111656180014928E-2</c:v>
                </c:pt>
                <c:pt idx="13">
                  <c:v>5.9054068465394051E-2</c:v>
                </c:pt>
                <c:pt idx="14">
                  <c:v>5.9507305108243577E-2</c:v>
                </c:pt>
                <c:pt idx="15">
                  <c:v>7.3984216700437241E-2</c:v>
                </c:pt>
                <c:pt idx="16">
                  <c:v>0.14260957662365362</c:v>
                </c:pt>
                <c:pt idx="17">
                  <c:v>1.6849738722405888E-2</c:v>
                </c:pt>
                <c:pt idx="18">
                  <c:v>4.1751093100138637E-2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6-438B-AC95-7E93334C1F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6-438B-AC95-7E93334C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8.19'!$Z$44:$Z$60</c:f>
              <c:numCache>
                <c:formatCode>#,##0</c:formatCode>
                <c:ptCount val="17"/>
                <c:pt idx="0">
                  <c:v>16</c:v>
                </c:pt>
                <c:pt idx="1">
                  <c:v>589</c:v>
                </c:pt>
                <c:pt idx="2">
                  <c:v>1193</c:v>
                </c:pt>
                <c:pt idx="3">
                  <c:v>1391</c:v>
                </c:pt>
                <c:pt idx="4">
                  <c:v>1808</c:v>
                </c:pt>
                <c:pt idx="5">
                  <c:v>1712</c:v>
                </c:pt>
                <c:pt idx="6">
                  <c:v>1525</c:v>
                </c:pt>
                <c:pt idx="7">
                  <c:v>1338</c:v>
                </c:pt>
                <c:pt idx="8">
                  <c:v>1511</c:v>
                </c:pt>
                <c:pt idx="9">
                  <c:v>1632</c:v>
                </c:pt>
                <c:pt idx="10">
                  <c:v>1691</c:v>
                </c:pt>
                <c:pt idx="11">
                  <c:v>1761</c:v>
                </c:pt>
                <c:pt idx="12">
                  <c:v>1136</c:v>
                </c:pt>
                <c:pt idx="13">
                  <c:v>537</c:v>
                </c:pt>
                <c:pt idx="14">
                  <c:v>242</c:v>
                </c:pt>
                <c:pt idx="15">
                  <c:v>120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7-423C-B070-CE08D8C27A6B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8.19'!$Z$63:$Z$79</c:f>
              <c:numCache>
                <c:formatCode>#,##0</c:formatCode>
                <c:ptCount val="17"/>
                <c:pt idx="0">
                  <c:v>23</c:v>
                </c:pt>
                <c:pt idx="1">
                  <c:v>643</c:v>
                </c:pt>
                <c:pt idx="2">
                  <c:v>1311</c:v>
                </c:pt>
                <c:pt idx="3">
                  <c:v>1406</c:v>
                </c:pt>
                <c:pt idx="4">
                  <c:v>1541</c:v>
                </c:pt>
                <c:pt idx="5">
                  <c:v>1670</c:v>
                </c:pt>
                <c:pt idx="6">
                  <c:v>1617</c:v>
                </c:pt>
                <c:pt idx="7">
                  <c:v>1707</c:v>
                </c:pt>
                <c:pt idx="8">
                  <c:v>1698</c:v>
                </c:pt>
                <c:pt idx="9">
                  <c:v>2064</c:v>
                </c:pt>
                <c:pt idx="10">
                  <c:v>2018</c:v>
                </c:pt>
                <c:pt idx="11">
                  <c:v>1764</c:v>
                </c:pt>
                <c:pt idx="12">
                  <c:v>990</c:v>
                </c:pt>
                <c:pt idx="13">
                  <c:v>446</c:v>
                </c:pt>
                <c:pt idx="14">
                  <c:v>152</c:v>
                </c:pt>
                <c:pt idx="15">
                  <c:v>85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7-423C-B070-CE08D8C2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8.19'!$Z$83:$Z$90</c:f>
              <c:numCache>
                <c:formatCode>#,##0</c:formatCode>
                <c:ptCount val="8"/>
                <c:pt idx="0">
                  <c:v>1271</c:v>
                </c:pt>
                <c:pt idx="1">
                  <c:v>1083</c:v>
                </c:pt>
                <c:pt idx="2">
                  <c:v>2096</c:v>
                </c:pt>
                <c:pt idx="3">
                  <c:v>853</c:v>
                </c:pt>
                <c:pt idx="4">
                  <c:v>363</c:v>
                </c:pt>
                <c:pt idx="5">
                  <c:v>719</c:v>
                </c:pt>
                <c:pt idx="6">
                  <c:v>1181</c:v>
                </c:pt>
                <c:pt idx="7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3-4597-9425-A6A06DDE2B19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8.19'!$Z$93:$Z$100</c:f>
              <c:numCache>
                <c:formatCode>#,##0</c:formatCode>
                <c:ptCount val="8"/>
                <c:pt idx="0">
                  <c:v>919</c:v>
                </c:pt>
                <c:pt idx="1">
                  <c:v>2154</c:v>
                </c:pt>
                <c:pt idx="2">
                  <c:v>416</c:v>
                </c:pt>
                <c:pt idx="3">
                  <c:v>2266</c:v>
                </c:pt>
                <c:pt idx="4">
                  <c:v>1728</c:v>
                </c:pt>
                <c:pt idx="5">
                  <c:v>1275</c:v>
                </c:pt>
                <c:pt idx="6">
                  <c:v>94</c:v>
                </c:pt>
                <c:pt idx="7">
                  <c:v>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3-4597-9425-A6A06DDE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8.2'!$Z$83:$Z$90</c:f>
              <c:numCache>
                <c:formatCode>#,##0</c:formatCode>
                <c:ptCount val="8"/>
                <c:pt idx="0">
                  <c:v>257</c:v>
                </c:pt>
                <c:pt idx="1">
                  <c:v>225</c:v>
                </c:pt>
                <c:pt idx="2">
                  <c:v>442</c:v>
                </c:pt>
                <c:pt idx="3">
                  <c:v>344</c:v>
                </c:pt>
                <c:pt idx="4">
                  <c:v>93</c:v>
                </c:pt>
                <c:pt idx="5">
                  <c:v>128</c:v>
                </c:pt>
                <c:pt idx="6">
                  <c:v>230</c:v>
                </c:pt>
                <c:pt idx="7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2-4B86-91B0-5A0E912040C4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8.2'!$Z$93:$Z$100</c:f>
              <c:numCache>
                <c:formatCode>#,##0</c:formatCode>
                <c:ptCount val="8"/>
                <c:pt idx="0">
                  <c:v>187</c:v>
                </c:pt>
                <c:pt idx="1">
                  <c:v>487</c:v>
                </c:pt>
                <c:pt idx="2">
                  <c:v>100</c:v>
                </c:pt>
                <c:pt idx="3">
                  <c:v>537</c:v>
                </c:pt>
                <c:pt idx="4">
                  <c:v>382</c:v>
                </c:pt>
                <c:pt idx="5">
                  <c:v>268</c:v>
                </c:pt>
                <c:pt idx="6">
                  <c:v>32</c:v>
                </c:pt>
                <c:pt idx="7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2-4B86-91B0-5A0E912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8.19'!$V$8:$Z$8</c:f>
              <c:numCache>
                <c:formatCode>#,##0</c:formatCode>
                <c:ptCount val="5"/>
                <c:pt idx="0">
                  <c:v>35000</c:v>
                </c:pt>
                <c:pt idx="1">
                  <c:v>35840.82</c:v>
                </c:pt>
                <c:pt idx="2">
                  <c:v>36816.18</c:v>
                </c:pt>
                <c:pt idx="3">
                  <c:v>38499.17</c:v>
                </c:pt>
                <c:pt idx="4">
                  <c:v>38446.67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8-401A-A67A-42E1A34D87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8-401A-A67A-42E1A34D8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8.20'!$U$4:$Y$4</c:f>
              <c:numCache>
                <c:formatCode>#,##0</c:formatCode>
                <c:ptCount val="5"/>
                <c:pt idx="1">
                  <c:v>108828</c:v>
                </c:pt>
                <c:pt idx="2">
                  <c:v>111510</c:v>
                </c:pt>
                <c:pt idx="3">
                  <c:v>109159</c:v>
                </c:pt>
                <c:pt idx="4">
                  <c:v>109287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7-4D2F-9711-C79EE501C90D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8.20'!$U$7:$Y$7</c:f>
              <c:numCache>
                <c:formatCode>#,##0</c:formatCode>
                <c:ptCount val="5"/>
                <c:pt idx="1">
                  <c:v>78568</c:v>
                </c:pt>
                <c:pt idx="2">
                  <c:v>79467</c:v>
                </c:pt>
                <c:pt idx="3">
                  <c:v>79502</c:v>
                </c:pt>
                <c:pt idx="4">
                  <c:v>79063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7-4D2F-9711-C79EE501C90D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8.20'!$U$11:$Y$11</c:f>
              <c:numCache>
                <c:formatCode>#,##0</c:formatCode>
                <c:ptCount val="5"/>
                <c:pt idx="1">
                  <c:v>99170</c:v>
                </c:pt>
                <c:pt idx="2">
                  <c:v>101609</c:v>
                </c:pt>
                <c:pt idx="3">
                  <c:v>99295</c:v>
                </c:pt>
                <c:pt idx="4">
                  <c:v>99226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7-4D2F-9711-C79EE501C90D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8.20'!$U$12:$Y$12</c:f>
              <c:numCache>
                <c:formatCode>#,##0</c:formatCode>
                <c:ptCount val="5"/>
                <c:pt idx="1">
                  <c:v>9654</c:v>
                </c:pt>
                <c:pt idx="2">
                  <c:v>9897</c:v>
                </c:pt>
                <c:pt idx="3">
                  <c:v>9866</c:v>
                </c:pt>
                <c:pt idx="4">
                  <c:v>10061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7-4D2F-9711-C79EE501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4.6472681599330126E-3</c:v>
                </c:pt>
                <c:pt idx="1">
                  <c:v>1.0801758425790244E-3</c:v>
                </c:pt>
                <c:pt idx="2">
                  <c:v>7.4172074523759679E-2</c:v>
                </c:pt>
                <c:pt idx="3">
                  <c:v>7.9799037052543445E-3</c:v>
                </c:pt>
                <c:pt idx="4">
                  <c:v>0.10326146116809713</c:v>
                </c:pt>
                <c:pt idx="5">
                  <c:v>4.8172493196566885E-2</c:v>
                </c:pt>
                <c:pt idx="6">
                  <c:v>0.11111576303119113</c:v>
                </c:pt>
                <c:pt idx="7">
                  <c:v>6.6317772660665686E-2</c:v>
                </c:pt>
                <c:pt idx="8">
                  <c:v>2.8453003977391669E-2</c:v>
                </c:pt>
                <c:pt idx="9">
                  <c:v>1.1664224408624659E-2</c:v>
                </c:pt>
                <c:pt idx="10">
                  <c:v>3.6985555788151561E-2</c:v>
                </c:pt>
                <c:pt idx="11">
                  <c:v>1.8388109692275487E-2</c:v>
                </c:pt>
                <c:pt idx="12">
                  <c:v>6.3068871676784599E-2</c:v>
                </c:pt>
                <c:pt idx="13">
                  <c:v>8.9528993091898684E-2</c:v>
                </c:pt>
                <c:pt idx="14">
                  <c:v>4.5208289721582584E-2</c:v>
                </c:pt>
                <c:pt idx="15">
                  <c:v>7.0303537785220846E-2</c:v>
                </c:pt>
                <c:pt idx="16">
                  <c:v>0.14061544902658574</c:v>
                </c:pt>
                <c:pt idx="17">
                  <c:v>2.3722001256018421E-2</c:v>
                </c:pt>
                <c:pt idx="18">
                  <c:v>3.8258321122043124E-2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9-4D3E-85AD-7102B1DF70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9-4D3E-85AD-7102B1DF7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8.20'!$Y$44:$Y$60</c:f>
              <c:numCache>
                <c:formatCode>#,##0</c:formatCode>
                <c:ptCount val="17"/>
                <c:pt idx="0">
                  <c:v>12</c:v>
                </c:pt>
                <c:pt idx="1">
                  <c:v>1134</c:v>
                </c:pt>
                <c:pt idx="2">
                  <c:v>2743</c:v>
                </c:pt>
                <c:pt idx="3">
                  <c:v>4369</c:v>
                </c:pt>
                <c:pt idx="4">
                  <c:v>6379</c:v>
                </c:pt>
                <c:pt idx="5">
                  <c:v>6857</c:v>
                </c:pt>
                <c:pt idx="6">
                  <c:v>6392</c:v>
                </c:pt>
                <c:pt idx="7">
                  <c:v>5540</c:v>
                </c:pt>
                <c:pt idx="8">
                  <c:v>5472</c:v>
                </c:pt>
                <c:pt idx="9">
                  <c:v>4950</c:v>
                </c:pt>
                <c:pt idx="10">
                  <c:v>4372</c:v>
                </c:pt>
                <c:pt idx="11">
                  <c:v>3500</c:v>
                </c:pt>
                <c:pt idx="12">
                  <c:v>1713</c:v>
                </c:pt>
                <c:pt idx="13">
                  <c:v>604</c:v>
                </c:pt>
                <c:pt idx="14">
                  <c:v>236</c:v>
                </c:pt>
                <c:pt idx="15">
                  <c:v>90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C-4520-8455-E7D88B85D0D5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8.20'!$Y$63:$Y$79</c:f>
              <c:numCache>
                <c:formatCode>#,##0</c:formatCode>
                <c:ptCount val="17"/>
                <c:pt idx="0">
                  <c:v>23</c:v>
                </c:pt>
                <c:pt idx="1">
                  <c:v>1272</c:v>
                </c:pt>
                <c:pt idx="2">
                  <c:v>3100</c:v>
                </c:pt>
                <c:pt idx="3">
                  <c:v>5038</c:v>
                </c:pt>
                <c:pt idx="4">
                  <c:v>6360</c:v>
                </c:pt>
                <c:pt idx="5">
                  <c:v>6447</c:v>
                </c:pt>
                <c:pt idx="6">
                  <c:v>6168</c:v>
                </c:pt>
                <c:pt idx="7">
                  <c:v>5676</c:v>
                </c:pt>
                <c:pt idx="8">
                  <c:v>5428</c:v>
                </c:pt>
                <c:pt idx="9">
                  <c:v>5262</c:v>
                </c:pt>
                <c:pt idx="10">
                  <c:v>4466</c:v>
                </c:pt>
                <c:pt idx="11">
                  <c:v>3256</c:v>
                </c:pt>
                <c:pt idx="12">
                  <c:v>1506</c:v>
                </c:pt>
                <c:pt idx="13">
                  <c:v>479</c:v>
                </c:pt>
                <c:pt idx="14">
                  <c:v>154</c:v>
                </c:pt>
                <c:pt idx="15">
                  <c:v>90</c:v>
                </c:pt>
                <c:pt idx="1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C-4520-8455-E7D88B85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8.20'!$Y$83:$Y$90</c:f>
              <c:numCache>
                <c:formatCode>#,##0</c:formatCode>
                <c:ptCount val="8"/>
                <c:pt idx="0">
                  <c:v>5165</c:v>
                </c:pt>
                <c:pt idx="1">
                  <c:v>4694</c:v>
                </c:pt>
                <c:pt idx="2">
                  <c:v>9107</c:v>
                </c:pt>
                <c:pt idx="3">
                  <c:v>2207</c:v>
                </c:pt>
                <c:pt idx="4">
                  <c:v>1845</c:v>
                </c:pt>
                <c:pt idx="5">
                  <c:v>2375</c:v>
                </c:pt>
                <c:pt idx="6">
                  <c:v>3497</c:v>
                </c:pt>
                <c:pt idx="7">
                  <c:v>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3-46BA-93E3-B7F0BA17A8FE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8.20'!$Y$93:$Y$100</c:f>
              <c:numCache>
                <c:formatCode>#,##0</c:formatCode>
                <c:ptCount val="8"/>
                <c:pt idx="0">
                  <c:v>3926</c:v>
                </c:pt>
                <c:pt idx="1">
                  <c:v>7942</c:v>
                </c:pt>
                <c:pt idx="2">
                  <c:v>1447</c:v>
                </c:pt>
                <c:pt idx="3">
                  <c:v>6350</c:v>
                </c:pt>
                <c:pt idx="4">
                  <c:v>6962</c:v>
                </c:pt>
                <c:pt idx="5">
                  <c:v>4353</c:v>
                </c:pt>
                <c:pt idx="6">
                  <c:v>508</c:v>
                </c:pt>
                <c:pt idx="7">
                  <c:v>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3-46BA-93E3-B7F0BA17A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8.20'!$U$8:$Y$8</c:f>
              <c:numCache>
                <c:formatCode>#,##0</c:formatCode>
                <c:ptCount val="5"/>
                <c:pt idx="1">
                  <c:v>45778.68</c:v>
                </c:pt>
                <c:pt idx="2">
                  <c:v>46384</c:v>
                </c:pt>
                <c:pt idx="3">
                  <c:v>47499.86</c:v>
                </c:pt>
                <c:pt idx="4">
                  <c:v>49630.879999999997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4-4FE0-A60F-30B83CD50E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4-4FE0-A60F-30B83CD50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8.20'!$V$4:$Z$4</c:f>
              <c:numCache>
                <c:formatCode>#,##0</c:formatCode>
                <c:ptCount val="5"/>
                <c:pt idx="0">
                  <c:v>108828</c:v>
                </c:pt>
                <c:pt idx="1">
                  <c:v>111510</c:v>
                </c:pt>
                <c:pt idx="2">
                  <c:v>109159</c:v>
                </c:pt>
                <c:pt idx="3">
                  <c:v>109287</c:v>
                </c:pt>
                <c:pt idx="4">
                  <c:v>119424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A-409C-9AF2-620B751FD9E5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8.20'!$V$7:$Z$7</c:f>
              <c:numCache>
                <c:formatCode>#,##0</c:formatCode>
                <c:ptCount val="5"/>
                <c:pt idx="0">
                  <c:v>78568</c:v>
                </c:pt>
                <c:pt idx="1">
                  <c:v>79467</c:v>
                </c:pt>
                <c:pt idx="2">
                  <c:v>79502</c:v>
                </c:pt>
                <c:pt idx="3">
                  <c:v>79063</c:v>
                </c:pt>
                <c:pt idx="4">
                  <c:v>81050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A-409C-9AF2-620B751FD9E5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8.20'!$V$11:$Z$11</c:f>
              <c:numCache>
                <c:formatCode>#,##0</c:formatCode>
                <c:ptCount val="5"/>
                <c:pt idx="0">
                  <c:v>99170</c:v>
                </c:pt>
                <c:pt idx="1">
                  <c:v>101609</c:v>
                </c:pt>
                <c:pt idx="2">
                  <c:v>99295</c:v>
                </c:pt>
                <c:pt idx="3">
                  <c:v>99226</c:v>
                </c:pt>
                <c:pt idx="4">
                  <c:v>109116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A-409C-9AF2-620B751FD9E5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8.20'!$V$12:$Z$12</c:f>
              <c:numCache>
                <c:formatCode>#,##0</c:formatCode>
                <c:ptCount val="5"/>
                <c:pt idx="0">
                  <c:v>9654</c:v>
                </c:pt>
                <c:pt idx="1">
                  <c:v>9897</c:v>
                </c:pt>
                <c:pt idx="2">
                  <c:v>9866</c:v>
                </c:pt>
                <c:pt idx="3">
                  <c:v>10061</c:v>
                </c:pt>
                <c:pt idx="4">
                  <c:v>10307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2A-409C-9AF2-620B751FD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4.6472681599330126E-3</c:v>
                </c:pt>
                <c:pt idx="1">
                  <c:v>1.0801758425790244E-3</c:v>
                </c:pt>
                <c:pt idx="2">
                  <c:v>7.4172074523759679E-2</c:v>
                </c:pt>
                <c:pt idx="3">
                  <c:v>7.9799037052543445E-3</c:v>
                </c:pt>
                <c:pt idx="4">
                  <c:v>0.10326146116809713</c:v>
                </c:pt>
                <c:pt idx="5">
                  <c:v>4.8172493196566885E-2</c:v>
                </c:pt>
                <c:pt idx="6">
                  <c:v>0.11111576303119113</c:v>
                </c:pt>
                <c:pt idx="7">
                  <c:v>6.6317772660665686E-2</c:v>
                </c:pt>
                <c:pt idx="8">
                  <c:v>2.8453003977391669E-2</c:v>
                </c:pt>
                <c:pt idx="9">
                  <c:v>1.1664224408624659E-2</c:v>
                </c:pt>
                <c:pt idx="10">
                  <c:v>3.6985555788151561E-2</c:v>
                </c:pt>
                <c:pt idx="11">
                  <c:v>1.8388109692275487E-2</c:v>
                </c:pt>
                <c:pt idx="12">
                  <c:v>6.3068871676784599E-2</c:v>
                </c:pt>
                <c:pt idx="13">
                  <c:v>8.9528993091898684E-2</c:v>
                </c:pt>
                <c:pt idx="14">
                  <c:v>4.5208289721582584E-2</c:v>
                </c:pt>
                <c:pt idx="15">
                  <c:v>7.0303537785220846E-2</c:v>
                </c:pt>
                <c:pt idx="16">
                  <c:v>0.14061544902658574</c:v>
                </c:pt>
                <c:pt idx="17">
                  <c:v>2.3722001256018421E-2</c:v>
                </c:pt>
                <c:pt idx="18">
                  <c:v>3.8258321122043124E-2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D-4600-8AE0-3880CCBC78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D-4600-8AE0-3880CCBC7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8.20'!$Z$44:$Z$60</c:f>
              <c:numCache>
                <c:formatCode>#,##0</c:formatCode>
                <c:ptCount val="17"/>
                <c:pt idx="0">
                  <c:v>15</c:v>
                </c:pt>
                <c:pt idx="1">
                  <c:v>1610</c:v>
                </c:pt>
                <c:pt idx="2">
                  <c:v>3472</c:v>
                </c:pt>
                <c:pt idx="3">
                  <c:v>4778</c:v>
                </c:pt>
                <c:pt idx="4">
                  <c:v>6583</c:v>
                </c:pt>
                <c:pt idx="5">
                  <c:v>7093</c:v>
                </c:pt>
                <c:pt idx="6">
                  <c:v>6809</c:v>
                </c:pt>
                <c:pt idx="7">
                  <c:v>5662</c:v>
                </c:pt>
                <c:pt idx="8">
                  <c:v>5574</c:v>
                </c:pt>
                <c:pt idx="9">
                  <c:v>5343</c:v>
                </c:pt>
                <c:pt idx="10">
                  <c:v>4650</c:v>
                </c:pt>
                <c:pt idx="11">
                  <c:v>3783</c:v>
                </c:pt>
                <c:pt idx="12">
                  <c:v>1866</c:v>
                </c:pt>
                <c:pt idx="13">
                  <c:v>643</c:v>
                </c:pt>
                <c:pt idx="14">
                  <c:v>271</c:v>
                </c:pt>
                <c:pt idx="15">
                  <c:v>93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953-A1EE-885155A8B572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8.20'!$Z$63:$Z$79</c:f>
              <c:numCache>
                <c:formatCode>#,##0</c:formatCode>
                <c:ptCount val="17"/>
                <c:pt idx="0">
                  <c:v>26</c:v>
                </c:pt>
                <c:pt idx="1">
                  <c:v>1892</c:v>
                </c:pt>
                <c:pt idx="2">
                  <c:v>3671</c:v>
                </c:pt>
                <c:pt idx="3">
                  <c:v>5812</c:v>
                </c:pt>
                <c:pt idx="4">
                  <c:v>6884</c:v>
                </c:pt>
                <c:pt idx="5">
                  <c:v>7106</c:v>
                </c:pt>
                <c:pt idx="6">
                  <c:v>6934</c:v>
                </c:pt>
                <c:pt idx="7">
                  <c:v>6274</c:v>
                </c:pt>
                <c:pt idx="8">
                  <c:v>5781</c:v>
                </c:pt>
                <c:pt idx="9">
                  <c:v>5782</c:v>
                </c:pt>
                <c:pt idx="10">
                  <c:v>4749</c:v>
                </c:pt>
                <c:pt idx="11">
                  <c:v>3575</c:v>
                </c:pt>
                <c:pt idx="12">
                  <c:v>1649</c:v>
                </c:pt>
                <c:pt idx="13">
                  <c:v>558</c:v>
                </c:pt>
                <c:pt idx="14">
                  <c:v>171</c:v>
                </c:pt>
                <c:pt idx="15">
                  <c:v>92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953-A1EE-885155A8B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8.20'!$Z$83:$Z$90</c:f>
              <c:numCache>
                <c:formatCode>#,##0</c:formatCode>
                <c:ptCount val="8"/>
                <c:pt idx="0">
                  <c:v>5181</c:v>
                </c:pt>
                <c:pt idx="1">
                  <c:v>4860</c:v>
                </c:pt>
                <c:pt idx="2">
                  <c:v>9197</c:v>
                </c:pt>
                <c:pt idx="3">
                  <c:v>2229</c:v>
                </c:pt>
                <c:pt idx="4">
                  <c:v>1869</c:v>
                </c:pt>
                <c:pt idx="5">
                  <c:v>2493</c:v>
                </c:pt>
                <c:pt idx="6">
                  <c:v>3474</c:v>
                </c:pt>
                <c:pt idx="7">
                  <c:v>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F30-94D4-64A20C2AFFB4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8.20'!$Z$93:$Z$100</c:f>
              <c:numCache>
                <c:formatCode>#,##0</c:formatCode>
                <c:ptCount val="8"/>
                <c:pt idx="0">
                  <c:v>4040</c:v>
                </c:pt>
                <c:pt idx="1">
                  <c:v>8268</c:v>
                </c:pt>
                <c:pt idx="2">
                  <c:v>1518</c:v>
                </c:pt>
                <c:pt idx="3">
                  <c:v>6502</c:v>
                </c:pt>
                <c:pt idx="4">
                  <c:v>6972</c:v>
                </c:pt>
                <c:pt idx="5">
                  <c:v>4542</c:v>
                </c:pt>
                <c:pt idx="6">
                  <c:v>539</c:v>
                </c:pt>
                <c:pt idx="7">
                  <c:v>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F30-94D4-64A20C2AF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6.2902072909220869E-2</c:v>
                </c:pt>
                <c:pt idx="1">
                  <c:v>3.018028750694941E-3</c:v>
                </c:pt>
                <c:pt idx="2">
                  <c:v>6.1472480343102216E-2</c:v>
                </c:pt>
                <c:pt idx="3">
                  <c:v>8.2598681597966794E-3</c:v>
                </c:pt>
                <c:pt idx="4">
                  <c:v>7.1082519259788743E-2</c:v>
                </c:pt>
                <c:pt idx="5">
                  <c:v>1.5566674608847589E-2</c:v>
                </c:pt>
                <c:pt idx="6">
                  <c:v>8.3948852354856648E-2</c:v>
                </c:pt>
                <c:pt idx="7">
                  <c:v>0.13319037407672146</c:v>
                </c:pt>
                <c:pt idx="8">
                  <c:v>3.5104439679135888E-2</c:v>
                </c:pt>
                <c:pt idx="9">
                  <c:v>6.5920101659915813E-3</c:v>
                </c:pt>
                <c:pt idx="10">
                  <c:v>3.057739655309348E-2</c:v>
                </c:pt>
                <c:pt idx="11">
                  <c:v>2.327059010404257E-2</c:v>
                </c:pt>
                <c:pt idx="12">
                  <c:v>5.5357001032483519E-2</c:v>
                </c:pt>
                <c:pt idx="13">
                  <c:v>5.2338972281788576E-2</c:v>
                </c:pt>
                <c:pt idx="14">
                  <c:v>5.2974346755619094E-2</c:v>
                </c:pt>
                <c:pt idx="15">
                  <c:v>7.1241362878246367E-2</c:v>
                </c:pt>
                <c:pt idx="16">
                  <c:v>0.10666348979429752</c:v>
                </c:pt>
                <c:pt idx="17">
                  <c:v>3.5263283297593519E-2</c:v>
                </c:pt>
                <c:pt idx="18">
                  <c:v>2.7241680565483282E-2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B-4226-80B7-CB7C49BCBC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B-4226-80B7-CB7C49BCB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8.2'!$V$8:$Z$8</c:f>
              <c:numCache>
                <c:formatCode>#,##0</c:formatCode>
                <c:ptCount val="5"/>
                <c:pt idx="0">
                  <c:v>37150.71</c:v>
                </c:pt>
                <c:pt idx="1">
                  <c:v>39837.08</c:v>
                </c:pt>
                <c:pt idx="2">
                  <c:v>36482.050000000003</c:v>
                </c:pt>
                <c:pt idx="3">
                  <c:v>39659.68</c:v>
                </c:pt>
                <c:pt idx="4">
                  <c:v>40418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3-4C38-8D2D-053A08AD88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3-4C38-8D2D-053A08AD8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8.20'!$V$8:$Z$8</c:f>
              <c:numCache>
                <c:formatCode>#,##0</c:formatCode>
                <c:ptCount val="5"/>
                <c:pt idx="0">
                  <c:v>45778.68</c:v>
                </c:pt>
                <c:pt idx="1">
                  <c:v>46384</c:v>
                </c:pt>
                <c:pt idx="2">
                  <c:v>47499.86</c:v>
                </c:pt>
                <c:pt idx="3">
                  <c:v>49630.879999999997</c:v>
                </c:pt>
                <c:pt idx="4">
                  <c:v>48966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F-433F-90E3-61B23B2427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F-433F-90E3-61B23B24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8.21'!$U$4:$Y$4</c:f>
              <c:numCache>
                <c:formatCode>#,##0</c:formatCode>
                <c:ptCount val="5"/>
                <c:pt idx="1">
                  <c:v>8067</c:v>
                </c:pt>
                <c:pt idx="2">
                  <c:v>7676</c:v>
                </c:pt>
                <c:pt idx="3">
                  <c:v>7702</c:v>
                </c:pt>
                <c:pt idx="4">
                  <c:v>7850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1-4762-A676-252DAEA31103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8.21'!$U$7:$Y$7</c:f>
              <c:numCache>
                <c:formatCode>#,##0</c:formatCode>
                <c:ptCount val="5"/>
                <c:pt idx="1">
                  <c:v>5630</c:v>
                </c:pt>
                <c:pt idx="2">
                  <c:v>5315</c:v>
                </c:pt>
                <c:pt idx="3">
                  <c:v>5516</c:v>
                </c:pt>
                <c:pt idx="4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1-4762-A676-252DAEA31103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8.21'!$U$11:$Y$11</c:f>
              <c:numCache>
                <c:formatCode>#,##0</c:formatCode>
                <c:ptCount val="5"/>
                <c:pt idx="1">
                  <c:v>6387</c:v>
                </c:pt>
                <c:pt idx="2">
                  <c:v>6227</c:v>
                </c:pt>
                <c:pt idx="3">
                  <c:v>6163</c:v>
                </c:pt>
                <c:pt idx="4">
                  <c:v>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D1-4762-A676-252DAEA31103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8.21'!$U$12:$Y$12</c:f>
              <c:numCache>
                <c:formatCode>#,##0</c:formatCode>
                <c:ptCount val="5"/>
                <c:pt idx="1">
                  <c:v>1674</c:v>
                </c:pt>
                <c:pt idx="2">
                  <c:v>1441</c:v>
                </c:pt>
                <c:pt idx="3">
                  <c:v>1540</c:v>
                </c:pt>
                <c:pt idx="4">
                  <c:v>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D1-4762-A676-252DAEA3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0.13864838864838866</c:v>
                </c:pt>
                <c:pt idx="1">
                  <c:v>3.8480038480038481E-3</c:v>
                </c:pt>
                <c:pt idx="2">
                  <c:v>6.7700817700817706E-2</c:v>
                </c:pt>
                <c:pt idx="3">
                  <c:v>1.3347763347763348E-2</c:v>
                </c:pt>
                <c:pt idx="4">
                  <c:v>5.808080808080808E-2</c:v>
                </c:pt>
                <c:pt idx="5">
                  <c:v>3.403078403078403E-2</c:v>
                </c:pt>
                <c:pt idx="6">
                  <c:v>9.1029341029341029E-2</c:v>
                </c:pt>
                <c:pt idx="7">
                  <c:v>6.433381433381434E-2</c:v>
                </c:pt>
                <c:pt idx="8">
                  <c:v>3.439153439153439E-2</c:v>
                </c:pt>
                <c:pt idx="9">
                  <c:v>3.1265031265031266E-3</c:v>
                </c:pt>
                <c:pt idx="10">
                  <c:v>2.1404521404521405E-2</c:v>
                </c:pt>
                <c:pt idx="11">
                  <c:v>1.1904761904761904E-2</c:v>
                </c:pt>
                <c:pt idx="12">
                  <c:v>2.9942279942279944E-2</c:v>
                </c:pt>
                <c:pt idx="13">
                  <c:v>4.3771043771043773E-2</c:v>
                </c:pt>
                <c:pt idx="14">
                  <c:v>6.3011063011063018E-2</c:v>
                </c:pt>
                <c:pt idx="15">
                  <c:v>6.3973063973063973E-2</c:v>
                </c:pt>
                <c:pt idx="16">
                  <c:v>0.11159211159211159</c:v>
                </c:pt>
                <c:pt idx="17">
                  <c:v>1.1423761423761425E-2</c:v>
                </c:pt>
                <c:pt idx="18">
                  <c:v>2.7176527176527177E-2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9-4E55-A4B6-BE22F203BD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9-4E55-A4B6-BE22F203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8.21'!$Y$44:$Y$60</c:f>
              <c:numCache>
                <c:formatCode>#,##0</c:formatCode>
                <c:ptCount val="17"/>
                <c:pt idx="0">
                  <c:v>1</c:v>
                </c:pt>
                <c:pt idx="1">
                  <c:v>102</c:v>
                </c:pt>
                <c:pt idx="2">
                  <c:v>262</c:v>
                </c:pt>
                <c:pt idx="3">
                  <c:v>322</c:v>
                </c:pt>
                <c:pt idx="4">
                  <c:v>407</c:v>
                </c:pt>
                <c:pt idx="5">
                  <c:v>315</c:v>
                </c:pt>
                <c:pt idx="6">
                  <c:v>323</c:v>
                </c:pt>
                <c:pt idx="7">
                  <c:v>276</c:v>
                </c:pt>
                <c:pt idx="8">
                  <c:v>326</c:v>
                </c:pt>
                <c:pt idx="9">
                  <c:v>403</c:v>
                </c:pt>
                <c:pt idx="10">
                  <c:v>411</c:v>
                </c:pt>
                <c:pt idx="11">
                  <c:v>381</c:v>
                </c:pt>
                <c:pt idx="12">
                  <c:v>283</c:v>
                </c:pt>
                <c:pt idx="13">
                  <c:v>137</c:v>
                </c:pt>
                <c:pt idx="14">
                  <c:v>58</c:v>
                </c:pt>
                <c:pt idx="15">
                  <c:v>38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D-4B93-96D4-C3FF5ED1286D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8.21'!$Y$63:$Y$79</c:f>
              <c:numCache>
                <c:formatCode>#,##0</c:formatCode>
                <c:ptCount val="17"/>
                <c:pt idx="0">
                  <c:v>1</c:v>
                </c:pt>
                <c:pt idx="1">
                  <c:v>126</c:v>
                </c:pt>
                <c:pt idx="2">
                  <c:v>240</c:v>
                </c:pt>
                <c:pt idx="3">
                  <c:v>330</c:v>
                </c:pt>
                <c:pt idx="4">
                  <c:v>299</c:v>
                </c:pt>
                <c:pt idx="5">
                  <c:v>261</c:v>
                </c:pt>
                <c:pt idx="6">
                  <c:v>321</c:v>
                </c:pt>
                <c:pt idx="7">
                  <c:v>291</c:v>
                </c:pt>
                <c:pt idx="8">
                  <c:v>303</c:v>
                </c:pt>
                <c:pt idx="9">
                  <c:v>389</c:v>
                </c:pt>
                <c:pt idx="10">
                  <c:v>454</c:v>
                </c:pt>
                <c:pt idx="11">
                  <c:v>383</c:v>
                </c:pt>
                <c:pt idx="12">
                  <c:v>200</c:v>
                </c:pt>
                <c:pt idx="13">
                  <c:v>102</c:v>
                </c:pt>
                <c:pt idx="14">
                  <c:v>49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D-4B93-96D4-C3FF5ED12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8.21'!$Y$83:$Y$90</c:f>
              <c:numCache>
                <c:formatCode>#,##0</c:formatCode>
                <c:ptCount val="8"/>
                <c:pt idx="0">
                  <c:v>304</c:v>
                </c:pt>
                <c:pt idx="1">
                  <c:v>185</c:v>
                </c:pt>
                <c:pt idx="2">
                  <c:v>481</c:v>
                </c:pt>
                <c:pt idx="3">
                  <c:v>99</c:v>
                </c:pt>
                <c:pt idx="4">
                  <c:v>65</c:v>
                </c:pt>
                <c:pt idx="5">
                  <c:v>128</c:v>
                </c:pt>
                <c:pt idx="6">
                  <c:v>365</c:v>
                </c:pt>
                <c:pt idx="7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A-43A0-B72E-C5A19F1FCD6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8.21'!$Y$93:$Y$100</c:f>
              <c:numCache>
                <c:formatCode>#,##0</c:formatCode>
                <c:ptCount val="8"/>
                <c:pt idx="0">
                  <c:v>153</c:v>
                </c:pt>
                <c:pt idx="1">
                  <c:v>436</c:v>
                </c:pt>
                <c:pt idx="2">
                  <c:v>71</c:v>
                </c:pt>
                <c:pt idx="3">
                  <c:v>391</c:v>
                </c:pt>
                <c:pt idx="4">
                  <c:v>374</c:v>
                </c:pt>
                <c:pt idx="5">
                  <c:v>276</c:v>
                </c:pt>
                <c:pt idx="6">
                  <c:v>27</c:v>
                </c:pt>
                <c:pt idx="7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A-43A0-B72E-C5A19F1FC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8.21'!$U$8:$Y$8</c:f>
              <c:numCache>
                <c:formatCode>#,##0</c:formatCode>
                <c:ptCount val="5"/>
                <c:pt idx="1">
                  <c:v>34320</c:v>
                </c:pt>
                <c:pt idx="2">
                  <c:v>34681.120000000003</c:v>
                </c:pt>
                <c:pt idx="3">
                  <c:v>35896.65</c:v>
                </c:pt>
                <c:pt idx="4">
                  <c:v>39640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B-4CAF-BB88-43A370B8F5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B-4CAF-BB88-43A370B8F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8.21'!$V$4:$Z$4</c:f>
              <c:numCache>
                <c:formatCode>#,##0</c:formatCode>
                <c:ptCount val="5"/>
                <c:pt idx="0">
                  <c:v>8067</c:v>
                </c:pt>
                <c:pt idx="1">
                  <c:v>7676</c:v>
                </c:pt>
                <c:pt idx="2">
                  <c:v>7702</c:v>
                </c:pt>
                <c:pt idx="3">
                  <c:v>7850</c:v>
                </c:pt>
                <c:pt idx="4">
                  <c:v>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0-46E5-A674-B3DD02CB42AE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8.21'!$V$7:$Z$7</c:f>
              <c:numCache>
                <c:formatCode>#,##0</c:formatCode>
                <c:ptCount val="5"/>
                <c:pt idx="0">
                  <c:v>5630</c:v>
                </c:pt>
                <c:pt idx="1">
                  <c:v>5315</c:v>
                </c:pt>
                <c:pt idx="2">
                  <c:v>5516</c:v>
                </c:pt>
                <c:pt idx="3">
                  <c:v>5520</c:v>
                </c:pt>
                <c:pt idx="4">
                  <c:v>5681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0-46E5-A674-B3DD02CB42AE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8.21'!$V$11:$Z$11</c:f>
              <c:numCache>
                <c:formatCode>#,##0</c:formatCode>
                <c:ptCount val="5"/>
                <c:pt idx="0">
                  <c:v>6387</c:v>
                </c:pt>
                <c:pt idx="1">
                  <c:v>6227</c:v>
                </c:pt>
                <c:pt idx="2">
                  <c:v>6163</c:v>
                </c:pt>
                <c:pt idx="3">
                  <c:v>6293</c:v>
                </c:pt>
                <c:pt idx="4">
                  <c:v>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0-46E5-A674-B3DD02CB42AE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8.21'!$V$12:$Z$12</c:f>
              <c:numCache>
                <c:formatCode>#,##0</c:formatCode>
                <c:ptCount val="5"/>
                <c:pt idx="0">
                  <c:v>1674</c:v>
                </c:pt>
                <c:pt idx="1">
                  <c:v>1441</c:v>
                </c:pt>
                <c:pt idx="2">
                  <c:v>1540</c:v>
                </c:pt>
                <c:pt idx="3">
                  <c:v>1557</c:v>
                </c:pt>
                <c:pt idx="4">
                  <c:v>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90-46E5-A674-B3DD02CB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0.13864838864838866</c:v>
                </c:pt>
                <c:pt idx="1">
                  <c:v>3.8480038480038481E-3</c:v>
                </c:pt>
                <c:pt idx="2">
                  <c:v>6.7700817700817706E-2</c:v>
                </c:pt>
                <c:pt idx="3">
                  <c:v>1.3347763347763348E-2</c:v>
                </c:pt>
                <c:pt idx="4">
                  <c:v>5.808080808080808E-2</c:v>
                </c:pt>
                <c:pt idx="5">
                  <c:v>3.403078403078403E-2</c:v>
                </c:pt>
                <c:pt idx="6">
                  <c:v>9.1029341029341029E-2</c:v>
                </c:pt>
                <c:pt idx="7">
                  <c:v>6.433381433381434E-2</c:v>
                </c:pt>
                <c:pt idx="8">
                  <c:v>3.439153439153439E-2</c:v>
                </c:pt>
                <c:pt idx="9">
                  <c:v>3.1265031265031266E-3</c:v>
                </c:pt>
                <c:pt idx="10">
                  <c:v>2.1404521404521405E-2</c:v>
                </c:pt>
                <c:pt idx="11">
                  <c:v>1.1904761904761904E-2</c:v>
                </c:pt>
                <c:pt idx="12">
                  <c:v>2.9942279942279944E-2</c:v>
                </c:pt>
                <c:pt idx="13">
                  <c:v>4.3771043771043773E-2</c:v>
                </c:pt>
                <c:pt idx="14">
                  <c:v>6.3011063011063018E-2</c:v>
                </c:pt>
                <c:pt idx="15">
                  <c:v>6.3973063973063973E-2</c:v>
                </c:pt>
                <c:pt idx="16">
                  <c:v>0.11159211159211159</c:v>
                </c:pt>
                <c:pt idx="17">
                  <c:v>1.1423761423761425E-2</c:v>
                </c:pt>
                <c:pt idx="18">
                  <c:v>2.7176527176527177E-2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9-44CB-ADC5-FA1357400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9-44CB-ADC5-FA1357400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8.21'!$Z$44:$Z$60</c:f>
              <c:numCache>
                <c:formatCode>#,##0</c:formatCode>
                <c:ptCount val="17"/>
                <c:pt idx="0">
                  <c:v>4</c:v>
                </c:pt>
                <c:pt idx="1">
                  <c:v>115</c:v>
                </c:pt>
                <c:pt idx="2">
                  <c:v>235</c:v>
                </c:pt>
                <c:pt idx="3">
                  <c:v>340</c:v>
                </c:pt>
                <c:pt idx="4">
                  <c:v>405</c:v>
                </c:pt>
                <c:pt idx="5">
                  <c:v>365</c:v>
                </c:pt>
                <c:pt idx="6">
                  <c:v>336</c:v>
                </c:pt>
                <c:pt idx="7">
                  <c:v>325</c:v>
                </c:pt>
                <c:pt idx="8">
                  <c:v>309</c:v>
                </c:pt>
                <c:pt idx="9">
                  <c:v>403</c:v>
                </c:pt>
                <c:pt idx="10">
                  <c:v>414</c:v>
                </c:pt>
                <c:pt idx="11">
                  <c:v>412</c:v>
                </c:pt>
                <c:pt idx="12">
                  <c:v>283</c:v>
                </c:pt>
                <c:pt idx="13">
                  <c:v>155</c:v>
                </c:pt>
                <c:pt idx="14">
                  <c:v>62</c:v>
                </c:pt>
                <c:pt idx="15">
                  <c:v>37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9-40A2-9623-C1D657A764EB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8.21'!$Z$63:$Z$79</c:f>
              <c:numCache>
                <c:formatCode>#,##0</c:formatCode>
                <c:ptCount val="17"/>
                <c:pt idx="0">
                  <c:v>5</c:v>
                </c:pt>
                <c:pt idx="1">
                  <c:v>119</c:v>
                </c:pt>
                <c:pt idx="2">
                  <c:v>282</c:v>
                </c:pt>
                <c:pt idx="3">
                  <c:v>366</c:v>
                </c:pt>
                <c:pt idx="4">
                  <c:v>329</c:v>
                </c:pt>
                <c:pt idx="5">
                  <c:v>290</c:v>
                </c:pt>
                <c:pt idx="6">
                  <c:v>344</c:v>
                </c:pt>
                <c:pt idx="7">
                  <c:v>316</c:v>
                </c:pt>
                <c:pt idx="8">
                  <c:v>332</c:v>
                </c:pt>
                <c:pt idx="9">
                  <c:v>424</c:v>
                </c:pt>
                <c:pt idx="10">
                  <c:v>450</c:v>
                </c:pt>
                <c:pt idx="11">
                  <c:v>446</c:v>
                </c:pt>
                <c:pt idx="12">
                  <c:v>215</c:v>
                </c:pt>
                <c:pt idx="13">
                  <c:v>96</c:v>
                </c:pt>
                <c:pt idx="14">
                  <c:v>44</c:v>
                </c:pt>
                <c:pt idx="15">
                  <c:v>28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9-40A2-9623-C1D657A76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8.21'!$Z$83:$Z$90</c:f>
              <c:numCache>
                <c:formatCode>#,##0</c:formatCode>
                <c:ptCount val="8"/>
                <c:pt idx="0">
                  <c:v>316</c:v>
                </c:pt>
                <c:pt idx="1">
                  <c:v>207</c:v>
                </c:pt>
                <c:pt idx="2">
                  <c:v>495</c:v>
                </c:pt>
                <c:pt idx="3">
                  <c:v>92</c:v>
                </c:pt>
                <c:pt idx="4">
                  <c:v>62</c:v>
                </c:pt>
                <c:pt idx="5">
                  <c:v>123</c:v>
                </c:pt>
                <c:pt idx="6">
                  <c:v>360</c:v>
                </c:pt>
                <c:pt idx="7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6-4EB6-90F3-AE952AB7C08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8.21'!$Z$93:$Z$100</c:f>
              <c:numCache>
                <c:formatCode>#,##0</c:formatCode>
                <c:ptCount val="8"/>
                <c:pt idx="0">
                  <c:v>171</c:v>
                </c:pt>
                <c:pt idx="1">
                  <c:v>429</c:v>
                </c:pt>
                <c:pt idx="2">
                  <c:v>74</c:v>
                </c:pt>
                <c:pt idx="3">
                  <c:v>432</c:v>
                </c:pt>
                <c:pt idx="4">
                  <c:v>371</c:v>
                </c:pt>
                <c:pt idx="5">
                  <c:v>275</c:v>
                </c:pt>
                <c:pt idx="6">
                  <c:v>27</c:v>
                </c:pt>
                <c:pt idx="7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6-4EB6-90F3-AE952AB7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8.3'!$U$4:$Y$4</c:f>
              <c:numCache>
                <c:formatCode>#,##0</c:formatCode>
                <c:ptCount val="5"/>
                <c:pt idx="1">
                  <c:v>77388</c:v>
                </c:pt>
                <c:pt idx="2">
                  <c:v>81569</c:v>
                </c:pt>
                <c:pt idx="3">
                  <c:v>83278</c:v>
                </c:pt>
                <c:pt idx="4">
                  <c:v>86465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F-4BBF-9480-93E20D8976F7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8.3'!$U$7:$Y$7</c:f>
              <c:numCache>
                <c:formatCode>#,##0</c:formatCode>
                <c:ptCount val="5"/>
                <c:pt idx="1">
                  <c:v>55527</c:v>
                </c:pt>
                <c:pt idx="2">
                  <c:v>57450</c:v>
                </c:pt>
                <c:pt idx="3">
                  <c:v>59217</c:v>
                </c:pt>
                <c:pt idx="4">
                  <c:v>60428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F-4BBF-9480-93E20D8976F7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8.3'!$U$11:$Y$11</c:f>
              <c:numCache>
                <c:formatCode>#,##0</c:formatCode>
                <c:ptCount val="5"/>
                <c:pt idx="1">
                  <c:v>70023</c:v>
                </c:pt>
                <c:pt idx="2">
                  <c:v>74147</c:v>
                </c:pt>
                <c:pt idx="3">
                  <c:v>75699</c:v>
                </c:pt>
                <c:pt idx="4">
                  <c:v>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F-4BBF-9480-93E20D8976F7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8.3'!$U$12:$Y$12</c:f>
              <c:numCache>
                <c:formatCode>#,##0</c:formatCode>
                <c:ptCount val="5"/>
                <c:pt idx="1">
                  <c:v>7362</c:v>
                </c:pt>
                <c:pt idx="2">
                  <c:v>7424</c:v>
                </c:pt>
                <c:pt idx="3">
                  <c:v>7580</c:v>
                </c:pt>
                <c:pt idx="4">
                  <c:v>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F-4BBF-9480-93E20D89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8.21'!$V$8:$Z$8</c:f>
              <c:numCache>
                <c:formatCode>#,##0</c:formatCode>
                <c:ptCount val="5"/>
                <c:pt idx="0">
                  <c:v>34320</c:v>
                </c:pt>
                <c:pt idx="1">
                  <c:v>34681.120000000003</c:v>
                </c:pt>
                <c:pt idx="2">
                  <c:v>35896.65</c:v>
                </c:pt>
                <c:pt idx="3">
                  <c:v>39640</c:v>
                </c:pt>
                <c:pt idx="4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8-452D-B72E-C8280EFA68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8-452D-B72E-C8280EF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8.22'!$U$4:$Y$4</c:f>
              <c:numCache>
                <c:formatCode>#,##0</c:formatCode>
                <c:ptCount val="5"/>
                <c:pt idx="1">
                  <c:v>124731</c:v>
                </c:pt>
                <c:pt idx="2">
                  <c:v>129734</c:v>
                </c:pt>
                <c:pt idx="3">
                  <c:v>128694</c:v>
                </c:pt>
                <c:pt idx="4">
                  <c:v>127008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2-4C9F-AAA8-55E3207F643F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8.22'!$U$7:$Y$7</c:f>
              <c:numCache>
                <c:formatCode>#,##0</c:formatCode>
                <c:ptCount val="5"/>
                <c:pt idx="1">
                  <c:v>87627</c:v>
                </c:pt>
                <c:pt idx="2">
                  <c:v>89921</c:v>
                </c:pt>
                <c:pt idx="3">
                  <c:v>91140</c:v>
                </c:pt>
                <c:pt idx="4">
                  <c:v>89039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2-4C9F-AAA8-55E3207F643F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8.22'!$U$11:$Y$11</c:f>
              <c:numCache>
                <c:formatCode>#,##0</c:formatCode>
                <c:ptCount val="5"/>
                <c:pt idx="1">
                  <c:v>111308</c:v>
                </c:pt>
                <c:pt idx="2">
                  <c:v>115743</c:v>
                </c:pt>
                <c:pt idx="3">
                  <c:v>114608</c:v>
                </c:pt>
                <c:pt idx="4">
                  <c:v>112609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2-4C9F-AAA8-55E3207F643F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8.22'!$U$12:$Y$12</c:f>
              <c:numCache>
                <c:formatCode>#,##0</c:formatCode>
                <c:ptCount val="5"/>
                <c:pt idx="1">
                  <c:v>13428</c:v>
                </c:pt>
                <c:pt idx="2">
                  <c:v>13992</c:v>
                </c:pt>
                <c:pt idx="3">
                  <c:v>14086</c:v>
                </c:pt>
                <c:pt idx="4">
                  <c:v>14399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C2-4C9F-AAA8-55E3207F6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2.167285547095115E-3</c:v>
                </c:pt>
                <c:pt idx="1">
                  <c:v>1.2714741876291341E-3</c:v>
                </c:pt>
                <c:pt idx="2">
                  <c:v>3.5875800089581134E-2</c:v>
                </c:pt>
                <c:pt idx="3">
                  <c:v>5.5626995708774616E-3</c:v>
                </c:pt>
                <c:pt idx="4">
                  <c:v>4.430654086778113E-2</c:v>
                </c:pt>
                <c:pt idx="5">
                  <c:v>3.7111152851425348E-2</c:v>
                </c:pt>
                <c:pt idx="6">
                  <c:v>9.4580341275230823E-2</c:v>
                </c:pt>
                <c:pt idx="7">
                  <c:v>8.1735562266113768E-2</c:v>
                </c:pt>
                <c:pt idx="8">
                  <c:v>2.4750400947826212E-2</c:v>
                </c:pt>
                <c:pt idx="9">
                  <c:v>2.4259149557151319E-2</c:v>
                </c:pt>
                <c:pt idx="10">
                  <c:v>5.8292756931701606E-2</c:v>
                </c:pt>
                <c:pt idx="11">
                  <c:v>1.9317738509774456E-2</c:v>
                </c:pt>
                <c:pt idx="12">
                  <c:v>0.13375041539639654</c:v>
                </c:pt>
                <c:pt idx="13">
                  <c:v>8.6886477583043159E-2</c:v>
                </c:pt>
                <c:pt idx="14">
                  <c:v>4.4255970871682246E-2</c:v>
                </c:pt>
                <c:pt idx="15">
                  <c:v>9.6393636849633729E-2</c:v>
                </c:pt>
                <c:pt idx="16">
                  <c:v>0.12942306858736327</c:v>
                </c:pt>
                <c:pt idx="17">
                  <c:v>2.6975480776177198E-2</c:v>
                </c:pt>
                <c:pt idx="18">
                  <c:v>3.2523731776740693E-2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C-4C1D-9618-3786BCB1F4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C-4C1D-9618-3786BCB1F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8.22'!$Y$44:$Y$60</c:f>
              <c:numCache>
                <c:formatCode>#,##0</c:formatCode>
                <c:ptCount val="17"/>
                <c:pt idx="0">
                  <c:v>20</c:v>
                </c:pt>
                <c:pt idx="1">
                  <c:v>736</c:v>
                </c:pt>
                <c:pt idx="2">
                  <c:v>2637</c:v>
                </c:pt>
                <c:pt idx="3">
                  <c:v>5855</c:v>
                </c:pt>
                <c:pt idx="4">
                  <c:v>9511</c:v>
                </c:pt>
                <c:pt idx="5">
                  <c:v>7881</c:v>
                </c:pt>
                <c:pt idx="6">
                  <c:v>7233</c:v>
                </c:pt>
                <c:pt idx="7">
                  <c:v>6399</c:v>
                </c:pt>
                <c:pt idx="8">
                  <c:v>5688</c:v>
                </c:pt>
                <c:pt idx="9">
                  <c:v>5051</c:v>
                </c:pt>
                <c:pt idx="10">
                  <c:v>4261</c:v>
                </c:pt>
                <c:pt idx="11">
                  <c:v>3196</c:v>
                </c:pt>
                <c:pt idx="12">
                  <c:v>2046</c:v>
                </c:pt>
                <c:pt idx="13">
                  <c:v>1102</c:v>
                </c:pt>
                <c:pt idx="14">
                  <c:v>349</c:v>
                </c:pt>
                <c:pt idx="15">
                  <c:v>155</c:v>
                </c:pt>
                <c:pt idx="1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5-47E6-9378-C1596C9F5D3C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8.22'!$Y$63:$Y$79</c:f>
              <c:numCache>
                <c:formatCode>#,##0</c:formatCode>
                <c:ptCount val="17"/>
                <c:pt idx="0">
                  <c:v>15</c:v>
                </c:pt>
                <c:pt idx="1">
                  <c:v>976</c:v>
                </c:pt>
                <c:pt idx="2">
                  <c:v>3238</c:v>
                </c:pt>
                <c:pt idx="3">
                  <c:v>6234</c:v>
                </c:pt>
                <c:pt idx="4">
                  <c:v>9363</c:v>
                </c:pt>
                <c:pt idx="5">
                  <c:v>8274</c:v>
                </c:pt>
                <c:pt idx="6">
                  <c:v>7354</c:v>
                </c:pt>
                <c:pt idx="7">
                  <c:v>6221</c:v>
                </c:pt>
                <c:pt idx="8">
                  <c:v>6127</c:v>
                </c:pt>
                <c:pt idx="9">
                  <c:v>5869</c:v>
                </c:pt>
                <c:pt idx="10">
                  <c:v>4458</c:v>
                </c:pt>
                <c:pt idx="11">
                  <c:v>3316</c:v>
                </c:pt>
                <c:pt idx="12">
                  <c:v>1836</c:v>
                </c:pt>
                <c:pt idx="13">
                  <c:v>859</c:v>
                </c:pt>
                <c:pt idx="14">
                  <c:v>314</c:v>
                </c:pt>
                <c:pt idx="15">
                  <c:v>121</c:v>
                </c:pt>
                <c:pt idx="1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5-47E6-9378-C1596C9F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8.22'!$Y$83:$Y$90</c:f>
              <c:numCache>
                <c:formatCode>#,##0</c:formatCode>
                <c:ptCount val="8"/>
                <c:pt idx="0">
                  <c:v>7949</c:v>
                </c:pt>
                <c:pt idx="1">
                  <c:v>12172</c:v>
                </c:pt>
                <c:pt idx="2">
                  <c:v>4263</c:v>
                </c:pt>
                <c:pt idx="3">
                  <c:v>2275</c:v>
                </c:pt>
                <c:pt idx="4">
                  <c:v>3052</c:v>
                </c:pt>
                <c:pt idx="5">
                  <c:v>2886</c:v>
                </c:pt>
                <c:pt idx="6">
                  <c:v>1227</c:v>
                </c:pt>
                <c:pt idx="7">
                  <c:v>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4-4EC5-AF76-EB4C26E4DF71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8.22'!$Y$93:$Y$100</c:f>
              <c:numCache>
                <c:formatCode>#,##0</c:formatCode>
                <c:ptCount val="8"/>
                <c:pt idx="0">
                  <c:v>5391</c:v>
                </c:pt>
                <c:pt idx="1">
                  <c:v>14035</c:v>
                </c:pt>
                <c:pt idx="2">
                  <c:v>1178</c:v>
                </c:pt>
                <c:pt idx="3">
                  <c:v>4479</c:v>
                </c:pt>
                <c:pt idx="4">
                  <c:v>7362</c:v>
                </c:pt>
                <c:pt idx="5">
                  <c:v>3695</c:v>
                </c:pt>
                <c:pt idx="6">
                  <c:v>234</c:v>
                </c:pt>
                <c:pt idx="7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4-4EC5-AF76-EB4C26E4D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8.22'!$U$8:$Y$8</c:f>
              <c:numCache>
                <c:formatCode>#,##0</c:formatCode>
                <c:ptCount val="5"/>
                <c:pt idx="1">
                  <c:v>47200</c:v>
                </c:pt>
                <c:pt idx="2">
                  <c:v>48000</c:v>
                </c:pt>
                <c:pt idx="3">
                  <c:v>49194.22</c:v>
                </c:pt>
                <c:pt idx="4">
                  <c:v>52674.17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C-451C-B0D4-D524F0505B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C-451C-B0D4-D524F050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8.22'!$V$4:$Z$4</c:f>
              <c:numCache>
                <c:formatCode>#,##0</c:formatCode>
                <c:ptCount val="5"/>
                <c:pt idx="0">
                  <c:v>124731</c:v>
                </c:pt>
                <c:pt idx="1">
                  <c:v>129734</c:v>
                </c:pt>
                <c:pt idx="2">
                  <c:v>128694</c:v>
                </c:pt>
                <c:pt idx="3">
                  <c:v>127008</c:v>
                </c:pt>
                <c:pt idx="4">
                  <c:v>138424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0-4DCE-8FC0-C769A30AE999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8.22'!$V$7:$Z$7</c:f>
              <c:numCache>
                <c:formatCode>#,##0</c:formatCode>
                <c:ptCount val="5"/>
                <c:pt idx="0">
                  <c:v>87627</c:v>
                </c:pt>
                <c:pt idx="1">
                  <c:v>89921</c:v>
                </c:pt>
                <c:pt idx="2">
                  <c:v>91140</c:v>
                </c:pt>
                <c:pt idx="3">
                  <c:v>89039</c:v>
                </c:pt>
                <c:pt idx="4">
                  <c:v>90884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0-4DCE-8FC0-C769A30AE999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8.22'!$V$11:$Z$11</c:f>
              <c:numCache>
                <c:formatCode>#,##0</c:formatCode>
                <c:ptCount val="5"/>
                <c:pt idx="0">
                  <c:v>111308</c:v>
                </c:pt>
                <c:pt idx="1">
                  <c:v>115743</c:v>
                </c:pt>
                <c:pt idx="2">
                  <c:v>114608</c:v>
                </c:pt>
                <c:pt idx="3">
                  <c:v>112609</c:v>
                </c:pt>
                <c:pt idx="4">
                  <c:v>124131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0-4DCE-8FC0-C769A30AE999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8.22'!$V$12:$Z$12</c:f>
              <c:numCache>
                <c:formatCode>#,##0</c:formatCode>
                <c:ptCount val="5"/>
                <c:pt idx="0">
                  <c:v>13428</c:v>
                </c:pt>
                <c:pt idx="1">
                  <c:v>13992</c:v>
                </c:pt>
                <c:pt idx="2">
                  <c:v>14086</c:v>
                </c:pt>
                <c:pt idx="3">
                  <c:v>14399</c:v>
                </c:pt>
                <c:pt idx="4">
                  <c:v>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0-4DCE-8FC0-C769A30AE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2.167285547095115E-3</c:v>
                </c:pt>
                <c:pt idx="1">
                  <c:v>1.2714741876291341E-3</c:v>
                </c:pt>
                <c:pt idx="2">
                  <c:v>3.5875800089581134E-2</c:v>
                </c:pt>
                <c:pt idx="3">
                  <c:v>5.5626995708774616E-3</c:v>
                </c:pt>
                <c:pt idx="4">
                  <c:v>4.430654086778113E-2</c:v>
                </c:pt>
                <c:pt idx="5">
                  <c:v>3.7111152851425348E-2</c:v>
                </c:pt>
                <c:pt idx="6">
                  <c:v>9.4580341275230823E-2</c:v>
                </c:pt>
                <c:pt idx="7">
                  <c:v>8.1735562266113768E-2</c:v>
                </c:pt>
                <c:pt idx="8">
                  <c:v>2.4750400947826212E-2</c:v>
                </c:pt>
                <c:pt idx="9">
                  <c:v>2.4259149557151319E-2</c:v>
                </c:pt>
                <c:pt idx="10">
                  <c:v>5.8292756931701606E-2</c:v>
                </c:pt>
                <c:pt idx="11">
                  <c:v>1.9317738509774456E-2</c:v>
                </c:pt>
                <c:pt idx="12">
                  <c:v>0.13375041539639654</c:v>
                </c:pt>
                <c:pt idx="13">
                  <c:v>8.6886477583043159E-2</c:v>
                </c:pt>
                <c:pt idx="14">
                  <c:v>4.4255970871682246E-2</c:v>
                </c:pt>
                <c:pt idx="15">
                  <c:v>9.6393636849633729E-2</c:v>
                </c:pt>
                <c:pt idx="16">
                  <c:v>0.12942306858736327</c:v>
                </c:pt>
                <c:pt idx="17">
                  <c:v>2.6975480776177198E-2</c:v>
                </c:pt>
                <c:pt idx="18">
                  <c:v>3.2523731776740693E-2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5-4970-B49D-E583C65997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5-4970-B49D-E583C6599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8.22'!$Z$44:$Z$60</c:f>
              <c:numCache>
                <c:formatCode>#,##0</c:formatCode>
                <c:ptCount val="17"/>
                <c:pt idx="0">
                  <c:v>17</c:v>
                </c:pt>
                <c:pt idx="1">
                  <c:v>1306</c:v>
                </c:pt>
                <c:pt idx="2">
                  <c:v>3754</c:v>
                </c:pt>
                <c:pt idx="3">
                  <c:v>6443</c:v>
                </c:pt>
                <c:pt idx="4">
                  <c:v>9615</c:v>
                </c:pt>
                <c:pt idx="5">
                  <c:v>8294</c:v>
                </c:pt>
                <c:pt idx="6">
                  <c:v>7563</c:v>
                </c:pt>
                <c:pt idx="7">
                  <c:v>6689</c:v>
                </c:pt>
                <c:pt idx="8">
                  <c:v>6002</c:v>
                </c:pt>
                <c:pt idx="9">
                  <c:v>5420</c:v>
                </c:pt>
                <c:pt idx="10">
                  <c:v>4476</c:v>
                </c:pt>
                <c:pt idx="11">
                  <c:v>3551</c:v>
                </c:pt>
                <c:pt idx="12">
                  <c:v>2168</c:v>
                </c:pt>
                <c:pt idx="13">
                  <c:v>1110</c:v>
                </c:pt>
                <c:pt idx="14">
                  <c:v>450</c:v>
                </c:pt>
                <c:pt idx="15">
                  <c:v>162</c:v>
                </c:pt>
                <c:pt idx="16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A-4769-9167-2909A95AC7B6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8.22'!$Z$63:$Z$79</c:f>
              <c:numCache>
                <c:formatCode>#,##0</c:formatCode>
                <c:ptCount val="17"/>
                <c:pt idx="0">
                  <c:v>23</c:v>
                </c:pt>
                <c:pt idx="1">
                  <c:v>1565</c:v>
                </c:pt>
                <c:pt idx="2">
                  <c:v>4240</c:v>
                </c:pt>
                <c:pt idx="3">
                  <c:v>7247</c:v>
                </c:pt>
                <c:pt idx="4">
                  <c:v>9706</c:v>
                </c:pt>
                <c:pt idx="5">
                  <c:v>8849</c:v>
                </c:pt>
                <c:pt idx="6">
                  <c:v>7721</c:v>
                </c:pt>
                <c:pt idx="7">
                  <c:v>6897</c:v>
                </c:pt>
                <c:pt idx="8">
                  <c:v>6565</c:v>
                </c:pt>
                <c:pt idx="9">
                  <c:v>6352</c:v>
                </c:pt>
                <c:pt idx="10">
                  <c:v>4827</c:v>
                </c:pt>
                <c:pt idx="11">
                  <c:v>3618</c:v>
                </c:pt>
                <c:pt idx="12">
                  <c:v>2037</c:v>
                </c:pt>
                <c:pt idx="13">
                  <c:v>944</c:v>
                </c:pt>
                <c:pt idx="14">
                  <c:v>345</c:v>
                </c:pt>
                <c:pt idx="15">
                  <c:v>141</c:v>
                </c:pt>
                <c:pt idx="16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A-4769-9167-2909A95AC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8.22'!$Z$83:$Z$90</c:f>
              <c:numCache>
                <c:formatCode>#,##0</c:formatCode>
                <c:ptCount val="8"/>
                <c:pt idx="0">
                  <c:v>7955</c:v>
                </c:pt>
                <c:pt idx="1">
                  <c:v>12425</c:v>
                </c:pt>
                <c:pt idx="2">
                  <c:v>4344</c:v>
                </c:pt>
                <c:pt idx="3">
                  <c:v>2450</c:v>
                </c:pt>
                <c:pt idx="4">
                  <c:v>3034</c:v>
                </c:pt>
                <c:pt idx="5">
                  <c:v>2964</c:v>
                </c:pt>
                <c:pt idx="6">
                  <c:v>1218</c:v>
                </c:pt>
                <c:pt idx="7">
                  <c:v>2290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5-4F11-8904-F425E5B8617F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8.22'!$Z$93:$Z$100</c:f>
              <c:numCache>
                <c:formatCode>#,##0</c:formatCode>
                <c:ptCount val="8"/>
                <c:pt idx="0">
                  <c:v>5573</c:v>
                </c:pt>
                <c:pt idx="1">
                  <c:v>14537</c:v>
                </c:pt>
                <c:pt idx="2">
                  <c:v>1222</c:v>
                </c:pt>
                <c:pt idx="3">
                  <c:v>4731</c:v>
                </c:pt>
                <c:pt idx="4">
                  <c:v>7341</c:v>
                </c:pt>
                <c:pt idx="5">
                  <c:v>3780</c:v>
                </c:pt>
                <c:pt idx="6">
                  <c:v>206</c:v>
                </c:pt>
                <c:pt idx="7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5-4F11-8904-F425E5B8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1.5296504241629441E-2</c:v>
                </c:pt>
                <c:pt idx="1">
                  <c:v>6.1165526003032662E-3</c:v>
                </c:pt>
                <c:pt idx="2">
                  <c:v>5.7559116429654521E-2</c:v>
                </c:pt>
                <c:pt idx="3">
                  <c:v>6.6595631326584973E-3</c:v>
                </c:pt>
                <c:pt idx="4">
                  <c:v>6.9464366214499404E-2</c:v>
                </c:pt>
                <c:pt idx="5">
                  <c:v>2.4333019138559894E-2</c:v>
                </c:pt>
                <c:pt idx="6">
                  <c:v>0.10400188516864063</c:v>
                </c:pt>
                <c:pt idx="7">
                  <c:v>9.3080201631080689E-2</c:v>
                </c:pt>
                <c:pt idx="8">
                  <c:v>2.8554157616491129E-2</c:v>
                </c:pt>
                <c:pt idx="9">
                  <c:v>1.1700340149993852E-2</c:v>
                </c:pt>
                <c:pt idx="10">
                  <c:v>2.8615630506946436E-2</c:v>
                </c:pt>
                <c:pt idx="11">
                  <c:v>1.2509733207655424E-2</c:v>
                </c:pt>
                <c:pt idx="12">
                  <c:v>5.4075652637186999E-2</c:v>
                </c:pt>
                <c:pt idx="13">
                  <c:v>8.07548870947912E-2</c:v>
                </c:pt>
                <c:pt idx="14">
                  <c:v>6.0386869390598744E-2</c:v>
                </c:pt>
                <c:pt idx="15">
                  <c:v>9.6502192533092904E-2</c:v>
                </c:pt>
                <c:pt idx="16">
                  <c:v>0.17136592762591696</c:v>
                </c:pt>
                <c:pt idx="17">
                  <c:v>2.6084996516536209E-2</c:v>
                </c:pt>
                <c:pt idx="18">
                  <c:v>3.2631859350026639E-2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3-4FE5-98D2-A789CA21CB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3-4FE5-98D2-A789CA21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8.22'!$V$8:$Z$8</c:f>
              <c:numCache>
                <c:formatCode>#,##0</c:formatCode>
                <c:ptCount val="5"/>
                <c:pt idx="0">
                  <c:v>47200</c:v>
                </c:pt>
                <c:pt idx="1">
                  <c:v>48000</c:v>
                </c:pt>
                <c:pt idx="2">
                  <c:v>49194.22</c:v>
                </c:pt>
                <c:pt idx="3">
                  <c:v>52674.17</c:v>
                </c:pt>
                <c:pt idx="4">
                  <c:v>52380.36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F-4E50-96BA-E8A8D72148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F-4E50-96BA-E8A8D7214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8.23'!$U$4:$Y$4</c:f>
              <c:numCache>
                <c:formatCode>#,##0</c:formatCode>
                <c:ptCount val="5"/>
                <c:pt idx="1">
                  <c:v>16000</c:v>
                </c:pt>
                <c:pt idx="2">
                  <c:v>16079</c:v>
                </c:pt>
                <c:pt idx="3">
                  <c:v>16027</c:v>
                </c:pt>
                <c:pt idx="4">
                  <c:v>16300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F-4592-95A2-73C8BCED2887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8.23'!$U$7:$Y$7</c:f>
              <c:numCache>
                <c:formatCode>#,##0</c:formatCode>
                <c:ptCount val="5"/>
                <c:pt idx="1">
                  <c:v>10907</c:v>
                </c:pt>
                <c:pt idx="2">
                  <c:v>10891</c:v>
                </c:pt>
                <c:pt idx="3">
                  <c:v>11004</c:v>
                </c:pt>
                <c:pt idx="4">
                  <c:v>11059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F-4592-95A2-73C8BCED2887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8.23'!$U$11:$Y$11</c:f>
              <c:numCache>
                <c:formatCode>#,##0</c:formatCode>
                <c:ptCount val="5"/>
                <c:pt idx="1">
                  <c:v>13561</c:v>
                </c:pt>
                <c:pt idx="2">
                  <c:v>13737</c:v>
                </c:pt>
                <c:pt idx="3">
                  <c:v>13592</c:v>
                </c:pt>
                <c:pt idx="4">
                  <c:v>13810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F-4592-95A2-73C8BCED2887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8.23'!$U$12:$Y$12</c:f>
              <c:numCache>
                <c:formatCode>#,##0</c:formatCode>
                <c:ptCount val="5"/>
                <c:pt idx="1">
                  <c:v>2440</c:v>
                </c:pt>
                <c:pt idx="2">
                  <c:v>2336</c:v>
                </c:pt>
                <c:pt idx="3">
                  <c:v>2433</c:v>
                </c:pt>
                <c:pt idx="4">
                  <c:v>2490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F-4592-95A2-73C8BCED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0.11874122601778193</c:v>
                </c:pt>
                <c:pt idx="1">
                  <c:v>3.5095928872250818E-3</c:v>
                </c:pt>
                <c:pt idx="2">
                  <c:v>7.8790360318203093E-2</c:v>
                </c:pt>
                <c:pt idx="3">
                  <c:v>7.6626111371080954E-3</c:v>
                </c:pt>
                <c:pt idx="4">
                  <c:v>6.568788020589611E-2</c:v>
                </c:pt>
                <c:pt idx="5">
                  <c:v>2.5152082358446421E-2</c:v>
                </c:pt>
                <c:pt idx="6">
                  <c:v>7.299953205428171E-2</c:v>
                </c:pt>
                <c:pt idx="7">
                  <c:v>8.036967711745438E-2</c:v>
                </c:pt>
                <c:pt idx="8">
                  <c:v>5.5802526906878799E-2</c:v>
                </c:pt>
                <c:pt idx="9">
                  <c:v>4.2115114646700987E-3</c:v>
                </c:pt>
                <c:pt idx="10">
                  <c:v>2.6848385587271876E-2</c:v>
                </c:pt>
                <c:pt idx="11">
                  <c:v>1.0762751520823585E-2</c:v>
                </c:pt>
                <c:pt idx="12">
                  <c:v>3.43940102948058E-2</c:v>
                </c:pt>
                <c:pt idx="13">
                  <c:v>5.7674309780065512E-2</c:v>
                </c:pt>
                <c:pt idx="14">
                  <c:v>5.8025269068788021E-2</c:v>
                </c:pt>
                <c:pt idx="15">
                  <c:v>5.6094992980814225E-2</c:v>
                </c:pt>
                <c:pt idx="16">
                  <c:v>0.12178287318671034</c:v>
                </c:pt>
                <c:pt idx="17">
                  <c:v>1.8366869443144595E-2</c:v>
                </c:pt>
                <c:pt idx="18">
                  <c:v>3.3984557791296208E-2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D-4700-B721-561565A182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D-4700-B721-561565A18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8.23'!$Y$44:$Y$60</c:f>
              <c:numCache>
                <c:formatCode>#,##0</c:formatCode>
                <c:ptCount val="17"/>
                <c:pt idx="0">
                  <c:v>4</c:v>
                </c:pt>
                <c:pt idx="1">
                  <c:v>218</c:v>
                </c:pt>
                <c:pt idx="2">
                  <c:v>541</c:v>
                </c:pt>
                <c:pt idx="3">
                  <c:v>707</c:v>
                </c:pt>
                <c:pt idx="4">
                  <c:v>879</c:v>
                </c:pt>
                <c:pt idx="5">
                  <c:v>663</c:v>
                </c:pt>
                <c:pt idx="6">
                  <c:v>726</c:v>
                </c:pt>
                <c:pt idx="7">
                  <c:v>651</c:v>
                </c:pt>
                <c:pt idx="8">
                  <c:v>750</c:v>
                </c:pt>
                <c:pt idx="9">
                  <c:v>778</c:v>
                </c:pt>
                <c:pt idx="10">
                  <c:v>947</c:v>
                </c:pt>
                <c:pt idx="11">
                  <c:v>757</c:v>
                </c:pt>
                <c:pt idx="12">
                  <c:v>468</c:v>
                </c:pt>
                <c:pt idx="13">
                  <c:v>190</c:v>
                </c:pt>
                <c:pt idx="14">
                  <c:v>98</c:v>
                </c:pt>
                <c:pt idx="15">
                  <c:v>54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B-41BD-8FAC-0C3CA495F06E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8.23'!$Y$63:$Y$79</c:f>
              <c:numCache>
                <c:formatCode>#,##0</c:formatCode>
                <c:ptCount val="17"/>
                <c:pt idx="0">
                  <c:v>3</c:v>
                </c:pt>
                <c:pt idx="1">
                  <c:v>266</c:v>
                </c:pt>
                <c:pt idx="2">
                  <c:v>528</c:v>
                </c:pt>
                <c:pt idx="3">
                  <c:v>660</c:v>
                </c:pt>
                <c:pt idx="4">
                  <c:v>768</c:v>
                </c:pt>
                <c:pt idx="5">
                  <c:v>604</c:v>
                </c:pt>
                <c:pt idx="6">
                  <c:v>677</c:v>
                </c:pt>
                <c:pt idx="7">
                  <c:v>628</c:v>
                </c:pt>
                <c:pt idx="8">
                  <c:v>829</c:v>
                </c:pt>
                <c:pt idx="9">
                  <c:v>813</c:v>
                </c:pt>
                <c:pt idx="10">
                  <c:v>838</c:v>
                </c:pt>
                <c:pt idx="11">
                  <c:v>629</c:v>
                </c:pt>
                <c:pt idx="12">
                  <c:v>330</c:v>
                </c:pt>
                <c:pt idx="13">
                  <c:v>154</c:v>
                </c:pt>
                <c:pt idx="14">
                  <c:v>58</c:v>
                </c:pt>
                <c:pt idx="15">
                  <c:v>26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1BD-8FAC-0C3CA495F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8.23'!$Y$83:$Y$90</c:f>
              <c:numCache>
                <c:formatCode>#,##0</c:formatCode>
                <c:ptCount val="8"/>
                <c:pt idx="0">
                  <c:v>445</c:v>
                </c:pt>
                <c:pt idx="1">
                  <c:v>419</c:v>
                </c:pt>
                <c:pt idx="2">
                  <c:v>1090</c:v>
                </c:pt>
                <c:pt idx="3">
                  <c:v>242</c:v>
                </c:pt>
                <c:pt idx="4">
                  <c:v>141</c:v>
                </c:pt>
                <c:pt idx="5">
                  <c:v>203</c:v>
                </c:pt>
                <c:pt idx="6">
                  <c:v>752</c:v>
                </c:pt>
                <c:pt idx="7">
                  <c:v>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9-4299-9DB9-7DA7D9CEE875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8.23'!$Y$93:$Y$100</c:f>
              <c:numCache>
                <c:formatCode>#,##0</c:formatCode>
                <c:ptCount val="8"/>
                <c:pt idx="0">
                  <c:v>318</c:v>
                </c:pt>
                <c:pt idx="1">
                  <c:v>925</c:v>
                </c:pt>
                <c:pt idx="2">
                  <c:v>194</c:v>
                </c:pt>
                <c:pt idx="3">
                  <c:v>905</c:v>
                </c:pt>
                <c:pt idx="4">
                  <c:v>650</c:v>
                </c:pt>
                <c:pt idx="5">
                  <c:v>503</c:v>
                </c:pt>
                <c:pt idx="6">
                  <c:v>63</c:v>
                </c:pt>
                <c:pt idx="7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9-4299-9DB9-7DA7D9CE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8.23'!$U$8:$Y$8</c:f>
              <c:numCache>
                <c:formatCode>#,##0</c:formatCode>
                <c:ptCount val="5"/>
                <c:pt idx="1">
                  <c:v>35204</c:v>
                </c:pt>
                <c:pt idx="2">
                  <c:v>36678</c:v>
                </c:pt>
                <c:pt idx="3">
                  <c:v>35911.61</c:v>
                </c:pt>
                <c:pt idx="4">
                  <c:v>37880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8-4E1A-9FC0-77A154F580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8-4E1A-9FC0-77A154F5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8.23'!$V$4:$Z$4</c:f>
              <c:numCache>
                <c:formatCode>#,##0</c:formatCode>
                <c:ptCount val="5"/>
                <c:pt idx="0">
                  <c:v>16000</c:v>
                </c:pt>
                <c:pt idx="1">
                  <c:v>16079</c:v>
                </c:pt>
                <c:pt idx="2">
                  <c:v>16027</c:v>
                </c:pt>
                <c:pt idx="3">
                  <c:v>16300</c:v>
                </c:pt>
                <c:pt idx="4">
                  <c:v>17093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8-40B4-B462-5E23539FC551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8.23'!$V$7:$Z$7</c:f>
              <c:numCache>
                <c:formatCode>#,##0</c:formatCode>
                <c:ptCount val="5"/>
                <c:pt idx="0">
                  <c:v>10907</c:v>
                </c:pt>
                <c:pt idx="1">
                  <c:v>10891</c:v>
                </c:pt>
                <c:pt idx="2">
                  <c:v>11004</c:v>
                </c:pt>
                <c:pt idx="3">
                  <c:v>11059</c:v>
                </c:pt>
                <c:pt idx="4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8-40B4-B462-5E23539FC551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8.23'!$V$11:$Z$11</c:f>
              <c:numCache>
                <c:formatCode>#,##0</c:formatCode>
                <c:ptCount val="5"/>
                <c:pt idx="0">
                  <c:v>13561</c:v>
                </c:pt>
                <c:pt idx="1">
                  <c:v>13737</c:v>
                </c:pt>
                <c:pt idx="2">
                  <c:v>13592</c:v>
                </c:pt>
                <c:pt idx="3">
                  <c:v>13810</c:v>
                </c:pt>
                <c:pt idx="4">
                  <c:v>14608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8-40B4-B462-5E23539FC551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8.23'!$V$12:$Z$12</c:f>
              <c:numCache>
                <c:formatCode>#,##0</c:formatCode>
                <c:ptCount val="5"/>
                <c:pt idx="0">
                  <c:v>2440</c:v>
                </c:pt>
                <c:pt idx="1">
                  <c:v>2336</c:v>
                </c:pt>
                <c:pt idx="2">
                  <c:v>2433</c:v>
                </c:pt>
                <c:pt idx="3">
                  <c:v>2490</c:v>
                </c:pt>
                <c:pt idx="4">
                  <c:v>2492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8-40B4-B462-5E23539FC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0.11874122601778193</c:v>
                </c:pt>
                <c:pt idx="1">
                  <c:v>3.5095928872250818E-3</c:v>
                </c:pt>
                <c:pt idx="2">
                  <c:v>7.8790360318203093E-2</c:v>
                </c:pt>
                <c:pt idx="3">
                  <c:v>7.6626111371080954E-3</c:v>
                </c:pt>
                <c:pt idx="4">
                  <c:v>6.568788020589611E-2</c:v>
                </c:pt>
                <c:pt idx="5">
                  <c:v>2.5152082358446421E-2</c:v>
                </c:pt>
                <c:pt idx="6">
                  <c:v>7.299953205428171E-2</c:v>
                </c:pt>
                <c:pt idx="7">
                  <c:v>8.036967711745438E-2</c:v>
                </c:pt>
                <c:pt idx="8">
                  <c:v>5.5802526906878799E-2</c:v>
                </c:pt>
                <c:pt idx="9">
                  <c:v>4.2115114646700987E-3</c:v>
                </c:pt>
                <c:pt idx="10">
                  <c:v>2.6848385587271876E-2</c:v>
                </c:pt>
                <c:pt idx="11">
                  <c:v>1.0762751520823585E-2</c:v>
                </c:pt>
                <c:pt idx="12">
                  <c:v>3.43940102948058E-2</c:v>
                </c:pt>
                <c:pt idx="13">
                  <c:v>5.7674309780065512E-2</c:v>
                </c:pt>
                <c:pt idx="14">
                  <c:v>5.8025269068788021E-2</c:v>
                </c:pt>
                <c:pt idx="15">
                  <c:v>5.6094992980814225E-2</c:v>
                </c:pt>
                <c:pt idx="16">
                  <c:v>0.12178287318671034</c:v>
                </c:pt>
                <c:pt idx="17">
                  <c:v>1.8366869443144595E-2</c:v>
                </c:pt>
                <c:pt idx="18">
                  <c:v>3.3984557791296208E-2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E-4EDC-AEF9-DF373572FB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E-4EDC-AEF9-DF373572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8.23'!$Z$44:$Z$60</c:f>
              <c:numCache>
                <c:formatCode>#,##0</c:formatCode>
                <c:ptCount val="17"/>
                <c:pt idx="0">
                  <c:v>0</c:v>
                </c:pt>
                <c:pt idx="1">
                  <c:v>233</c:v>
                </c:pt>
                <c:pt idx="2">
                  <c:v>562</c:v>
                </c:pt>
                <c:pt idx="3">
                  <c:v>763</c:v>
                </c:pt>
                <c:pt idx="4">
                  <c:v>935</c:v>
                </c:pt>
                <c:pt idx="5">
                  <c:v>736</c:v>
                </c:pt>
                <c:pt idx="6">
                  <c:v>727</c:v>
                </c:pt>
                <c:pt idx="7">
                  <c:v>695</c:v>
                </c:pt>
                <c:pt idx="8">
                  <c:v>755</c:v>
                </c:pt>
                <c:pt idx="9">
                  <c:v>774</c:v>
                </c:pt>
                <c:pt idx="10">
                  <c:v>916</c:v>
                </c:pt>
                <c:pt idx="11">
                  <c:v>812</c:v>
                </c:pt>
                <c:pt idx="12">
                  <c:v>506</c:v>
                </c:pt>
                <c:pt idx="13">
                  <c:v>225</c:v>
                </c:pt>
                <c:pt idx="14">
                  <c:v>102</c:v>
                </c:pt>
                <c:pt idx="15">
                  <c:v>53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B-46F5-8EE9-F7A4FE2E726D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8.23'!$Z$63:$Z$79</c:f>
              <c:numCache>
                <c:formatCode>#,##0</c:formatCode>
                <c:ptCount val="17"/>
                <c:pt idx="0">
                  <c:v>0</c:v>
                </c:pt>
                <c:pt idx="1">
                  <c:v>255</c:v>
                </c:pt>
                <c:pt idx="2">
                  <c:v>602</c:v>
                </c:pt>
                <c:pt idx="3">
                  <c:v>621</c:v>
                </c:pt>
                <c:pt idx="4">
                  <c:v>800</c:v>
                </c:pt>
                <c:pt idx="5">
                  <c:v>612</c:v>
                </c:pt>
                <c:pt idx="6">
                  <c:v>670</c:v>
                </c:pt>
                <c:pt idx="7">
                  <c:v>662</c:v>
                </c:pt>
                <c:pt idx="8">
                  <c:v>865</c:v>
                </c:pt>
                <c:pt idx="9">
                  <c:v>849</c:v>
                </c:pt>
                <c:pt idx="10">
                  <c:v>897</c:v>
                </c:pt>
                <c:pt idx="11">
                  <c:v>728</c:v>
                </c:pt>
                <c:pt idx="12">
                  <c:v>393</c:v>
                </c:pt>
                <c:pt idx="13">
                  <c:v>171</c:v>
                </c:pt>
                <c:pt idx="14">
                  <c:v>74</c:v>
                </c:pt>
                <c:pt idx="15">
                  <c:v>26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B-46F5-8EE9-F7A4FE2E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8.23'!$Z$83:$Z$90</c:f>
              <c:numCache>
                <c:formatCode>#,##0</c:formatCode>
                <c:ptCount val="8"/>
                <c:pt idx="0">
                  <c:v>434</c:v>
                </c:pt>
                <c:pt idx="1">
                  <c:v>438</c:v>
                </c:pt>
                <c:pt idx="2">
                  <c:v>1131</c:v>
                </c:pt>
                <c:pt idx="3">
                  <c:v>268</c:v>
                </c:pt>
                <c:pt idx="4">
                  <c:v>154</c:v>
                </c:pt>
                <c:pt idx="5">
                  <c:v>203</c:v>
                </c:pt>
                <c:pt idx="6">
                  <c:v>760</c:v>
                </c:pt>
                <c:pt idx="7">
                  <c:v>1180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E-44C2-9B5F-DBDC5A7EBE2F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8.23'!$Z$93:$Z$100</c:f>
              <c:numCache>
                <c:formatCode>#,##0</c:formatCode>
                <c:ptCount val="8"/>
                <c:pt idx="0">
                  <c:v>330</c:v>
                </c:pt>
                <c:pt idx="1">
                  <c:v>933</c:v>
                </c:pt>
                <c:pt idx="2">
                  <c:v>199</c:v>
                </c:pt>
                <c:pt idx="3">
                  <c:v>916</c:v>
                </c:pt>
                <c:pt idx="4">
                  <c:v>652</c:v>
                </c:pt>
                <c:pt idx="5">
                  <c:v>521</c:v>
                </c:pt>
                <c:pt idx="6">
                  <c:v>78</c:v>
                </c:pt>
                <c:pt idx="7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E-44C2-9B5F-DBDC5A7EB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8.3'!$Y$44:$Y$60</c:f>
              <c:numCache>
                <c:formatCode>#,##0</c:formatCode>
                <c:ptCount val="17"/>
                <c:pt idx="0">
                  <c:v>32</c:v>
                </c:pt>
                <c:pt idx="1">
                  <c:v>1192</c:v>
                </c:pt>
                <c:pt idx="2">
                  <c:v>2490</c:v>
                </c:pt>
                <c:pt idx="3">
                  <c:v>4185</c:v>
                </c:pt>
                <c:pt idx="4">
                  <c:v>5722</c:v>
                </c:pt>
                <c:pt idx="5">
                  <c:v>5133</c:v>
                </c:pt>
                <c:pt idx="6">
                  <c:v>4514</c:v>
                </c:pt>
                <c:pt idx="7">
                  <c:v>3844</c:v>
                </c:pt>
                <c:pt idx="8">
                  <c:v>3807</c:v>
                </c:pt>
                <c:pt idx="9">
                  <c:v>3452</c:v>
                </c:pt>
                <c:pt idx="10">
                  <c:v>3218</c:v>
                </c:pt>
                <c:pt idx="11">
                  <c:v>2520</c:v>
                </c:pt>
                <c:pt idx="12">
                  <c:v>1410</c:v>
                </c:pt>
                <c:pt idx="13">
                  <c:v>656</c:v>
                </c:pt>
                <c:pt idx="14">
                  <c:v>179</c:v>
                </c:pt>
                <c:pt idx="15">
                  <c:v>84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E-41D4-ABCF-B00C6B9DDF5C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8.3'!$Y$63:$Y$79</c:f>
              <c:numCache>
                <c:formatCode>#,##0</c:formatCode>
                <c:ptCount val="17"/>
                <c:pt idx="0">
                  <c:v>23</c:v>
                </c:pt>
                <c:pt idx="1">
                  <c:v>1350</c:v>
                </c:pt>
                <c:pt idx="2">
                  <c:v>2938</c:v>
                </c:pt>
                <c:pt idx="3">
                  <c:v>4569</c:v>
                </c:pt>
                <c:pt idx="4">
                  <c:v>5445</c:v>
                </c:pt>
                <c:pt idx="5">
                  <c:v>4852</c:v>
                </c:pt>
                <c:pt idx="6">
                  <c:v>4369</c:v>
                </c:pt>
                <c:pt idx="7">
                  <c:v>4280</c:v>
                </c:pt>
                <c:pt idx="8">
                  <c:v>4163</c:v>
                </c:pt>
                <c:pt idx="9">
                  <c:v>3914</c:v>
                </c:pt>
                <c:pt idx="10">
                  <c:v>3437</c:v>
                </c:pt>
                <c:pt idx="11">
                  <c:v>2679</c:v>
                </c:pt>
                <c:pt idx="12">
                  <c:v>1205</c:v>
                </c:pt>
                <c:pt idx="13">
                  <c:v>397</c:v>
                </c:pt>
                <c:pt idx="14">
                  <c:v>134</c:v>
                </c:pt>
                <c:pt idx="15">
                  <c:v>73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E-41D4-ABCF-B00C6B9DD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8.23'!$V$8:$Z$8</c:f>
              <c:numCache>
                <c:formatCode>#,##0</c:formatCode>
                <c:ptCount val="5"/>
                <c:pt idx="0">
                  <c:v>35204</c:v>
                </c:pt>
                <c:pt idx="1">
                  <c:v>36678</c:v>
                </c:pt>
                <c:pt idx="2">
                  <c:v>35911.61</c:v>
                </c:pt>
                <c:pt idx="3">
                  <c:v>37880</c:v>
                </c:pt>
                <c:pt idx="4">
                  <c:v>40010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F-464A-934A-A3B44ED68E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F-464A-934A-A3B44ED6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8.24'!$U$4:$Y$4</c:f>
              <c:numCache>
                <c:formatCode>#,##0</c:formatCode>
                <c:ptCount val="5"/>
                <c:pt idx="1">
                  <c:v>18186</c:v>
                </c:pt>
                <c:pt idx="2">
                  <c:v>18635</c:v>
                </c:pt>
                <c:pt idx="3">
                  <c:v>19081</c:v>
                </c:pt>
                <c:pt idx="4">
                  <c:v>19821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E-4706-AA24-07B5B4A2E6C2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8.24'!$U$7:$Y$7</c:f>
              <c:numCache>
                <c:formatCode>#,##0</c:formatCode>
                <c:ptCount val="5"/>
                <c:pt idx="1">
                  <c:v>12994</c:v>
                </c:pt>
                <c:pt idx="2">
                  <c:v>13238</c:v>
                </c:pt>
                <c:pt idx="3">
                  <c:v>13821</c:v>
                </c:pt>
                <c:pt idx="4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E-4706-AA24-07B5B4A2E6C2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8.24'!$U$11:$Y$11</c:f>
              <c:numCache>
                <c:formatCode>#,##0</c:formatCode>
                <c:ptCount val="5"/>
                <c:pt idx="1">
                  <c:v>15858</c:v>
                </c:pt>
                <c:pt idx="2">
                  <c:v>16364</c:v>
                </c:pt>
                <c:pt idx="3">
                  <c:v>16741</c:v>
                </c:pt>
                <c:pt idx="4">
                  <c:v>17385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E-4706-AA24-07B5B4A2E6C2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8.24'!$U$12:$Y$12</c:f>
              <c:numCache>
                <c:formatCode>#,##0</c:formatCode>
                <c:ptCount val="5"/>
                <c:pt idx="1">
                  <c:v>2326</c:v>
                </c:pt>
                <c:pt idx="2">
                  <c:v>2277</c:v>
                </c:pt>
                <c:pt idx="3">
                  <c:v>2343</c:v>
                </c:pt>
                <c:pt idx="4">
                  <c:v>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FE-4706-AA24-07B5B4A2E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4.9111954637049531E-2</c:v>
                </c:pt>
                <c:pt idx="1">
                  <c:v>6.3733070903041382E-3</c:v>
                </c:pt>
                <c:pt idx="2">
                  <c:v>6.3498758142368439E-2</c:v>
                </c:pt>
                <c:pt idx="3">
                  <c:v>8.7164346970336013E-3</c:v>
                </c:pt>
                <c:pt idx="4">
                  <c:v>0.10745583204461315</c:v>
                </c:pt>
                <c:pt idx="5">
                  <c:v>4.0676695252823469E-2</c:v>
                </c:pt>
                <c:pt idx="6">
                  <c:v>9.3537654060640144E-2</c:v>
                </c:pt>
                <c:pt idx="7">
                  <c:v>6.2327194339003703E-2</c:v>
                </c:pt>
                <c:pt idx="8">
                  <c:v>3.5381226861614885E-2</c:v>
                </c:pt>
                <c:pt idx="9">
                  <c:v>8.810159801302779E-3</c:v>
                </c:pt>
                <c:pt idx="10">
                  <c:v>3.4537700923192277E-2</c:v>
                </c:pt>
                <c:pt idx="11">
                  <c:v>1.6073855382164114E-2</c:v>
                </c:pt>
                <c:pt idx="12">
                  <c:v>5.2814096255682084E-2</c:v>
                </c:pt>
                <c:pt idx="13">
                  <c:v>6.3076995173157124E-2</c:v>
                </c:pt>
                <c:pt idx="14">
                  <c:v>5.8250152303294438E-2</c:v>
                </c:pt>
                <c:pt idx="15">
                  <c:v>7.2355780495805808E-2</c:v>
                </c:pt>
                <c:pt idx="16">
                  <c:v>0.13444866207413655</c:v>
                </c:pt>
                <c:pt idx="17">
                  <c:v>1.940109658371995E-2</c:v>
                </c:pt>
                <c:pt idx="18">
                  <c:v>3.7302591499133043E-2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9-43EB-992F-F56BDA6FE1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9-43EB-992F-F56BDA6F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8.24'!$Y$44:$Y$60</c:f>
              <c:numCache>
                <c:formatCode>#,##0</c:formatCode>
                <c:ptCount val="17"/>
                <c:pt idx="0">
                  <c:v>6</c:v>
                </c:pt>
                <c:pt idx="1">
                  <c:v>327</c:v>
                </c:pt>
                <c:pt idx="2">
                  <c:v>647</c:v>
                </c:pt>
                <c:pt idx="3">
                  <c:v>826</c:v>
                </c:pt>
                <c:pt idx="4">
                  <c:v>909</c:v>
                </c:pt>
                <c:pt idx="5">
                  <c:v>992</c:v>
                </c:pt>
                <c:pt idx="6">
                  <c:v>1010</c:v>
                </c:pt>
                <c:pt idx="7">
                  <c:v>972</c:v>
                </c:pt>
                <c:pt idx="8">
                  <c:v>1118</c:v>
                </c:pt>
                <c:pt idx="9">
                  <c:v>1059</c:v>
                </c:pt>
                <c:pt idx="10">
                  <c:v>844</c:v>
                </c:pt>
                <c:pt idx="11">
                  <c:v>702</c:v>
                </c:pt>
                <c:pt idx="12">
                  <c:v>419</c:v>
                </c:pt>
                <c:pt idx="13">
                  <c:v>158</c:v>
                </c:pt>
                <c:pt idx="14">
                  <c:v>58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ABB-AF1B-950901EE19AA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8.24'!$Y$63:$Y$79</c:f>
              <c:numCache>
                <c:formatCode>#,##0</c:formatCode>
                <c:ptCount val="17"/>
                <c:pt idx="0">
                  <c:v>3</c:v>
                </c:pt>
                <c:pt idx="1">
                  <c:v>385</c:v>
                </c:pt>
                <c:pt idx="2">
                  <c:v>760</c:v>
                </c:pt>
                <c:pt idx="3">
                  <c:v>792</c:v>
                </c:pt>
                <c:pt idx="4">
                  <c:v>787</c:v>
                </c:pt>
                <c:pt idx="5">
                  <c:v>929</c:v>
                </c:pt>
                <c:pt idx="6">
                  <c:v>1053</c:v>
                </c:pt>
                <c:pt idx="7">
                  <c:v>1018</c:v>
                </c:pt>
                <c:pt idx="8">
                  <c:v>1068</c:v>
                </c:pt>
                <c:pt idx="9">
                  <c:v>1068</c:v>
                </c:pt>
                <c:pt idx="10">
                  <c:v>844</c:v>
                </c:pt>
                <c:pt idx="11">
                  <c:v>603</c:v>
                </c:pt>
                <c:pt idx="12">
                  <c:v>257</c:v>
                </c:pt>
                <c:pt idx="13">
                  <c:v>82</c:v>
                </c:pt>
                <c:pt idx="14">
                  <c:v>43</c:v>
                </c:pt>
                <c:pt idx="15">
                  <c:v>19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ABB-AF1B-950901EE1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8.24'!$Y$83:$Y$90</c:f>
              <c:numCache>
                <c:formatCode>#,##0</c:formatCode>
                <c:ptCount val="8"/>
                <c:pt idx="0">
                  <c:v>833</c:v>
                </c:pt>
                <c:pt idx="1">
                  <c:v>661</c:v>
                </c:pt>
                <c:pt idx="2">
                  <c:v>1811</c:v>
                </c:pt>
                <c:pt idx="3">
                  <c:v>394</c:v>
                </c:pt>
                <c:pt idx="4">
                  <c:v>246</c:v>
                </c:pt>
                <c:pt idx="5">
                  <c:v>298</c:v>
                </c:pt>
                <c:pt idx="6">
                  <c:v>805</c:v>
                </c:pt>
                <c:pt idx="7">
                  <c:v>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B-4DBD-A239-CE1B9B6E2118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8.24'!$Y$93:$Y$100</c:f>
              <c:numCache>
                <c:formatCode>#,##0</c:formatCode>
                <c:ptCount val="8"/>
                <c:pt idx="0">
                  <c:v>587</c:v>
                </c:pt>
                <c:pt idx="1">
                  <c:v>1320</c:v>
                </c:pt>
                <c:pt idx="2">
                  <c:v>298</c:v>
                </c:pt>
                <c:pt idx="3">
                  <c:v>1096</c:v>
                </c:pt>
                <c:pt idx="4">
                  <c:v>1205</c:v>
                </c:pt>
                <c:pt idx="5">
                  <c:v>660</c:v>
                </c:pt>
                <c:pt idx="6">
                  <c:v>88</c:v>
                </c:pt>
                <c:pt idx="7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B-4DBD-A239-CE1B9B6E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8.24'!$U$8:$Y$8</c:f>
              <c:numCache>
                <c:formatCode>#,##0</c:formatCode>
                <c:ptCount val="5"/>
                <c:pt idx="1">
                  <c:v>42323.24</c:v>
                </c:pt>
                <c:pt idx="2">
                  <c:v>44160</c:v>
                </c:pt>
                <c:pt idx="3">
                  <c:v>44559.14</c:v>
                </c:pt>
                <c:pt idx="4">
                  <c:v>47216.5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F-4EBF-A35E-B2C83D504A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F-4EBF-A35E-B2C83D504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8.24'!$V$4:$Z$4</c:f>
              <c:numCache>
                <c:formatCode>#,##0</c:formatCode>
                <c:ptCount val="5"/>
                <c:pt idx="0">
                  <c:v>18186</c:v>
                </c:pt>
                <c:pt idx="1">
                  <c:v>18635</c:v>
                </c:pt>
                <c:pt idx="2">
                  <c:v>19081</c:v>
                </c:pt>
                <c:pt idx="3">
                  <c:v>19821</c:v>
                </c:pt>
                <c:pt idx="4">
                  <c:v>21343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EA3-A898-BBAFA7FB148D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8.24'!$V$7:$Z$7</c:f>
              <c:numCache>
                <c:formatCode>#,##0</c:formatCode>
                <c:ptCount val="5"/>
                <c:pt idx="0">
                  <c:v>12994</c:v>
                </c:pt>
                <c:pt idx="1">
                  <c:v>13238</c:v>
                </c:pt>
                <c:pt idx="2">
                  <c:v>13821</c:v>
                </c:pt>
                <c:pt idx="3">
                  <c:v>14111</c:v>
                </c:pt>
                <c:pt idx="4">
                  <c:v>14618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EA3-A898-BBAFA7FB148D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8.24'!$V$11:$Z$11</c:f>
              <c:numCache>
                <c:formatCode>#,##0</c:formatCode>
                <c:ptCount val="5"/>
                <c:pt idx="0">
                  <c:v>15858</c:v>
                </c:pt>
                <c:pt idx="1">
                  <c:v>16364</c:v>
                </c:pt>
                <c:pt idx="2">
                  <c:v>16741</c:v>
                </c:pt>
                <c:pt idx="3">
                  <c:v>17385</c:v>
                </c:pt>
                <c:pt idx="4">
                  <c:v>18904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EA3-A898-BBAFA7FB148D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8.24'!$V$12:$Z$12</c:f>
              <c:numCache>
                <c:formatCode>#,##0</c:formatCode>
                <c:ptCount val="5"/>
                <c:pt idx="0">
                  <c:v>2326</c:v>
                </c:pt>
                <c:pt idx="1">
                  <c:v>2277</c:v>
                </c:pt>
                <c:pt idx="2">
                  <c:v>2343</c:v>
                </c:pt>
                <c:pt idx="3">
                  <c:v>2436</c:v>
                </c:pt>
                <c:pt idx="4">
                  <c:v>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E-4EA3-A898-BBAFA7FB1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4.9111954637049531E-2</c:v>
                </c:pt>
                <c:pt idx="1">
                  <c:v>6.3733070903041382E-3</c:v>
                </c:pt>
                <c:pt idx="2">
                  <c:v>6.3498758142368439E-2</c:v>
                </c:pt>
                <c:pt idx="3">
                  <c:v>8.7164346970336013E-3</c:v>
                </c:pt>
                <c:pt idx="4">
                  <c:v>0.10745583204461315</c:v>
                </c:pt>
                <c:pt idx="5">
                  <c:v>4.0676695252823469E-2</c:v>
                </c:pt>
                <c:pt idx="6">
                  <c:v>9.3537654060640144E-2</c:v>
                </c:pt>
                <c:pt idx="7">
                  <c:v>6.2327194339003703E-2</c:v>
                </c:pt>
                <c:pt idx="8">
                  <c:v>3.5381226861614885E-2</c:v>
                </c:pt>
                <c:pt idx="9">
                  <c:v>8.810159801302779E-3</c:v>
                </c:pt>
                <c:pt idx="10">
                  <c:v>3.4537700923192277E-2</c:v>
                </c:pt>
                <c:pt idx="11">
                  <c:v>1.6073855382164114E-2</c:v>
                </c:pt>
                <c:pt idx="12">
                  <c:v>5.2814096255682084E-2</c:v>
                </c:pt>
                <c:pt idx="13">
                  <c:v>6.3076995173157124E-2</c:v>
                </c:pt>
                <c:pt idx="14">
                  <c:v>5.8250152303294438E-2</c:v>
                </c:pt>
                <c:pt idx="15">
                  <c:v>7.2355780495805808E-2</c:v>
                </c:pt>
                <c:pt idx="16">
                  <c:v>0.13444866207413655</c:v>
                </c:pt>
                <c:pt idx="17">
                  <c:v>1.940109658371995E-2</c:v>
                </c:pt>
                <c:pt idx="18">
                  <c:v>3.7302591499133043E-2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2-41A5-BCA7-7CDAB6BB1B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2-41A5-BCA7-7CDAB6BB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8.24'!$Z$44:$Z$60</c:f>
              <c:numCache>
                <c:formatCode>#,##0</c:formatCode>
                <c:ptCount val="17"/>
                <c:pt idx="0">
                  <c:v>7</c:v>
                </c:pt>
                <c:pt idx="1">
                  <c:v>372</c:v>
                </c:pt>
                <c:pt idx="2">
                  <c:v>727</c:v>
                </c:pt>
                <c:pt idx="3">
                  <c:v>904</c:v>
                </c:pt>
                <c:pt idx="4">
                  <c:v>890</c:v>
                </c:pt>
                <c:pt idx="5">
                  <c:v>1019</c:v>
                </c:pt>
                <c:pt idx="6">
                  <c:v>1100</c:v>
                </c:pt>
                <c:pt idx="7">
                  <c:v>1003</c:v>
                </c:pt>
                <c:pt idx="8">
                  <c:v>1122</c:v>
                </c:pt>
                <c:pt idx="9">
                  <c:v>1107</c:v>
                </c:pt>
                <c:pt idx="10">
                  <c:v>906</c:v>
                </c:pt>
                <c:pt idx="11">
                  <c:v>731</c:v>
                </c:pt>
                <c:pt idx="12">
                  <c:v>473</c:v>
                </c:pt>
                <c:pt idx="13">
                  <c:v>169</c:v>
                </c:pt>
                <c:pt idx="14">
                  <c:v>54</c:v>
                </c:pt>
                <c:pt idx="15">
                  <c:v>25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2-45C0-BA03-C2205D317833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8.24'!$Z$63:$Z$79</c:f>
              <c:numCache>
                <c:formatCode>#,##0</c:formatCode>
                <c:ptCount val="17"/>
                <c:pt idx="0">
                  <c:v>4</c:v>
                </c:pt>
                <c:pt idx="1">
                  <c:v>451</c:v>
                </c:pt>
                <c:pt idx="2">
                  <c:v>870</c:v>
                </c:pt>
                <c:pt idx="3">
                  <c:v>847</c:v>
                </c:pt>
                <c:pt idx="4">
                  <c:v>856</c:v>
                </c:pt>
                <c:pt idx="5">
                  <c:v>1057</c:v>
                </c:pt>
                <c:pt idx="6">
                  <c:v>1109</c:v>
                </c:pt>
                <c:pt idx="7">
                  <c:v>1088</c:v>
                </c:pt>
                <c:pt idx="8">
                  <c:v>1107</c:v>
                </c:pt>
                <c:pt idx="9">
                  <c:v>1217</c:v>
                </c:pt>
                <c:pt idx="10">
                  <c:v>931</c:v>
                </c:pt>
                <c:pt idx="11">
                  <c:v>673</c:v>
                </c:pt>
                <c:pt idx="12">
                  <c:v>307</c:v>
                </c:pt>
                <c:pt idx="13">
                  <c:v>86</c:v>
                </c:pt>
                <c:pt idx="14">
                  <c:v>52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2-45C0-BA03-C2205D31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8.24'!$Z$83:$Z$90</c:f>
              <c:numCache>
                <c:formatCode>#,##0</c:formatCode>
                <c:ptCount val="8"/>
                <c:pt idx="0">
                  <c:v>856</c:v>
                </c:pt>
                <c:pt idx="1">
                  <c:v>683</c:v>
                </c:pt>
                <c:pt idx="2">
                  <c:v>1853</c:v>
                </c:pt>
                <c:pt idx="3">
                  <c:v>424</c:v>
                </c:pt>
                <c:pt idx="4">
                  <c:v>245</c:v>
                </c:pt>
                <c:pt idx="5">
                  <c:v>302</c:v>
                </c:pt>
                <c:pt idx="6">
                  <c:v>807</c:v>
                </c:pt>
                <c:pt idx="7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A-460F-A7D0-ADF53C680A2C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8.24'!$Z$93:$Z$100</c:f>
              <c:numCache>
                <c:formatCode>#,##0</c:formatCode>
                <c:ptCount val="8"/>
                <c:pt idx="0">
                  <c:v>633</c:v>
                </c:pt>
                <c:pt idx="1">
                  <c:v>1376</c:v>
                </c:pt>
                <c:pt idx="2">
                  <c:v>309</c:v>
                </c:pt>
                <c:pt idx="3">
                  <c:v>1162</c:v>
                </c:pt>
                <c:pt idx="4">
                  <c:v>1228</c:v>
                </c:pt>
                <c:pt idx="5">
                  <c:v>690</c:v>
                </c:pt>
                <c:pt idx="6">
                  <c:v>109</c:v>
                </c:pt>
                <c:pt idx="7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A-460F-A7D0-ADF53C680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8.3'!$Y$83:$Y$90</c:f>
              <c:numCache>
                <c:formatCode>#,##0</c:formatCode>
                <c:ptCount val="8"/>
                <c:pt idx="0">
                  <c:v>3717</c:v>
                </c:pt>
                <c:pt idx="1">
                  <c:v>4701</c:v>
                </c:pt>
                <c:pt idx="2">
                  <c:v>5701</c:v>
                </c:pt>
                <c:pt idx="3">
                  <c:v>2171</c:v>
                </c:pt>
                <c:pt idx="4">
                  <c:v>1392</c:v>
                </c:pt>
                <c:pt idx="5">
                  <c:v>1809</c:v>
                </c:pt>
                <c:pt idx="6">
                  <c:v>2201</c:v>
                </c:pt>
                <c:pt idx="7">
                  <c:v>3700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D-4272-ACA4-FACE5A0A360C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8.3'!$Y$93:$Y$100</c:f>
              <c:numCache>
                <c:formatCode>#,##0</c:formatCode>
                <c:ptCount val="8"/>
                <c:pt idx="0">
                  <c:v>2742</c:v>
                </c:pt>
                <c:pt idx="1">
                  <c:v>7284</c:v>
                </c:pt>
                <c:pt idx="2">
                  <c:v>1039</c:v>
                </c:pt>
                <c:pt idx="3">
                  <c:v>5055</c:v>
                </c:pt>
                <c:pt idx="4">
                  <c:v>4827</c:v>
                </c:pt>
                <c:pt idx="5">
                  <c:v>3078</c:v>
                </c:pt>
                <c:pt idx="6">
                  <c:v>227</c:v>
                </c:pt>
                <c:pt idx="7">
                  <c:v>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D-4272-ACA4-FACE5A0A3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8.24'!$V$8:$Z$8</c:f>
              <c:numCache>
                <c:formatCode>#,##0</c:formatCode>
                <c:ptCount val="5"/>
                <c:pt idx="0">
                  <c:v>42323.24</c:v>
                </c:pt>
                <c:pt idx="1">
                  <c:v>44160</c:v>
                </c:pt>
                <c:pt idx="2">
                  <c:v>44559.14</c:v>
                </c:pt>
                <c:pt idx="3">
                  <c:v>47216.5</c:v>
                </c:pt>
                <c:pt idx="4">
                  <c:v>46767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F17-B637-37706D955A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F17-B637-37706D95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8.25'!$U$4:$Y$4</c:f>
              <c:numCache>
                <c:formatCode>#,##0</c:formatCode>
                <c:ptCount val="5"/>
                <c:pt idx="1">
                  <c:v>85528</c:v>
                </c:pt>
                <c:pt idx="2">
                  <c:v>87765</c:v>
                </c:pt>
                <c:pt idx="3">
                  <c:v>88832</c:v>
                </c:pt>
                <c:pt idx="4">
                  <c:v>92395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0-45D9-9047-BB5BBF545E43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8.25'!$U$7:$Y$7</c:f>
              <c:numCache>
                <c:formatCode>#,##0</c:formatCode>
                <c:ptCount val="5"/>
                <c:pt idx="1">
                  <c:v>61004</c:v>
                </c:pt>
                <c:pt idx="2">
                  <c:v>61885</c:v>
                </c:pt>
                <c:pt idx="3">
                  <c:v>63624</c:v>
                </c:pt>
                <c:pt idx="4">
                  <c:v>65223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0-45D9-9047-BB5BBF545E43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8.25'!$U$11:$Y$11</c:f>
              <c:numCache>
                <c:formatCode>#,##0</c:formatCode>
                <c:ptCount val="5"/>
                <c:pt idx="1">
                  <c:v>77419</c:v>
                </c:pt>
                <c:pt idx="2">
                  <c:v>79828</c:v>
                </c:pt>
                <c:pt idx="3">
                  <c:v>80626</c:v>
                </c:pt>
                <c:pt idx="4">
                  <c:v>83837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0-45D9-9047-BB5BBF545E43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8.25'!$U$12:$Y$12</c:f>
              <c:numCache>
                <c:formatCode>#,##0</c:formatCode>
                <c:ptCount val="5"/>
                <c:pt idx="1">
                  <c:v>8112</c:v>
                </c:pt>
                <c:pt idx="2">
                  <c:v>7935</c:v>
                </c:pt>
                <c:pt idx="3">
                  <c:v>8208</c:v>
                </c:pt>
                <c:pt idx="4">
                  <c:v>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0-45D9-9047-BB5BBF54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2.0830048872773135E-2</c:v>
                </c:pt>
                <c:pt idx="1">
                  <c:v>1.4149456093331231E-2</c:v>
                </c:pt>
                <c:pt idx="2">
                  <c:v>7.2008513321772036E-2</c:v>
                </c:pt>
                <c:pt idx="3">
                  <c:v>8.9961374743812075E-3</c:v>
                </c:pt>
                <c:pt idx="4">
                  <c:v>7.4186110673183037E-2</c:v>
                </c:pt>
                <c:pt idx="5">
                  <c:v>2.3815623521992749E-2</c:v>
                </c:pt>
                <c:pt idx="6">
                  <c:v>0.10145041778338326</c:v>
                </c:pt>
                <c:pt idx="7">
                  <c:v>8.7192574491565505E-2</c:v>
                </c:pt>
                <c:pt idx="8">
                  <c:v>2.9914866782279677E-2</c:v>
                </c:pt>
                <c:pt idx="9">
                  <c:v>8.1093331231278567E-3</c:v>
                </c:pt>
                <c:pt idx="10">
                  <c:v>4.4645672394765884E-2</c:v>
                </c:pt>
                <c:pt idx="11">
                  <c:v>1.2720715749645279E-2</c:v>
                </c:pt>
                <c:pt idx="12">
                  <c:v>4.5660570707866943E-2</c:v>
                </c:pt>
                <c:pt idx="13">
                  <c:v>6.9476194229859692E-2</c:v>
                </c:pt>
                <c:pt idx="14">
                  <c:v>5.6913132587103892E-2</c:v>
                </c:pt>
                <c:pt idx="15">
                  <c:v>7.9319722528771869E-2</c:v>
                </c:pt>
                <c:pt idx="16">
                  <c:v>0.16907417625729151</c:v>
                </c:pt>
                <c:pt idx="17">
                  <c:v>2.2150402017972567E-2</c:v>
                </c:pt>
                <c:pt idx="18">
                  <c:v>3.3944899889642124E-2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C-488B-A318-41744D835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C-488B-A318-41744D83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8.25'!$Y$44:$Y$60</c:f>
              <c:numCache>
                <c:formatCode>#,##0</c:formatCode>
                <c:ptCount val="17"/>
                <c:pt idx="0">
                  <c:v>15</c:v>
                </c:pt>
                <c:pt idx="1">
                  <c:v>1137</c:v>
                </c:pt>
                <c:pt idx="2">
                  <c:v>2850</c:v>
                </c:pt>
                <c:pt idx="3">
                  <c:v>4293</c:v>
                </c:pt>
                <c:pt idx="4">
                  <c:v>5574</c:v>
                </c:pt>
                <c:pt idx="5">
                  <c:v>5215</c:v>
                </c:pt>
                <c:pt idx="6">
                  <c:v>4715</c:v>
                </c:pt>
                <c:pt idx="7">
                  <c:v>3990</c:v>
                </c:pt>
                <c:pt idx="8">
                  <c:v>4006</c:v>
                </c:pt>
                <c:pt idx="9">
                  <c:v>3828</c:v>
                </c:pt>
                <c:pt idx="10">
                  <c:v>3740</c:v>
                </c:pt>
                <c:pt idx="11">
                  <c:v>3107</c:v>
                </c:pt>
                <c:pt idx="12">
                  <c:v>1802</c:v>
                </c:pt>
                <c:pt idx="13">
                  <c:v>717</c:v>
                </c:pt>
                <c:pt idx="14">
                  <c:v>243</c:v>
                </c:pt>
                <c:pt idx="15">
                  <c:v>113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D-4585-99D5-A6B24EB777AE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8.25'!$Y$63:$Y$79</c:f>
              <c:numCache>
                <c:formatCode>#,##0</c:formatCode>
                <c:ptCount val="17"/>
                <c:pt idx="0">
                  <c:v>23</c:v>
                </c:pt>
                <c:pt idx="1">
                  <c:v>1425</c:v>
                </c:pt>
                <c:pt idx="2">
                  <c:v>3067</c:v>
                </c:pt>
                <c:pt idx="3">
                  <c:v>4801</c:v>
                </c:pt>
                <c:pt idx="4">
                  <c:v>5395</c:v>
                </c:pt>
                <c:pt idx="5">
                  <c:v>5167</c:v>
                </c:pt>
                <c:pt idx="6">
                  <c:v>4694</c:v>
                </c:pt>
                <c:pt idx="7">
                  <c:v>4268</c:v>
                </c:pt>
                <c:pt idx="8">
                  <c:v>4406</c:v>
                </c:pt>
                <c:pt idx="9">
                  <c:v>4248</c:v>
                </c:pt>
                <c:pt idx="10">
                  <c:v>4018</c:v>
                </c:pt>
                <c:pt idx="11">
                  <c:v>3099</c:v>
                </c:pt>
                <c:pt idx="12">
                  <c:v>1470</c:v>
                </c:pt>
                <c:pt idx="13">
                  <c:v>464</c:v>
                </c:pt>
                <c:pt idx="14">
                  <c:v>188</c:v>
                </c:pt>
                <c:pt idx="15">
                  <c:v>115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D-4585-99D5-A6B24EB7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8.25'!$Y$83:$Y$90</c:f>
              <c:numCache>
                <c:formatCode>#,##0</c:formatCode>
                <c:ptCount val="8"/>
                <c:pt idx="0">
                  <c:v>3558</c:v>
                </c:pt>
                <c:pt idx="1">
                  <c:v>4361</c:v>
                </c:pt>
                <c:pt idx="2">
                  <c:v>6112</c:v>
                </c:pt>
                <c:pt idx="3">
                  <c:v>2289</c:v>
                </c:pt>
                <c:pt idx="4">
                  <c:v>1529</c:v>
                </c:pt>
                <c:pt idx="5">
                  <c:v>1923</c:v>
                </c:pt>
                <c:pt idx="6">
                  <c:v>2895</c:v>
                </c:pt>
                <c:pt idx="7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8-4EA0-90CF-C4254F7EDAEB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8.25'!$Y$93:$Y$100</c:f>
              <c:numCache>
                <c:formatCode>#,##0</c:formatCode>
                <c:ptCount val="8"/>
                <c:pt idx="0">
                  <c:v>2576</c:v>
                </c:pt>
                <c:pt idx="1">
                  <c:v>7545</c:v>
                </c:pt>
                <c:pt idx="2">
                  <c:v>1180</c:v>
                </c:pt>
                <c:pt idx="3">
                  <c:v>5309</c:v>
                </c:pt>
                <c:pt idx="4">
                  <c:v>5208</c:v>
                </c:pt>
                <c:pt idx="5">
                  <c:v>3254</c:v>
                </c:pt>
                <c:pt idx="6">
                  <c:v>323</c:v>
                </c:pt>
                <c:pt idx="7">
                  <c:v>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8-4EA0-90CF-C4254F7ED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8.25'!$U$8:$Y$8</c:f>
              <c:numCache>
                <c:formatCode>#,##0</c:formatCode>
                <c:ptCount val="5"/>
                <c:pt idx="1">
                  <c:v>40382.54</c:v>
                </c:pt>
                <c:pt idx="2">
                  <c:v>41963</c:v>
                </c:pt>
                <c:pt idx="3">
                  <c:v>42654.14</c:v>
                </c:pt>
                <c:pt idx="4">
                  <c:v>45302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C-4696-A9AA-6BA0799F5F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C-4696-A9AA-6BA0799F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8.25'!$V$4:$Z$4</c:f>
              <c:numCache>
                <c:formatCode>#,##0</c:formatCode>
                <c:ptCount val="5"/>
                <c:pt idx="0">
                  <c:v>85528</c:v>
                </c:pt>
                <c:pt idx="1">
                  <c:v>87765</c:v>
                </c:pt>
                <c:pt idx="2">
                  <c:v>88832</c:v>
                </c:pt>
                <c:pt idx="3">
                  <c:v>92395</c:v>
                </c:pt>
                <c:pt idx="4">
                  <c:v>101486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7-4248-884B-46F41E33EE88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8.25'!$V$7:$Z$7</c:f>
              <c:numCache>
                <c:formatCode>#,##0</c:formatCode>
                <c:ptCount val="5"/>
                <c:pt idx="0">
                  <c:v>61004</c:v>
                </c:pt>
                <c:pt idx="1">
                  <c:v>61885</c:v>
                </c:pt>
                <c:pt idx="2">
                  <c:v>63624</c:v>
                </c:pt>
                <c:pt idx="3">
                  <c:v>65223</c:v>
                </c:pt>
                <c:pt idx="4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7-4248-884B-46F41E33EE88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8.25'!$V$11:$Z$11</c:f>
              <c:numCache>
                <c:formatCode>#,##0</c:formatCode>
                <c:ptCount val="5"/>
                <c:pt idx="0">
                  <c:v>77419</c:v>
                </c:pt>
                <c:pt idx="1">
                  <c:v>79828</c:v>
                </c:pt>
                <c:pt idx="2">
                  <c:v>80626</c:v>
                </c:pt>
                <c:pt idx="3">
                  <c:v>83837</c:v>
                </c:pt>
                <c:pt idx="4">
                  <c:v>92498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7-4248-884B-46F41E33EE88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8.25'!$V$12:$Z$12</c:f>
              <c:numCache>
                <c:formatCode>#,##0</c:formatCode>
                <c:ptCount val="5"/>
                <c:pt idx="0">
                  <c:v>8112</c:v>
                </c:pt>
                <c:pt idx="1">
                  <c:v>7935</c:v>
                </c:pt>
                <c:pt idx="2">
                  <c:v>8208</c:v>
                </c:pt>
                <c:pt idx="3">
                  <c:v>8558</c:v>
                </c:pt>
                <c:pt idx="4">
                  <c:v>8990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C7-4248-884B-46F41E33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2.0830048872773135E-2</c:v>
                </c:pt>
                <c:pt idx="1">
                  <c:v>1.4149456093331231E-2</c:v>
                </c:pt>
                <c:pt idx="2">
                  <c:v>7.2008513321772036E-2</c:v>
                </c:pt>
                <c:pt idx="3">
                  <c:v>8.9961374743812075E-3</c:v>
                </c:pt>
                <c:pt idx="4">
                  <c:v>7.4186110673183037E-2</c:v>
                </c:pt>
                <c:pt idx="5">
                  <c:v>2.3815623521992749E-2</c:v>
                </c:pt>
                <c:pt idx="6">
                  <c:v>0.10145041778338326</c:v>
                </c:pt>
                <c:pt idx="7">
                  <c:v>8.7192574491565505E-2</c:v>
                </c:pt>
                <c:pt idx="8">
                  <c:v>2.9914866782279677E-2</c:v>
                </c:pt>
                <c:pt idx="9">
                  <c:v>8.1093331231278567E-3</c:v>
                </c:pt>
                <c:pt idx="10">
                  <c:v>4.4645672394765884E-2</c:v>
                </c:pt>
                <c:pt idx="11">
                  <c:v>1.2720715749645279E-2</c:v>
                </c:pt>
                <c:pt idx="12">
                  <c:v>4.5660570707866943E-2</c:v>
                </c:pt>
                <c:pt idx="13">
                  <c:v>6.9476194229859692E-2</c:v>
                </c:pt>
                <c:pt idx="14">
                  <c:v>5.6913132587103892E-2</c:v>
                </c:pt>
                <c:pt idx="15">
                  <c:v>7.9319722528771869E-2</c:v>
                </c:pt>
                <c:pt idx="16">
                  <c:v>0.16907417625729151</c:v>
                </c:pt>
                <c:pt idx="17">
                  <c:v>2.2150402017972567E-2</c:v>
                </c:pt>
                <c:pt idx="18">
                  <c:v>3.3944899889642124E-2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6-48EC-BC93-D32C680335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6-48EC-BC93-D32C6803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8.25'!$Z$44:$Z$60</c:f>
              <c:numCache>
                <c:formatCode>#,##0</c:formatCode>
                <c:ptCount val="17"/>
                <c:pt idx="0">
                  <c:v>16</c:v>
                </c:pt>
                <c:pt idx="1">
                  <c:v>1705</c:v>
                </c:pt>
                <c:pt idx="2">
                  <c:v>3322</c:v>
                </c:pt>
                <c:pt idx="3">
                  <c:v>4703</c:v>
                </c:pt>
                <c:pt idx="4">
                  <c:v>6031</c:v>
                </c:pt>
                <c:pt idx="5">
                  <c:v>5551</c:v>
                </c:pt>
                <c:pt idx="6">
                  <c:v>5049</c:v>
                </c:pt>
                <c:pt idx="7">
                  <c:v>4221</c:v>
                </c:pt>
                <c:pt idx="8">
                  <c:v>4178</c:v>
                </c:pt>
                <c:pt idx="9">
                  <c:v>4052</c:v>
                </c:pt>
                <c:pt idx="10">
                  <c:v>3736</c:v>
                </c:pt>
                <c:pt idx="11">
                  <c:v>3248</c:v>
                </c:pt>
                <c:pt idx="12">
                  <c:v>1883</c:v>
                </c:pt>
                <c:pt idx="13">
                  <c:v>808</c:v>
                </c:pt>
                <c:pt idx="14">
                  <c:v>283</c:v>
                </c:pt>
                <c:pt idx="15">
                  <c:v>129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7-456A-B33A-F7F1766AA069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8.25'!$Z$63:$Z$79</c:f>
              <c:numCache>
                <c:formatCode>#,##0</c:formatCode>
                <c:ptCount val="17"/>
                <c:pt idx="0">
                  <c:v>30</c:v>
                </c:pt>
                <c:pt idx="1">
                  <c:v>2045</c:v>
                </c:pt>
                <c:pt idx="2">
                  <c:v>3816</c:v>
                </c:pt>
                <c:pt idx="3">
                  <c:v>5330</c:v>
                </c:pt>
                <c:pt idx="4">
                  <c:v>6074</c:v>
                </c:pt>
                <c:pt idx="5">
                  <c:v>5824</c:v>
                </c:pt>
                <c:pt idx="6">
                  <c:v>5117</c:v>
                </c:pt>
                <c:pt idx="7">
                  <c:v>4765</c:v>
                </c:pt>
                <c:pt idx="8">
                  <c:v>4713</c:v>
                </c:pt>
                <c:pt idx="9">
                  <c:v>4651</c:v>
                </c:pt>
                <c:pt idx="10">
                  <c:v>4116</c:v>
                </c:pt>
                <c:pt idx="11">
                  <c:v>3350</c:v>
                </c:pt>
                <c:pt idx="12">
                  <c:v>1700</c:v>
                </c:pt>
                <c:pt idx="13">
                  <c:v>520</c:v>
                </c:pt>
                <c:pt idx="14">
                  <c:v>199</c:v>
                </c:pt>
                <c:pt idx="15">
                  <c:v>132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7-456A-B33A-F7F1766A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8.25'!$Z$83:$Z$90</c:f>
              <c:numCache>
                <c:formatCode>#,##0</c:formatCode>
                <c:ptCount val="8"/>
                <c:pt idx="0">
                  <c:v>3666</c:v>
                </c:pt>
                <c:pt idx="1">
                  <c:v>4513</c:v>
                </c:pt>
                <c:pt idx="2">
                  <c:v>6327</c:v>
                </c:pt>
                <c:pt idx="3">
                  <c:v>2353</c:v>
                </c:pt>
                <c:pt idx="4">
                  <c:v>1594</c:v>
                </c:pt>
                <c:pt idx="5">
                  <c:v>1988</c:v>
                </c:pt>
                <c:pt idx="6">
                  <c:v>2931</c:v>
                </c:pt>
                <c:pt idx="7">
                  <c:v>4870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C-4726-9C58-2D3219B7EA7D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8.25'!$Z$93:$Z$100</c:f>
              <c:numCache>
                <c:formatCode>#,##0</c:formatCode>
                <c:ptCount val="8"/>
                <c:pt idx="0">
                  <c:v>2669</c:v>
                </c:pt>
                <c:pt idx="1">
                  <c:v>7903</c:v>
                </c:pt>
                <c:pt idx="2">
                  <c:v>1256</c:v>
                </c:pt>
                <c:pt idx="3">
                  <c:v>5583</c:v>
                </c:pt>
                <c:pt idx="4">
                  <c:v>5376</c:v>
                </c:pt>
                <c:pt idx="5">
                  <c:v>3444</c:v>
                </c:pt>
                <c:pt idx="6">
                  <c:v>334</c:v>
                </c:pt>
                <c:pt idx="7">
                  <c:v>2920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C-4726-9C58-2D3219B7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8.3'!$U$8:$Y$8</c:f>
              <c:numCache>
                <c:formatCode>#,##0</c:formatCode>
                <c:ptCount val="5"/>
                <c:pt idx="1">
                  <c:v>39287.5</c:v>
                </c:pt>
                <c:pt idx="2">
                  <c:v>40885.1</c:v>
                </c:pt>
                <c:pt idx="3">
                  <c:v>41657.870000000003</c:v>
                </c:pt>
                <c:pt idx="4">
                  <c:v>44607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2-4407-B9AF-33A145C0F6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2-4407-B9AF-33A145C0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8.25'!$V$8:$Z$8</c:f>
              <c:numCache>
                <c:formatCode>#,##0</c:formatCode>
                <c:ptCount val="5"/>
                <c:pt idx="0">
                  <c:v>40382.54</c:v>
                </c:pt>
                <c:pt idx="1">
                  <c:v>41963</c:v>
                </c:pt>
                <c:pt idx="2">
                  <c:v>42654.14</c:v>
                </c:pt>
                <c:pt idx="3">
                  <c:v>45302</c:v>
                </c:pt>
                <c:pt idx="4">
                  <c:v>44474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9-4236-A9E8-30895B2C14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9-4236-A9E8-30895B2C1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8.26'!$U$4:$Y$4</c:f>
              <c:numCache>
                <c:formatCode>#,##0</c:formatCode>
                <c:ptCount val="5"/>
                <c:pt idx="1">
                  <c:v>118981</c:v>
                </c:pt>
                <c:pt idx="2">
                  <c:v>125866</c:v>
                </c:pt>
                <c:pt idx="3">
                  <c:v>125858</c:v>
                </c:pt>
                <c:pt idx="4">
                  <c:v>126741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1-463E-9D75-864255EB0790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8.26'!$U$7:$Y$7</c:f>
              <c:numCache>
                <c:formatCode>#,##0</c:formatCode>
                <c:ptCount val="5"/>
                <c:pt idx="1">
                  <c:v>83327</c:v>
                </c:pt>
                <c:pt idx="2">
                  <c:v>86519</c:v>
                </c:pt>
                <c:pt idx="3">
                  <c:v>87722</c:v>
                </c:pt>
                <c:pt idx="4">
                  <c:v>85655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1-463E-9D75-864255EB0790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8.26'!$U$11:$Y$11</c:f>
              <c:numCache>
                <c:formatCode>#,##0</c:formatCode>
                <c:ptCount val="5"/>
                <c:pt idx="1">
                  <c:v>105221</c:v>
                </c:pt>
                <c:pt idx="2">
                  <c:v>111281</c:v>
                </c:pt>
                <c:pt idx="3">
                  <c:v>111286</c:v>
                </c:pt>
                <c:pt idx="4">
                  <c:v>112205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1-463E-9D75-864255EB0790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8.26'!$U$12:$Y$12</c:f>
              <c:numCache>
                <c:formatCode>#,##0</c:formatCode>
                <c:ptCount val="5"/>
                <c:pt idx="1">
                  <c:v>13762</c:v>
                </c:pt>
                <c:pt idx="2">
                  <c:v>14584</c:v>
                </c:pt>
                <c:pt idx="3">
                  <c:v>14576</c:v>
                </c:pt>
                <c:pt idx="4">
                  <c:v>14536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1-463E-9D75-864255EB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1.4647502674700151E-2</c:v>
                </c:pt>
                <c:pt idx="1">
                  <c:v>4.6455318430091783E-4</c:v>
                </c:pt>
                <c:pt idx="2">
                  <c:v>0.11513880286052143</c:v>
                </c:pt>
                <c:pt idx="3">
                  <c:v>7.2498451489385668E-3</c:v>
                </c:pt>
                <c:pt idx="4">
                  <c:v>5.4514612309251649E-2</c:v>
                </c:pt>
                <c:pt idx="5">
                  <c:v>5.0312517596711528E-2</c:v>
                </c:pt>
                <c:pt idx="6">
                  <c:v>9.5247480150909392E-2</c:v>
                </c:pt>
                <c:pt idx="7">
                  <c:v>7.6820203840306328E-2</c:v>
                </c:pt>
                <c:pt idx="8">
                  <c:v>4.7898248775268874E-2</c:v>
                </c:pt>
                <c:pt idx="9">
                  <c:v>8.9461681400979792E-3</c:v>
                </c:pt>
                <c:pt idx="10">
                  <c:v>3.6199954952418491E-2</c:v>
                </c:pt>
                <c:pt idx="11">
                  <c:v>1.0895883777239709E-2</c:v>
                </c:pt>
                <c:pt idx="12">
                  <c:v>5.8751900444844865E-2</c:v>
                </c:pt>
                <c:pt idx="13">
                  <c:v>0.17039951573849879</c:v>
                </c:pt>
                <c:pt idx="14">
                  <c:v>2.7598682358240891E-2</c:v>
                </c:pt>
                <c:pt idx="15">
                  <c:v>3.8466411397038124E-2</c:v>
                </c:pt>
                <c:pt idx="16">
                  <c:v>0.11782054169716763</c:v>
                </c:pt>
                <c:pt idx="17">
                  <c:v>1.0065318993186554E-2</c:v>
                </c:pt>
                <c:pt idx="18">
                  <c:v>3.8508643504701838E-2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D-4A0E-83C7-B280E48C1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D-4A0E-83C7-B280E48C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8.26'!$Y$44:$Y$60</c:f>
              <c:numCache>
                <c:formatCode>#,##0</c:formatCode>
                <c:ptCount val="17"/>
                <c:pt idx="0">
                  <c:v>9</c:v>
                </c:pt>
                <c:pt idx="1">
                  <c:v>722</c:v>
                </c:pt>
                <c:pt idx="2">
                  <c:v>3121</c:v>
                </c:pt>
                <c:pt idx="3">
                  <c:v>7583</c:v>
                </c:pt>
                <c:pt idx="4">
                  <c:v>13179</c:v>
                </c:pt>
                <c:pt idx="5">
                  <c:v>10774</c:v>
                </c:pt>
                <c:pt idx="6">
                  <c:v>9080</c:v>
                </c:pt>
                <c:pt idx="7">
                  <c:v>6560</c:v>
                </c:pt>
                <c:pt idx="8">
                  <c:v>5591</c:v>
                </c:pt>
                <c:pt idx="9">
                  <c:v>4956</c:v>
                </c:pt>
                <c:pt idx="10">
                  <c:v>3985</c:v>
                </c:pt>
                <c:pt idx="11">
                  <c:v>3019</c:v>
                </c:pt>
                <c:pt idx="12">
                  <c:v>1500</c:v>
                </c:pt>
                <c:pt idx="13">
                  <c:v>538</c:v>
                </c:pt>
                <c:pt idx="14">
                  <c:v>195</c:v>
                </c:pt>
                <c:pt idx="15">
                  <c:v>74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B-48E8-B821-02878E0C757E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8.26'!$Y$63:$Y$79</c:f>
              <c:numCache>
                <c:formatCode>#,##0</c:formatCode>
                <c:ptCount val="17"/>
                <c:pt idx="0">
                  <c:v>8</c:v>
                </c:pt>
                <c:pt idx="1">
                  <c:v>774</c:v>
                </c:pt>
                <c:pt idx="2">
                  <c:v>2878</c:v>
                </c:pt>
                <c:pt idx="3">
                  <c:v>6810</c:v>
                </c:pt>
                <c:pt idx="4">
                  <c:v>10179</c:v>
                </c:pt>
                <c:pt idx="5">
                  <c:v>8119</c:v>
                </c:pt>
                <c:pt idx="6">
                  <c:v>6708</c:v>
                </c:pt>
                <c:pt idx="7">
                  <c:v>5083</c:v>
                </c:pt>
                <c:pt idx="8">
                  <c:v>4523</c:v>
                </c:pt>
                <c:pt idx="9">
                  <c:v>3842</c:v>
                </c:pt>
                <c:pt idx="10">
                  <c:v>3138</c:v>
                </c:pt>
                <c:pt idx="11">
                  <c:v>2135</c:v>
                </c:pt>
                <c:pt idx="12">
                  <c:v>972</c:v>
                </c:pt>
                <c:pt idx="13">
                  <c:v>324</c:v>
                </c:pt>
                <c:pt idx="14">
                  <c:v>111</c:v>
                </c:pt>
                <c:pt idx="15">
                  <c:v>81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B-48E8-B821-02878E0C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8.26'!$Y$83:$Y$90</c:f>
              <c:numCache>
                <c:formatCode>#,##0</c:formatCode>
                <c:ptCount val="8"/>
                <c:pt idx="0">
                  <c:v>4138</c:v>
                </c:pt>
                <c:pt idx="1">
                  <c:v>5380</c:v>
                </c:pt>
                <c:pt idx="2">
                  <c:v>7115</c:v>
                </c:pt>
                <c:pt idx="3">
                  <c:v>2135</c:v>
                </c:pt>
                <c:pt idx="4">
                  <c:v>2241</c:v>
                </c:pt>
                <c:pt idx="5">
                  <c:v>2291</c:v>
                </c:pt>
                <c:pt idx="6">
                  <c:v>5743</c:v>
                </c:pt>
                <c:pt idx="7">
                  <c:v>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7-4144-9482-9723F1D949B6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8.26'!$Y$93:$Y$100</c:f>
              <c:numCache>
                <c:formatCode>#,##0</c:formatCode>
                <c:ptCount val="8"/>
                <c:pt idx="0">
                  <c:v>2617</c:v>
                </c:pt>
                <c:pt idx="1">
                  <c:v>5834</c:v>
                </c:pt>
                <c:pt idx="2">
                  <c:v>1480</c:v>
                </c:pt>
                <c:pt idx="3">
                  <c:v>5914</c:v>
                </c:pt>
                <c:pt idx="4">
                  <c:v>4900</c:v>
                </c:pt>
                <c:pt idx="5">
                  <c:v>3597</c:v>
                </c:pt>
                <c:pt idx="6">
                  <c:v>1072</c:v>
                </c:pt>
                <c:pt idx="7">
                  <c:v>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7-4144-9482-9723F1D9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8.26'!$U$8:$Y$8</c:f>
              <c:numCache>
                <c:formatCode>#,##0</c:formatCode>
                <c:ptCount val="5"/>
                <c:pt idx="1">
                  <c:v>39050.86</c:v>
                </c:pt>
                <c:pt idx="2">
                  <c:v>38504</c:v>
                </c:pt>
                <c:pt idx="3">
                  <c:v>38137.51</c:v>
                </c:pt>
                <c:pt idx="4">
                  <c:v>40636.67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8-45FC-88E5-593ACE3D9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8-45FC-88E5-593ACE3D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8.26'!$V$4:$Z$4</c:f>
              <c:numCache>
                <c:formatCode>#,##0</c:formatCode>
                <c:ptCount val="5"/>
                <c:pt idx="0">
                  <c:v>118981</c:v>
                </c:pt>
                <c:pt idx="1">
                  <c:v>125866</c:v>
                </c:pt>
                <c:pt idx="2">
                  <c:v>125858</c:v>
                </c:pt>
                <c:pt idx="3">
                  <c:v>126741</c:v>
                </c:pt>
                <c:pt idx="4">
                  <c:v>142077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9-479E-8452-F83D2860EA79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8.26'!$V$7:$Z$7</c:f>
              <c:numCache>
                <c:formatCode>#,##0</c:formatCode>
                <c:ptCount val="5"/>
                <c:pt idx="0">
                  <c:v>83327</c:v>
                </c:pt>
                <c:pt idx="1">
                  <c:v>86519</c:v>
                </c:pt>
                <c:pt idx="2">
                  <c:v>87722</c:v>
                </c:pt>
                <c:pt idx="3">
                  <c:v>85655</c:v>
                </c:pt>
                <c:pt idx="4">
                  <c:v>88203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9-479E-8452-F83D2860EA79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8.26'!$V$11:$Z$11</c:f>
              <c:numCache>
                <c:formatCode>#,##0</c:formatCode>
                <c:ptCount val="5"/>
                <c:pt idx="0">
                  <c:v>105221</c:v>
                </c:pt>
                <c:pt idx="1">
                  <c:v>111281</c:v>
                </c:pt>
                <c:pt idx="2">
                  <c:v>111286</c:v>
                </c:pt>
                <c:pt idx="3">
                  <c:v>112205</c:v>
                </c:pt>
                <c:pt idx="4">
                  <c:v>127528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9-479E-8452-F83D2860EA79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8.26'!$V$12:$Z$12</c:f>
              <c:numCache>
                <c:formatCode>#,##0</c:formatCode>
                <c:ptCount val="5"/>
                <c:pt idx="0">
                  <c:v>13762</c:v>
                </c:pt>
                <c:pt idx="1">
                  <c:v>14584</c:v>
                </c:pt>
                <c:pt idx="2">
                  <c:v>14576</c:v>
                </c:pt>
                <c:pt idx="3">
                  <c:v>14536</c:v>
                </c:pt>
                <c:pt idx="4">
                  <c:v>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9-479E-8452-F83D2860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1.4647502674700151E-2</c:v>
                </c:pt>
                <c:pt idx="1">
                  <c:v>4.6455318430091783E-4</c:v>
                </c:pt>
                <c:pt idx="2">
                  <c:v>0.11513880286052143</c:v>
                </c:pt>
                <c:pt idx="3">
                  <c:v>7.2498451489385668E-3</c:v>
                </c:pt>
                <c:pt idx="4">
                  <c:v>5.4514612309251649E-2</c:v>
                </c:pt>
                <c:pt idx="5">
                  <c:v>5.0312517596711528E-2</c:v>
                </c:pt>
                <c:pt idx="6">
                  <c:v>9.5247480150909392E-2</c:v>
                </c:pt>
                <c:pt idx="7">
                  <c:v>7.6820203840306328E-2</c:v>
                </c:pt>
                <c:pt idx="8">
                  <c:v>4.7898248775268874E-2</c:v>
                </c:pt>
                <c:pt idx="9">
                  <c:v>8.9461681400979792E-3</c:v>
                </c:pt>
                <c:pt idx="10">
                  <c:v>3.6199954952418491E-2</c:v>
                </c:pt>
                <c:pt idx="11">
                  <c:v>1.0895883777239709E-2</c:v>
                </c:pt>
                <c:pt idx="12">
                  <c:v>5.8751900444844865E-2</c:v>
                </c:pt>
                <c:pt idx="13">
                  <c:v>0.17039951573849879</c:v>
                </c:pt>
                <c:pt idx="14">
                  <c:v>2.7598682358240891E-2</c:v>
                </c:pt>
                <c:pt idx="15">
                  <c:v>3.8466411397038124E-2</c:v>
                </c:pt>
                <c:pt idx="16">
                  <c:v>0.11782054169716763</c:v>
                </c:pt>
                <c:pt idx="17">
                  <c:v>1.0065318993186554E-2</c:v>
                </c:pt>
                <c:pt idx="18">
                  <c:v>3.8508643504701838E-2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D-4752-8A61-75C7B0EF7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D-4752-8A61-75C7B0EF7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8.26'!$Z$44:$Z$60</c:f>
              <c:numCache>
                <c:formatCode>#,##0</c:formatCode>
                <c:ptCount val="17"/>
                <c:pt idx="0">
                  <c:v>16</c:v>
                </c:pt>
                <c:pt idx="1">
                  <c:v>1016</c:v>
                </c:pt>
                <c:pt idx="2">
                  <c:v>3978</c:v>
                </c:pt>
                <c:pt idx="3">
                  <c:v>8378</c:v>
                </c:pt>
                <c:pt idx="4">
                  <c:v>13302</c:v>
                </c:pt>
                <c:pt idx="5">
                  <c:v>11495</c:v>
                </c:pt>
                <c:pt idx="6">
                  <c:v>9610</c:v>
                </c:pt>
                <c:pt idx="7">
                  <c:v>7696</c:v>
                </c:pt>
                <c:pt idx="8">
                  <c:v>6130</c:v>
                </c:pt>
                <c:pt idx="9">
                  <c:v>5205</c:v>
                </c:pt>
                <c:pt idx="10">
                  <c:v>4434</c:v>
                </c:pt>
                <c:pt idx="11">
                  <c:v>3329</c:v>
                </c:pt>
                <c:pt idx="12">
                  <c:v>1623</c:v>
                </c:pt>
                <c:pt idx="13">
                  <c:v>590</c:v>
                </c:pt>
                <c:pt idx="14">
                  <c:v>207</c:v>
                </c:pt>
                <c:pt idx="15">
                  <c:v>69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D-4345-AF59-29B7937C4D4A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8.26'!$Z$63:$Z$79</c:f>
              <c:numCache>
                <c:formatCode>#,##0</c:formatCode>
                <c:ptCount val="17"/>
                <c:pt idx="0">
                  <c:v>19</c:v>
                </c:pt>
                <c:pt idx="1">
                  <c:v>1125</c:v>
                </c:pt>
                <c:pt idx="2">
                  <c:v>4019</c:v>
                </c:pt>
                <c:pt idx="3">
                  <c:v>8268</c:v>
                </c:pt>
                <c:pt idx="4">
                  <c:v>11090</c:v>
                </c:pt>
                <c:pt idx="5">
                  <c:v>9336</c:v>
                </c:pt>
                <c:pt idx="6">
                  <c:v>7748</c:v>
                </c:pt>
                <c:pt idx="7">
                  <c:v>6140</c:v>
                </c:pt>
                <c:pt idx="8">
                  <c:v>5116</c:v>
                </c:pt>
                <c:pt idx="9">
                  <c:v>4387</c:v>
                </c:pt>
                <c:pt idx="10">
                  <c:v>3550</c:v>
                </c:pt>
                <c:pt idx="11">
                  <c:v>2363</c:v>
                </c:pt>
                <c:pt idx="12">
                  <c:v>1100</c:v>
                </c:pt>
                <c:pt idx="13">
                  <c:v>380</c:v>
                </c:pt>
                <c:pt idx="14">
                  <c:v>119</c:v>
                </c:pt>
                <c:pt idx="15">
                  <c:v>81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D-4345-AF59-29B7937C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8.26'!$Z$83:$Z$90</c:f>
              <c:numCache>
                <c:formatCode>#,##0</c:formatCode>
                <c:ptCount val="8"/>
                <c:pt idx="0">
                  <c:v>4188</c:v>
                </c:pt>
                <c:pt idx="1">
                  <c:v>5688</c:v>
                </c:pt>
                <c:pt idx="2">
                  <c:v>7131</c:v>
                </c:pt>
                <c:pt idx="3">
                  <c:v>2239</c:v>
                </c:pt>
                <c:pt idx="4">
                  <c:v>2349</c:v>
                </c:pt>
                <c:pt idx="5">
                  <c:v>2404</c:v>
                </c:pt>
                <c:pt idx="6">
                  <c:v>5714</c:v>
                </c:pt>
                <c:pt idx="7">
                  <c:v>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8-46EB-8BD4-F2531CED4195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8.26'!$Z$93:$Z$100</c:f>
              <c:numCache>
                <c:formatCode>#,##0</c:formatCode>
                <c:ptCount val="8"/>
                <c:pt idx="0">
                  <c:v>2717</c:v>
                </c:pt>
                <c:pt idx="1">
                  <c:v>6156</c:v>
                </c:pt>
                <c:pt idx="2">
                  <c:v>1640</c:v>
                </c:pt>
                <c:pt idx="3">
                  <c:v>6297</c:v>
                </c:pt>
                <c:pt idx="4">
                  <c:v>4970</c:v>
                </c:pt>
                <c:pt idx="5">
                  <c:v>3717</c:v>
                </c:pt>
                <c:pt idx="6">
                  <c:v>1165</c:v>
                </c:pt>
                <c:pt idx="7">
                  <c:v>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8-46EB-8BD4-F2531CED4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8.3'!$V$4:$Z$4</c:f>
              <c:numCache>
                <c:formatCode>#,##0</c:formatCode>
                <c:ptCount val="5"/>
                <c:pt idx="0">
                  <c:v>77388</c:v>
                </c:pt>
                <c:pt idx="1">
                  <c:v>81569</c:v>
                </c:pt>
                <c:pt idx="2">
                  <c:v>83278</c:v>
                </c:pt>
                <c:pt idx="3">
                  <c:v>86465</c:v>
                </c:pt>
                <c:pt idx="4">
                  <c:v>97600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8-4144-BA64-725588968A3D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8.3'!$V$7:$Z$7</c:f>
              <c:numCache>
                <c:formatCode>#,##0</c:formatCode>
                <c:ptCount val="5"/>
                <c:pt idx="0">
                  <c:v>55527</c:v>
                </c:pt>
                <c:pt idx="1">
                  <c:v>57450</c:v>
                </c:pt>
                <c:pt idx="2">
                  <c:v>59217</c:v>
                </c:pt>
                <c:pt idx="3">
                  <c:v>60428</c:v>
                </c:pt>
                <c:pt idx="4">
                  <c:v>63464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8-4144-BA64-725588968A3D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8.3'!$V$11:$Z$11</c:f>
              <c:numCache>
                <c:formatCode>#,##0</c:formatCode>
                <c:ptCount val="5"/>
                <c:pt idx="0">
                  <c:v>70023</c:v>
                </c:pt>
                <c:pt idx="1">
                  <c:v>74147</c:v>
                </c:pt>
                <c:pt idx="2">
                  <c:v>75699</c:v>
                </c:pt>
                <c:pt idx="3">
                  <c:v>78426</c:v>
                </c:pt>
                <c:pt idx="4">
                  <c:v>89253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8-4144-BA64-725588968A3D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8.3'!$V$12:$Z$12</c:f>
              <c:numCache>
                <c:formatCode>#,##0</c:formatCode>
                <c:ptCount val="5"/>
                <c:pt idx="0">
                  <c:v>7362</c:v>
                </c:pt>
                <c:pt idx="1">
                  <c:v>7424</c:v>
                </c:pt>
                <c:pt idx="2">
                  <c:v>7580</c:v>
                </c:pt>
                <c:pt idx="3">
                  <c:v>8039</c:v>
                </c:pt>
                <c:pt idx="4">
                  <c:v>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8-4144-BA64-725588968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8.26'!$V$8:$Z$8</c:f>
              <c:numCache>
                <c:formatCode>#,##0</c:formatCode>
                <c:ptCount val="5"/>
                <c:pt idx="0">
                  <c:v>39050.86</c:v>
                </c:pt>
                <c:pt idx="1">
                  <c:v>38504</c:v>
                </c:pt>
                <c:pt idx="2">
                  <c:v>38137.51</c:v>
                </c:pt>
                <c:pt idx="3">
                  <c:v>40636.67</c:v>
                </c:pt>
                <c:pt idx="4">
                  <c:v>40558.58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2-4BD2-9358-39801D285A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2-4BD2-9358-39801D28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8.27'!$U$4:$Y$4</c:f>
              <c:numCache>
                <c:formatCode>#,##0</c:formatCode>
                <c:ptCount val="5"/>
                <c:pt idx="1">
                  <c:v>190837</c:v>
                </c:pt>
                <c:pt idx="2">
                  <c:v>197792</c:v>
                </c:pt>
                <c:pt idx="3">
                  <c:v>203459</c:v>
                </c:pt>
                <c:pt idx="4">
                  <c:v>212891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3-4EEB-BDC1-3A1AE8F1C871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8.27'!$U$7:$Y$7</c:f>
              <c:numCache>
                <c:formatCode>#,##0</c:formatCode>
                <c:ptCount val="5"/>
                <c:pt idx="1">
                  <c:v>132950</c:v>
                </c:pt>
                <c:pt idx="2">
                  <c:v>137920</c:v>
                </c:pt>
                <c:pt idx="3">
                  <c:v>142982</c:v>
                </c:pt>
                <c:pt idx="4">
                  <c:v>146140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3-4EEB-BDC1-3A1AE8F1C871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8.27'!$U$11:$Y$11</c:f>
              <c:numCache>
                <c:formatCode>#,##0</c:formatCode>
                <c:ptCount val="5"/>
                <c:pt idx="1">
                  <c:v>173163</c:v>
                </c:pt>
                <c:pt idx="2">
                  <c:v>179371</c:v>
                </c:pt>
                <c:pt idx="3">
                  <c:v>183965</c:v>
                </c:pt>
                <c:pt idx="4">
                  <c:v>192074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3-4EEB-BDC1-3A1AE8F1C871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8.27'!$U$12:$Y$12</c:f>
              <c:numCache>
                <c:formatCode>#,##0</c:formatCode>
                <c:ptCount val="5"/>
                <c:pt idx="1">
                  <c:v>17678</c:v>
                </c:pt>
                <c:pt idx="2">
                  <c:v>18421</c:v>
                </c:pt>
                <c:pt idx="3">
                  <c:v>19493</c:v>
                </c:pt>
                <c:pt idx="4">
                  <c:v>20817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63-4EEB-BDC1-3A1AE8F1C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9.8126672613737739E-3</c:v>
                </c:pt>
                <c:pt idx="1">
                  <c:v>1.9616878971466744E-3</c:v>
                </c:pt>
                <c:pt idx="2">
                  <c:v>5.254279565891997E-2</c:v>
                </c:pt>
                <c:pt idx="3">
                  <c:v>8.5105123641298595E-3</c:v>
                </c:pt>
                <c:pt idx="4">
                  <c:v>8.2893996981368193E-2</c:v>
                </c:pt>
                <c:pt idx="5">
                  <c:v>3.0067940354541266E-2</c:v>
                </c:pt>
                <c:pt idx="6">
                  <c:v>0.10741932347134202</c:v>
                </c:pt>
                <c:pt idx="7">
                  <c:v>8.8601494095911323E-2</c:v>
                </c:pt>
                <c:pt idx="8">
                  <c:v>3.6084065090833763E-2</c:v>
                </c:pt>
                <c:pt idx="9">
                  <c:v>9.3095619601658974E-3</c:v>
                </c:pt>
                <c:pt idx="10">
                  <c:v>4.0286474077393664E-2</c:v>
                </c:pt>
                <c:pt idx="11">
                  <c:v>1.4843720273452529E-2</c:v>
                </c:pt>
                <c:pt idx="12">
                  <c:v>6.3771767759828527E-2</c:v>
                </c:pt>
                <c:pt idx="13">
                  <c:v>8.4394857333711021E-2</c:v>
                </c:pt>
                <c:pt idx="14">
                  <c:v>5.5963066152005449E-2</c:v>
                </c:pt>
                <c:pt idx="15">
                  <c:v>8.1773636436661579E-2</c:v>
                </c:pt>
                <c:pt idx="16">
                  <c:v>0.15599223780392421</c:v>
                </c:pt>
                <c:pt idx="17">
                  <c:v>2.488891519504843E-2</c:v>
                </c:pt>
                <c:pt idx="18">
                  <c:v>3.4084327212923461E-2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9-4164-9CEA-CDDEA5B1B9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9-4164-9CEA-CDDEA5B1B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8.27'!$Y$44:$Y$60</c:f>
              <c:numCache>
                <c:formatCode>#,##0</c:formatCode>
                <c:ptCount val="17"/>
                <c:pt idx="0">
                  <c:v>51</c:v>
                </c:pt>
                <c:pt idx="1">
                  <c:v>2258</c:v>
                </c:pt>
                <c:pt idx="2">
                  <c:v>5967</c:v>
                </c:pt>
                <c:pt idx="3">
                  <c:v>10620</c:v>
                </c:pt>
                <c:pt idx="4">
                  <c:v>15732</c:v>
                </c:pt>
                <c:pt idx="5">
                  <c:v>12812</c:v>
                </c:pt>
                <c:pt idx="6">
                  <c:v>11575</c:v>
                </c:pt>
                <c:pt idx="7">
                  <c:v>9362</c:v>
                </c:pt>
                <c:pt idx="8">
                  <c:v>9367</c:v>
                </c:pt>
                <c:pt idx="9">
                  <c:v>8357</c:v>
                </c:pt>
                <c:pt idx="10">
                  <c:v>7661</c:v>
                </c:pt>
                <c:pt idx="11">
                  <c:v>6108</c:v>
                </c:pt>
                <c:pt idx="12">
                  <c:v>3472</c:v>
                </c:pt>
                <c:pt idx="13">
                  <c:v>1385</c:v>
                </c:pt>
                <c:pt idx="14">
                  <c:v>509</c:v>
                </c:pt>
                <c:pt idx="15">
                  <c:v>231</c:v>
                </c:pt>
                <c:pt idx="16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226-A142-744623EBECDB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8.27'!$Y$63:$Y$79</c:f>
              <c:numCache>
                <c:formatCode>#,##0</c:formatCode>
                <c:ptCount val="17"/>
                <c:pt idx="0">
                  <c:v>44</c:v>
                </c:pt>
                <c:pt idx="1">
                  <c:v>2862</c:v>
                </c:pt>
                <c:pt idx="2">
                  <c:v>6563</c:v>
                </c:pt>
                <c:pt idx="3">
                  <c:v>11234</c:v>
                </c:pt>
                <c:pt idx="4">
                  <c:v>14238</c:v>
                </c:pt>
                <c:pt idx="5">
                  <c:v>12688</c:v>
                </c:pt>
                <c:pt idx="6">
                  <c:v>11325</c:v>
                </c:pt>
                <c:pt idx="7">
                  <c:v>9966</c:v>
                </c:pt>
                <c:pt idx="8">
                  <c:v>9939</c:v>
                </c:pt>
                <c:pt idx="9">
                  <c:v>9012</c:v>
                </c:pt>
                <c:pt idx="10">
                  <c:v>8296</c:v>
                </c:pt>
                <c:pt idx="11">
                  <c:v>6376</c:v>
                </c:pt>
                <c:pt idx="12">
                  <c:v>2887</c:v>
                </c:pt>
                <c:pt idx="13">
                  <c:v>997</c:v>
                </c:pt>
                <c:pt idx="14">
                  <c:v>375</c:v>
                </c:pt>
                <c:pt idx="15">
                  <c:v>189</c:v>
                </c:pt>
                <c:pt idx="16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226-A142-744623EB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8.27'!$Y$83:$Y$90</c:f>
              <c:numCache>
                <c:formatCode>#,##0</c:formatCode>
                <c:ptCount val="8"/>
                <c:pt idx="0">
                  <c:v>8567</c:v>
                </c:pt>
                <c:pt idx="1">
                  <c:v>11112</c:v>
                </c:pt>
                <c:pt idx="2">
                  <c:v>13878</c:v>
                </c:pt>
                <c:pt idx="3">
                  <c:v>5352</c:v>
                </c:pt>
                <c:pt idx="4">
                  <c:v>3462</c:v>
                </c:pt>
                <c:pt idx="5">
                  <c:v>4263</c:v>
                </c:pt>
                <c:pt idx="6">
                  <c:v>5906</c:v>
                </c:pt>
                <c:pt idx="7">
                  <c:v>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F-45CD-95CB-79B62FEF16E2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8.27'!$Y$93:$Y$100</c:f>
              <c:numCache>
                <c:formatCode>#,##0</c:formatCode>
                <c:ptCount val="8"/>
                <c:pt idx="0">
                  <c:v>6368</c:v>
                </c:pt>
                <c:pt idx="1">
                  <c:v>17207</c:v>
                </c:pt>
                <c:pt idx="2">
                  <c:v>2727</c:v>
                </c:pt>
                <c:pt idx="3">
                  <c:v>12142</c:v>
                </c:pt>
                <c:pt idx="4">
                  <c:v>11433</c:v>
                </c:pt>
                <c:pt idx="5">
                  <c:v>7421</c:v>
                </c:pt>
                <c:pt idx="6">
                  <c:v>850</c:v>
                </c:pt>
                <c:pt idx="7">
                  <c:v>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F-45CD-95CB-79B62FEF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8.27'!$U$8:$Y$8</c:f>
              <c:numCache>
                <c:formatCode>#,##0</c:formatCode>
                <c:ptCount val="5"/>
                <c:pt idx="1">
                  <c:v>40571.449999999997</c:v>
                </c:pt>
                <c:pt idx="2">
                  <c:v>41858</c:v>
                </c:pt>
                <c:pt idx="3">
                  <c:v>42059.5</c:v>
                </c:pt>
                <c:pt idx="4">
                  <c:v>44518.66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7-4720-A86B-699172A02F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7-4720-A86B-699172A02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8.27'!$V$4:$Z$4</c:f>
              <c:numCache>
                <c:formatCode>#,##0</c:formatCode>
                <c:ptCount val="5"/>
                <c:pt idx="0">
                  <c:v>190837</c:v>
                </c:pt>
                <c:pt idx="1">
                  <c:v>197792</c:v>
                </c:pt>
                <c:pt idx="2">
                  <c:v>203459</c:v>
                </c:pt>
                <c:pt idx="3">
                  <c:v>212891</c:v>
                </c:pt>
                <c:pt idx="4">
                  <c:v>236532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5-46CD-A156-4E48B1C62902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8.27'!$V$7:$Z$7</c:f>
              <c:numCache>
                <c:formatCode>#,##0</c:formatCode>
                <c:ptCount val="5"/>
                <c:pt idx="0">
                  <c:v>132950</c:v>
                </c:pt>
                <c:pt idx="1">
                  <c:v>137920</c:v>
                </c:pt>
                <c:pt idx="2">
                  <c:v>142982</c:v>
                </c:pt>
                <c:pt idx="3">
                  <c:v>146140</c:v>
                </c:pt>
                <c:pt idx="4">
                  <c:v>153548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5-46CD-A156-4E48B1C62902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8.27'!$V$11:$Z$11</c:f>
              <c:numCache>
                <c:formatCode>#,##0</c:formatCode>
                <c:ptCount val="5"/>
                <c:pt idx="0">
                  <c:v>173163</c:v>
                </c:pt>
                <c:pt idx="1">
                  <c:v>179371</c:v>
                </c:pt>
                <c:pt idx="2">
                  <c:v>183965</c:v>
                </c:pt>
                <c:pt idx="3">
                  <c:v>192074</c:v>
                </c:pt>
                <c:pt idx="4">
                  <c:v>215190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5-46CD-A156-4E48B1C62902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8.27'!$V$12:$Z$12</c:f>
              <c:numCache>
                <c:formatCode>#,##0</c:formatCode>
                <c:ptCount val="5"/>
                <c:pt idx="0">
                  <c:v>17678</c:v>
                </c:pt>
                <c:pt idx="1">
                  <c:v>18421</c:v>
                </c:pt>
                <c:pt idx="2">
                  <c:v>19493</c:v>
                </c:pt>
                <c:pt idx="3">
                  <c:v>20817</c:v>
                </c:pt>
                <c:pt idx="4">
                  <c:v>21347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05-46CD-A156-4E48B1C62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9.8126672613737739E-3</c:v>
                </c:pt>
                <c:pt idx="1">
                  <c:v>1.9616878971466744E-3</c:v>
                </c:pt>
                <c:pt idx="2">
                  <c:v>5.254279565891997E-2</c:v>
                </c:pt>
                <c:pt idx="3">
                  <c:v>8.5105123641298595E-3</c:v>
                </c:pt>
                <c:pt idx="4">
                  <c:v>8.2893996981368193E-2</c:v>
                </c:pt>
                <c:pt idx="5">
                  <c:v>3.0067940354541266E-2</c:v>
                </c:pt>
                <c:pt idx="6">
                  <c:v>0.10741932347134202</c:v>
                </c:pt>
                <c:pt idx="7">
                  <c:v>8.8601494095911323E-2</c:v>
                </c:pt>
                <c:pt idx="8">
                  <c:v>3.6084065090833763E-2</c:v>
                </c:pt>
                <c:pt idx="9">
                  <c:v>9.3095619601658974E-3</c:v>
                </c:pt>
                <c:pt idx="10">
                  <c:v>4.0286474077393664E-2</c:v>
                </c:pt>
                <c:pt idx="11">
                  <c:v>1.4843720273452529E-2</c:v>
                </c:pt>
                <c:pt idx="12">
                  <c:v>6.3771767759828527E-2</c:v>
                </c:pt>
                <c:pt idx="13">
                  <c:v>8.4394857333711021E-2</c:v>
                </c:pt>
                <c:pt idx="14">
                  <c:v>5.5963066152005449E-2</c:v>
                </c:pt>
                <c:pt idx="15">
                  <c:v>8.1773636436661579E-2</c:v>
                </c:pt>
                <c:pt idx="16">
                  <c:v>0.15599223780392421</c:v>
                </c:pt>
                <c:pt idx="17">
                  <c:v>2.488891519504843E-2</c:v>
                </c:pt>
                <c:pt idx="18">
                  <c:v>3.4084327212923461E-2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2-44CC-8BB5-DC725C81AD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2-44CC-8BB5-DC725C81A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8.27'!$Z$44:$Z$60</c:f>
              <c:numCache>
                <c:formatCode>#,##0</c:formatCode>
                <c:ptCount val="17"/>
                <c:pt idx="0">
                  <c:v>51</c:v>
                </c:pt>
                <c:pt idx="1">
                  <c:v>3267</c:v>
                </c:pt>
                <c:pt idx="2">
                  <c:v>7225</c:v>
                </c:pt>
                <c:pt idx="3">
                  <c:v>11495</c:v>
                </c:pt>
                <c:pt idx="4">
                  <c:v>16850</c:v>
                </c:pt>
                <c:pt idx="5">
                  <c:v>14462</c:v>
                </c:pt>
                <c:pt idx="6">
                  <c:v>12543</c:v>
                </c:pt>
                <c:pt idx="7">
                  <c:v>10308</c:v>
                </c:pt>
                <c:pt idx="8">
                  <c:v>9608</c:v>
                </c:pt>
                <c:pt idx="9">
                  <c:v>9129</c:v>
                </c:pt>
                <c:pt idx="10">
                  <c:v>7883</c:v>
                </c:pt>
                <c:pt idx="11">
                  <c:v>6636</c:v>
                </c:pt>
                <c:pt idx="12">
                  <c:v>3840</c:v>
                </c:pt>
                <c:pt idx="13">
                  <c:v>1508</c:v>
                </c:pt>
                <c:pt idx="14">
                  <c:v>603</c:v>
                </c:pt>
                <c:pt idx="15">
                  <c:v>239</c:v>
                </c:pt>
                <c:pt idx="1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D-4822-AF66-DF11F6D41DB7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8.27'!$Z$63:$Z$79</c:f>
              <c:numCache>
                <c:formatCode>#,##0</c:formatCode>
                <c:ptCount val="17"/>
                <c:pt idx="0">
                  <c:v>47</c:v>
                </c:pt>
                <c:pt idx="1">
                  <c:v>3807</c:v>
                </c:pt>
                <c:pt idx="2">
                  <c:v>8217</c:v>
                </c:pt>
                <c:pt idx="3">
                  <c:v>12501</c:v>
                </c:pt>
                <c:pt idx="4">
                  <c:v>15843</c:v>
                </c:pt>
                <c:pt idx="5">
                  <c:v>14280</c:v>
                </c:pt>
                <c:pt idx="6">
                  <c:v>12811</c:v>
                </c:pt>
                <c:pt idx="7">
                  <c:v>11199</c:v>
                </c:pt>
                <c:pt idx="8">
                  <c:v>10695</c:v>
                </c:pt>
                <c:pt idx="9">
                  <c:v>10053</c:v>
                </c:pt>
                <c:pt idx="10">
                  <c:v>8907</c:v>
                </c:pt>
                <c:pt idx="11">
                  <c:v>7108</c:v>
                </c:pt>
                <c:pt idx="12">
                  <c:v>3324</c:v>
                </c:pt>
                <c:pt idx="13">
                  <c:v>1060</c:v>
                </c:pt>
                <c:pt idx="14">
                  <c:v>429</c:v>
                </c:pt>
                <c:pt idx="15">
                  <c:v>197</c:v>
                </c:pt>
                <c:pt idx="16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CD-4822-AF66-DF11F6D4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8.27'!$Z$83:$Z$90</c:f>
              <c:numCache>
                <c:formatCode>#,##0</c:formatCode>
                <c:ptCount val="8"/>
                <c:pt idx="0">
                  <c:v>8864</c:v>
                </c:pt>
                <c:pt idx="1">
                  <c:v>11960</c:v>
                </c:pt>
                <c:pt idx="2">
                  <c:v>14498</c:v>
                </c:pt>
                <c:pt idx="3">
                  <c:v>5701</c:v>
                </c:pt>
                <c:pt idx="4">
                  <c:v>3664</c:v>
                </c:pt>
                <c:pt idx="5">
                  <c:v>4507</c:v>
                </c:pt>
                <c:pt idx="6">
                  <c:v>6072</c:v>
                </c:pt>
                <c:pt idx="7">
                  <c:v>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B-44EA-8F67-F4298F8958DF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8.27'!$Z$93:$Z$100</c:f>
              <c:numCache>
                <c:formatCode>#,##0</c:formatCode>
                <c:ptCount val="8"/>
                <c:pt idx="0">
                  <c:v>6717</c:v>
                </c:pt>
                <c:pt idx="1">
                  <c:v>18518</c:v>
                </c:pt>
                <c:pt idx="2">
                  <c:v>2961</c:v>
                </c:pt>
                <c:pt idx="3">
                  <c:v>12848</c:v>
                </c:pt>
                <c:pt idx="4">
                  <c:v>11931</c:v>
                </c:pt>
                <c:pt idx="5">
                  <c:v>7709</c:v>
                </c:pt>
                <c:pt idx="6">
                  <c:v>985</c:v>
                </c:pt>
                <c:pt idx="7">
                  <c:v>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B-44EA-8F67-F4298F895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1.5296504241629441E-2</c:v>
                </c:pt>
                <c:pt idx="1">
                  <c:v>6.1165526003032662E-3</c:v>
                </c:pt>
                <c:pt idx="2">
                  <c:v>5.7559116429654521E-2</c:v>
                </c:pt>
                <c:pt idx="3">
                  <c:v>6.6595631326584973E-3</c:v>
                </c:pt>
                <c:pt idx="4">
                  <c:v>6.9464366214499404E-2</c:v>
                </c:pt>
                <c:pt idx="5">
                  <c:v>2.4333019138559894E-2</c:v>
                </c:pt>
                <c:pt idx="6">
                  <c:v>0.10400188516864063</c:v>
                </c:pt>
                <c:pt idx="7">
                  <c:v>9.3080201631080689E-2</c:v>
                </c:pt>
                <c:pt idx="8">
                  <c:v>2.8554157616491129E-2</c:v>
                </c:pt>
                <c:pt idx="9">
                  <c:v>1.1700340149993852E-2</c:v>
                </c:pt>
                <c:pt idx="10">
                  <c:v>2.8615630506946436E-2</c:v>
                </c:pt>
                <c:pt idx="11">
                  <c:v>1.2509733207655424E-2</c:v>
                </c:pt>
                <c:pt idx="12">
                  <c:v>5.4075652637186999E-2</c:v>
                </c:pt>
                <c:pt idx="13">
                  <c:v>8.07548870947912E-2</c:v>
                </c:pt>
                <c:pt idx="14">
                  <c:v>6.0386869390598744E-2</c:v>
                </c:pt>
                <c:pt idx="15">
                  <c:v>9.6502192533092904E-2</c:v>
                </c:pt>
                <c:pt idx="16">
                  <c:v>0.17136592762591696</c:v>
                </c:pt>
                <c:pt idx="17">
                  <c:v>2.6084996516536209E-2</c:v>
                </c:pt>
                <c:pt idx="18">
                  <c:v>3.2631859350026639E-2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2-4F20-A878-94CBFB49FA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2-4F20-A878-94CBFB49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8.27'!$V$8:$Z$8</c:f>
              <c:numCache>
                <c:formatCode>#,##0</c:formatCode>
                <c:ptCount val="5"/>
                <c:pt idx="0">
                  <c:v>40571.449999999997</c:v>
                </c:pt>
                <c:pt idx="1">
                  <c:v>41858</c:v>
                </c:pt>
                <c:pt idx="2">
                  <c:v>42059.5</c:v>
                </c:pt>
                <c:pt idx="3">
                  <c:v>44518.66</c:v>
                </c:pt>
                <c:pt idx="4">
                  <c:v>44614.74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F-4DFA-A4DC-B3D1F03614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F-4DFA-A4DC-B3D1F0361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8.28'!$U$4:$Y$4</c:f>
              <c:numCache>
                <c:formatCode>#,##0</c:formatCode>
                <c:ptCount val="5"/>
                <c:pt idx="1">
                  <c:v>50808</c:v>
                </c:pt>
                <c:pt idx="2">
                  <c:v>52726</c:v>
                </c:pt>
                <c:pt idx="3">
                  <c:v>53101</c:v>
                </c:pt>
                <c:pt idx="4">
                  <c:v>55525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C-4588-89C9-4C28D21BE14B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8.28'!$U$7:$Y$7</c:f>
              <c:numCache>
                <c:formatCode>#,##0</c:formatCode>
                <c:ptCount val="5"/>
                <c:pt idx="1">
                  <c:v>36078</c:v>
                </c:pt>
                <c:pt idx="2">
                  <c:v>36493</c:v>
                </c:pt>
                <c:pt idx="3">
                  <c:v>37348</c:v>
                </c:pt>
                <c:pt idx="4">
                  <c:v>37567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C-4588-89C9-4C28D21BE14B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8.28'!$U$11:$Y$11</c:f>
              <c:numCache>
                <c:formatCode>#,##0</c:formatCode>
                <c:ptCount val="5"/>
                <c:pt idx="1">
                  <c:v>44953</c:v>
                </c:pt>
                <c:pt idx="2">
                  <c:v>47130</c:v>
                </c:pt>
                <c:pt idx="3">
                  <c:v>47101</c:v>
                </c:pt>
                <c:pt idx="4">
                  <c:v>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C-4588-89C9-4C28D21BE14B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8.28'!$U$12:$Y$12</c:f>
              <c:numCache>
                <c:formatCode>#,##0</c:formatCode>
                <c:ptCount val="5"/>
                <c:pt idx="1">
                  <c:v>5858</c:v>
                </c:pt>
                <c:pt idx="2">
                  <c:v>5596</c:v>
                </c:pt>
                <c:pt idx="3">
                  <c:v>6000</c:v>
                </c:pt>
                <c:pt idx="4">
                  <c:v>6130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C-4588-89C9-4C28D21BE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5.6929387136851778E-2</c:v>
                </c:pt>
                <c:pt idx="1">
                  <c:v>1.2594244090065865E-3</c:v>
                </c:pt>
                <c:pt idx="2">
                  <c:v>8.1096720390761948E-2</c:v>
                </c:pt>
                <c:pt idx="3">
                  <c:v>1.269635958268802E-2</c:v>
                </c:pt>
                <c:pt idx="4">
                  <c:v>6.3073335942951475E-2</c:v>
                </c:pt>
                <c:pt idx="5">
                  <c:v>3.5808499412835919E-2</c:v>
                </c:pt>
                <c:pt idx="6">
                  <c:v>9.8269142400054466E-2</c:v>
                </c:pt>
                <c:pt idx="7">
                  <c:v>7.1140459860101771E-2</c:v>
                </c:pt>
                <c:pt idx="8">
                  <c:v>4.1067447282876937E-2</c:v>
                </c:pt>
                <c:pt idx="9">
                  <c:v>5.3440441138928128E-3</c:v>
                </c:pt>
                <c:pt idx="10">
                  <c:v>2.5852238882175742E-2</c:v>
                </c:pt>
                <c:pt idx="11">
                  <c:v>1.1351838929829638E-2</c:v>
                </c:pt>
                <c:pt idx="12">
                  <c:v>4.4998893748829927E-2</c:v>
                </c:pt>
                <c:pt idx="13">
                  <c:v>8.6679033987439799E-2</c:v>
                </c:pt>
                <c:pt idx="14">
                  <c:v>4.6802934118488008E-2</c:v>
                </c:pt>
                <c:pt idx="15">
                  <c:v>6.6987763160134106E-2</c:v>
                </c:pt>
                <c:pt idx="16">
                  <c:v>0.15256054597750054</c:v>
                </c:pt>
                <c:pt idx="17">
                  <c:v>1.388770699661317E-2</c:v>
                </c:pt>
                <c:pt idx="18">
                  <c:v>3.9978215361573942E-2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CA0-989D-794E225F5B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CA0-989D-794E225F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8.28'!$Y$44:$Y$60</c:f>
              <c:numCache>
                <c:formatCode>#,##0</c:formatCode>
                <c:ptCount val="17"/>
                <c:pt idx="0">
                  <c:v>7</c:v>
                </c:pt>
                <c:pt idx="1">
                  <c:v>748</c:v>
                </c:pt>
                <c:pt idx="2">
                  <c:v>1793</c:v>
                </c:pt>
                <c:pt idx="3">
                  <c:v>2649</c:v>
                </c:pt>
                <c:pt idx="4">
                  <c:v>3540</c:v>
                </c:pt>
                <c:pt idx="5">
                  <c:v>3209</c:v>
                </c:pt>
                <c:pt idx="6">
                  <c:v>2676</c:v>
                </c:pt>
                <c:pt idx="7">
                  <c:v>2377</c:v>
                </c:pt>
                <c:pt idx="8">
                  <c:v>2447</c:v>
                </c:pt>
                <c:pt idx="9">
                  <c:v>2456</c:v>
                </c:pt>
                <c:pt idx="10">
                  <c:v>2190</c:v>
                </c:pt>
                <c:pt idx="11">
                  <c:v>1883</c:v>
                </c:pt>
                <c:pt idx="12">
                  <c:v>1075</c:v>
                </c:pt>
                <c:pt idx="13">
                  <c:v>498</c:v>
                </c:pt>
                <c:pt idx="14">
                  <c:v>226</c:v>
                </c:pt>
                <c:pt idx="15">
                  <c:v>101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2-45F0-B152-C9AADDFBC17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8.28'!$Y$63:$Y$79</c:f>
              <c:numCache>
                <c:formatCode>#,##0</c:formatCode>
                <c:ptCount val="17"/>
                <c:pt idx="0">
                  <c:v>16</c:v>
                </c:pt>
                <c:pt idx="1">
                  <c:v>841</c:v>
                </c:pt>
                <c:pt idx="2">
                  <c:v>1990</c:v>
                </c:pt>
                <c:pt idx="3">
                  <c:v>2692</c:v>
                </c:pt>
                <c:pt idx="4">
                  <c:v>3453</c:v>
                </c:pt>
                <c:pt idx="5">
                  <c:v>3077</c:v>
                </c:pt>
                <c:pt idx="6">
                  <c:v>2534</c:v>
                </c:pt>
                <c:pt idx="7">
                  <c:v>2426</c:v>
                </c:pt>
                <c:pt idx="8">
                  <c:v>2476</c:v>
                </c:pt>
                <c:pt idx="9">
                  <c:v>2507</c:v>
                </c:pt>
                <c:pt idx="10">
                  <c:v>2305</c:v>
                </c:pt>
                <c:pt idx="11">
                  <c:v>1690</c:v>
                </c:pt>
                <c:pt idx="12">
                  <c:v>904</c:v>
                </c:pt>
                <c:pt idx="13">
                  <c:v>347</c:v>
                </c:pt>
                <c:pt idx="14">
                  <c:v>127</c:v>
                </c:pt>
                <c:pt idx="15">
                  <c:v>97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2-45F0-B152-C9AADDFBC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8.28'!$Y$83:$Y$90</c:f>
              <c:numCache>
                <c:formatCode>#,##0</c:formatCode>
                <c:ptCount val="8"/>
                <c:pt idx="0">
                  <c:v>2431</c:v>
                </c:pt>
                <c:pt idx="1">
                  <c:v>1917</c:v>
                </c:pt>
                <c:pt idx="2">
                  <c:v>3453</c:v>
                </c:pt>
                <c:pt idx="3">
                  <c:v>923</c:v>
                </c:pt>
                <c:pt idx="4">
                  <c:v>710</c:v>
                </c:pt>
                <c:pt idx="5">
                  <c:v>1031</c:v>
                </c:pt>
                <c:pt idx="6">
                  <c:v>1958</c:v>
                </c:pt>
                <c:pt idx="7">
                  <c:v>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C-4C54-BAC7-E56D860BFADE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8.28'!$Y$93:$Y$100</c:f>
              <c:numCache>
                <c:formatCode>#,##0</c:formatCode>
                <c:ptCount val="8"/>
                <c:pt idx="0">
                  <c:v>1651</c:v>
                </c:pt>
                <c:pt idx="1">
                  <c:v>3689</c:v>
                </c:pt>
                <c:pt idx="2">
                  <c:v>592</c:v>
                </c:pt>
                <c:pt idx="3">
                  <c:v>2784</c:v>
                </c:pt>
                <c:pt idx="4">
                  <c:v>2805</c:v>
                </c:pt>
                <c:pt idx="5">
                  <c:v>1849</c:v>
                </c:pt>
                <c:pt idx="6">
                  <c:v>140</c:v>
                </c:pt>
                <c:pt idx="7">
                  <c:v>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C-4C54-BAC7-E56D860B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8.28'!$U$8:$Y$8</c:f>
              <c:numCache>
                <c:formatCode>#,##0</c:formatCode>
                <c:ptCount val="5"/>
                <c:pt idx="1">
                  <c:v>38262.120000000003</c:v>
                </c:pt>
                <c:pt idx="2">
                  <c:v>38173</c:v>
                </c:pt>
                <c:pt idx="3">
                  <c:v>38427.72</c:v>
                </c:pt>
                <c:pt idx="4">
                  <c:v>42531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A-4DB3-B2ED-CBAC4AA5C0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A-4DB3-B2ED-CBAC4AA5C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8.28'!$V$4:$Z$4</c:f>
              <c:numCache>
                <c:formatCode>#,##0</c:formatCode>
                <c:ptCount val="5"/>
                <c:pt idx="0">
                  <c:v>50808</c:v>
                </c:pt>
                <c:pt idx="1">
                  <c:v>52726</c:v>
                </c:pt>
                <c:pt idx="2">
                  <c:v>53101</c:v>
                </c:pt>
                <c:pt idx="3">
                  <c:v>55525</c:v>
                </c:pt>
                <c:pt idx="4">
                  <c:v>58758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B-47CD-B147-F1C134D23172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8.28'!$V$7:$Z$7</c:f>
              <c:numCache>
                <c:formatCode>#,##0</c:formatCode>
                <c:ptCount val="5"/>
                <c:pt idx="0">
                  <c:v>36078</c:v>
                </c:pt>
                <c:pt idx="1">
                  <c:v>36493</c:v>
                </c:pt>
                <c:pt idx="2">
                  <c:v>37348</c:v>
                </c:pt>
                <c:pt idx="3">
                  <c:v>37567</c:v>
                </c:pt>
                <c:pt idx="4">
                  <c:v>38804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B-47CD-B147-F1C134D23172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8.28'!$V$11:$Z$11</c:f>
              <c:numCache>
                <c:formatCode>#,##0</c:formatCode>
                <c:ptCount val="5"/>
                <c:pt idx="0">
                  <c:v>44953</c:v>
                </c:pt>
                <c:pt idx="1">
                  <c:v>47130</c:v>
                </c:pt>
                <c:pt idx="2">
                  <c:v>47101</c:v>
                </c:pt>
                <c:pt idx="3">
                  <c:v>49395</c:v>
                </c:pt>
                <c:pt idx="4">
                  <c:v>52632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B-47CD-B147-F1C134D23172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8.28'!$V$12:$Z$12</c:f>
              <c:numCache>
                <c:formatCode>#,##0</c:formatCode>
                <c:ptCount val="5"/>
                <c:pt idx="0">
                  <c:v>5858</c:v>
                </c:pt>
                <c:pt idx="1">
                  <c:v>5596</c:v>
                </c:pt>
                <c:pt idx="2">
                  <c:v>6000</c:v>
                </c:pt>
                <c:pt idx="3">
                  <c:v>6130</c:v>
                </c:pt>
                <c:pt idx="4">
                  <c:v>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B-47CD-B147-F1C134D23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5.6929387136851778E-2</c:v>
                </c:pt>
                <c:pt idx="1">
                  <c:v>1.2594244090065865E-3</c:v>
                </c:pt>
                <c:pt idx="2">
                  <c:v>8.1096720390761948E-2</c:v>
                </c:pt>
                <c:pt idx="3">
                  <c:v>1.269635958268802E-2</c:v>
                </c:pt>
                <c:pt idx="4">
                  <c:v>6.3073335942951475E-2</c:v>
                </c:pt>
                <c:pt idx="5">
                  <c:v>3.5808499412835919E-2</c:v>
                </c:pt>
                <c:pt idx="6">
                  <c:v>9.8269142400054466E-2</c:v>
                </c:pt>
                <c:pt idx="7">
                  <c:v>7.1140459860101771E-2</c:v>
                </c:pt>
                <c:pt idx="8">
                  <c:v>4.1067447282876937E-2</c:v>
                </c:pt>
                <c:pt idx="9">
                  <c:v>5.3440441138928128E-3</c:v>
                </c:pt>
                <c:pt idx="10">
                  <c:v>2.5852238882175742E-2</c:v>
                </c:pt>
                <c:pt idx="11">
                  <c:v>1.1351838929829638E-2</c:v>
                </c:pt>
                <c:pt idx="12">
                  <c:v>4.4998893748829927E-2</c:v>
                </c:pt>
                <c:pt idx="13">
                  <c:v>8.6679033987439799E-2</c:v>
                </c:pt>
                <c:pt idx="14">
                  <c:v>4.6802934118488008E-2</c:v>
                </c:pt>
                <c:pt idx="15">
                  <c:v>6.6987763160134106E-2</c:v>
                </c:pt>
                <c:pt idx="16">
                  <c:v>0.15256054597750054</c:v>
                </c:pt>
                <c:pt idx="17">
                  <c:v>1.388770699661317E-2</c:v>
                </c:pt>
                <c:pt idx="18">
                  <c:v>3.9978215361573942E-2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B-4BE9-A48A-72121D7EFD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B-4BE9-A48A-72121D7E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8.28'!$Z$44:$Z$60</c:f>
              <c:numCache>
                <c:formatCode>#,##0</c:formatCode>
                <c:ptCount val="17"/>
                <c:pt idx="0">
                  <c:v>15</c:v>
                </c:pt>
                <c:pt idx="1">
                  <c:v>961</c:v>
                </c:pt>
                <c:pt idx="2">
                  <c:v>1950</c:v>
                </c:pt>
                <c:pt idx="3">
                  <c:v>2869</c:v>
                </c:pt>
                <c:pt idx="4">
                  <c:v>3690</c:v>
                </c:pt>
                <c:pt idx="5">
                  <c:v>3334</c:v>
                </c:pt>
                <c:pt idx="6">
                  <c:v>2938</c:v>
                </c:pt>
                <c:pt idx="7">
                  <c:v>2437</c:v>
                </c:pt>
                <c:pt idx="8">
                  <c:v>2406</c:v>
                </c:pt>
                <c:pt idx="9">
                  <c:v>2502</c:v>
                </c:pt>
                <c:pt idx="10">
                  <c:v>2189</c:v>
                </c:pt>
                <c:pt idx="11">
                  <c:v>1892</c:v>
                </c:pt>
                <c:pt idx="12">
                  <c:v>1173</c:v>
                </c:pt>
                <c:pt idx="13">
                  <c:v>544</c:v>
                </c:pt>
                <c:pt idx="14">
                  <c:v>231</c:v>
                </c:pt>
                <c:pt idx="15">
                  <c:v>108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5-4867-A860-7D9C7F5E246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8.28'!$Z$63:$Z$79</c:f>
              <c:numCache>
                <c:formatCode>#,##0</c:formatCode>
                <c:ptCount val="17"/>
                <c:pt idx="0">
                  <c:v>18</c:v>
                </c:pt>
                <c:pt idx="1">
                  <c:v>984</c:v>
                </c:pt>
                <c:pt idx="2">
                  <c:v>2147</c:v>
                </c:pt>
                <c:pt idx="3">
                  <c:v>2870</c:v>
                </c:pt>
                <c:pt idx="4">
                  <c:v>3631</c:v>
                </c:pt>
                <c:pt idx="5">
                  <c:v>3238</c:v>
                </c:pt>
                <c:pt idx="6">
                  <c:v>2809</c:v>
                </c:pt>
                <c:pt idx="7">
                  <c:v>2639</c:v>
                </c:pt>
                <c:pt idx="8">
                  <c:v>2582</c:v>
                </c:pt>
                <c:pt idx="9">
                  <c:v>2608</c:v>
                </c:pt>
                <c:pt idx="10">
                  <c:v>2369</c:v>
                </c:pt>
                <c:pt idx="11">
                  <c:v>1863</c:v>
                </c:pt>
                <c:pt idx="12">
                  <c:v>975</c:v>
                </c:pt>
                <c:pt idx="13">
                  <c:v>368</c:v>
                </c:pt>
                <c:pt idx="14">
                  <c:v>159</c:v>
                </c:pt>
                <c:pt idx="15">
                  <c:v>87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5-4867-A860-7D9C7F5E2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8.28'!$Z$83:$Z$90</c:f>
              <c:numCache>
                <c:formatCode>#,##0</c:formatCode>
                <c:ptCount val="8"/>
                <c:pt idx="0">
                  <c:v>2464</c:v>
                </c:pt>
                <c:pt idx="1">
                  <c:v>1990</c:v>
                </c:pt>
                <c:pt idx="2">
                  <c:v>3522</c:v>
                </c:pt>
                <c:pt idx="3">
                  <c:v>1018</c:v>
                </c:pt>
                <c:pt idx="4">
                  <c:v>742</c:v>
                </c:pt>
                <c:pt idx="5">
                  <c:v>1076</c:v>
                </c:pt>
                <c:pt idx="6">
                  <c:v>1955</c:v>
                </c:pt>
                <c:pt idx="7">
                  <c:v>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6-4E04-B72D-E23259E034EA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8.28'!$Z$93:$Z$100</c:f>
              <c:numCache>
                <c:formatCode>#,##0</c:formatCode>
                <c:ptCount val="8"/>
                <c:pt idx="0">
                  <c:v>1668</c:v>
                </c:pt>
                <c:pt idx="1">
                  <c:v>3807</c:v>
                </c:pt>
                <c:pt idx="2">
                  <c:v>606</c:v>
                </c:pt>
                <c:pt idx="3">
                  <c:v>2870</c:v>
                </c:pt>
                <c:pt idx="4">
                  <c:v>2865</c:v>
                </c:pt>
                <c:pt idx="5">
                  <c:v>1882</c:v>
                </c:pt>
                <c:pt idx="6">
                  <c:v>160</c:v>
                </c:pt>
                <c:pt idx="7">
                  <c:v>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6-4E04-B72D-E23259E03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8.3'!$Z$44:$Z$60</c:f>
              <c:numCache>
                <c:formatCode>#,##0</c:formatCode>
                <c:ptCount val="17"/>
                <c:pt idx="0">
                  <c:v>34</c:v>
                </c:pt>
                <c:pt idx="1">
                  <c:v>1468</c:v>
                </c:pt>
                <c:pt idx="2">
                  <c:v>3126</c:v>
                </c:pt>
                <c:pt idx="3">
                  <c:v>4649</c:v>
                </c:pt>
                <c:pt idx="4">
                  <c:v>6609</c:v>
                </c:pt>
                <c:pt idx="5">
                  <c:v>5702</c:v>
                </c:pt>
                <c:pt idx="6">
                  <c:v>4860</c:v>
                </c:pt>
                <c:pt idx="7">
                  <c:v>4239</c:v>
                </c:pt>
                <c:pt idx="8">
                  <c:v>3971</c:v>
                </c:pt>
                <c:pt idx="9">
                  <c:v>3788</c:v>
                </c:pt>
                <c:pt idx="10">
                  <c:v>3308</c:v>
                </c:pt>
                <c:pt idx="11">
                  <c:v>2765</c:v>
                </c:pt>
                <c:pt idx="12">
                  <c:v>1578</c:v>
                </c:pt>
                <c:pt idx="13">
                  <c:v>675</c:v>
                </c:pt>
                <c:pt idx="14">
                  <c:v>223</c:v>
                </c:pt>
                <c:pt idx="15">
                  <c:v>94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7-4F2C-B0A5-18A532AD6253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8.3'!$Z$63:$Z$79</c:f>
              <c:numCache>
                <c:formatCode>#,##0</c:formatCode>
                <c:ptCount val="17"/>
                <c:pt idx="0">
                  <c:v>21</c:v>
                </c:pt>
                <c:pt idx="1">
                  <c:v>1814</c:v>
                </c:pt>
                <c:pt idx="2">
                  <c:v>3559</c:v>
                </c:pt>
                <c:pt idx="3">
                  <c:v>5460</c:v>
                </c:pt>
                <c:pt idx="4">
                  <c:v>6289</c:v>
                </c:pt>
                <c:pt idx="5">
                  <c:v>5615</c:v>
                </c:pt>
                <c:pt idx="6">
                  <c:v>5137</c:v>
                </c:pt>
                <c:pt idx="7">
                  <c:v>4809</c:v>
                </c:pt>
                <c:pt idx="8">
                  <c:v>4594</c:v>
                </c:pt>
                <c:pt idx="9">
                  <c:v>4372</c:v>
                </c:pt>
                <c:pt idx="10">
                  <c:v>3634</c:v>
                </c:pt>
                <c:pt idx="11">
                  <c:v>2942</c:v>
                </c:pt>
                <c:pt idx="12">
                  <c:v>1368</c:v>
                </c:pt>
                <c:pt idx="13">
                  <c:v>461</c:v>
                </c:pt>
                <c:pt idx="14">
                  <c:v>155</c:v>
                </c:pt>
                <c:pt idx="15">
                  <c:v>72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7-4F2C-B0A5-18A532AD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8.28'!$V$8:$Z$8</c:f>
              <c:numCache>
                <c:formatCode>#,##0</c:formatCode>
                <c:ptCount val="5"/>
                <c:pt idx="0">
                  <c:v>38262.120000000003</c:v>
                </c:pt>
                <c:pt idx="1">
                  <c:v>38173</c:v>
                </c:pt>
                <c:pt idx="2">
                  <c:v>38427.72</c:v>
                </c:pt>
                <c:pt idx="3">
                  <c:v>42531</c:v>
                </c:pt>
                <c:pt idx="4">
                  <c:v>42443.15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7-4577-BFE1-AA1799767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7-4577-BFE1-AA1799767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8.29'!$U$4:$Y$4</c:f>
              <c:numCache>
                <c:formatCode>#,##0</c:formatCode>
                <c:ptCount val="5"/>
                <c:pt idx="1">
                  <c:v>11565</c:v>
                </c:pt>
                <c:pt idx="2">
                  <c:v>11705</c:v>
                </c:pt>
                <c:pt idx="3">
                  <c:v>12237</c:v>
                </c:pt>
                <c:pt idx="4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F-459D-B0F3-A3E120701DCC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8.29'!$U$7:$Y$7</c:f>
              <c:numCache>
                <c:formatCode>#,##0</c:formatCode>
                <c:ptCount val="5"/>
                <c:pt idx="1">
                  <c:v>8149</c:v>
                </c:pt>
                <c:pt idx="2">
                  <c:v>8099</c:v>
                </c:pt>
                <c:pt idx="3">
                  <c:v>8590</c:v>
                </c:pt>
                <c:pt idx="4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F-459D-B0F3-A3E120701DCC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8.29'!$U$11:$Y$11</c:f>
              <c:numCache>
                <c:formatCode>#,##0</c:formatCode>
                <c:ptCount val="5"/>
                <c:pt idx="1">
                  <c:v>9396</c:v>
                </c:pt>
                <c:pt idx="2">
                  <c:v>9563</c:v>
                </c:pt>
                <c:pt idx="3">
                  <c:v>9909</c:v>
                </c:pt>
                <c:pt idx="4">
                  <c:v>10073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59D-B0F3-A3E120701DCC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8.29'!$U$12:$Y$12</c:f>
              <c:numCache>
                <c:formatCode>#,##0</c:formatCode>
                <c:ptCount val="5"/>
                <c:pt idx="1">
                  <c:v>2172</c:v>
                </c:pt>
                <c:pt idx="2">
                  <c:v>2141</c:v>
                </c:pt>
                <c:pt idx="3">
                  <c:v>2326</c:v>
                </c:pt>
                <c:pt idx="4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F-459D-B0F3-A3E120701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4.4434229679000993E-2</c:v>
                </c:pt>
                <c:pt idx="1">
                  <c:v>2.911208151382824E-3</c:v>
                </c:pt>
                <c:pt idx="2">
                  <c:v>4.7958323756990731E-2</c:v>
                </c:pt>
                <c:pt idx="3">
                  <c:v>4.9030874128552825E-3</c:v>
                </c:pt>
                <c:pt idx="4">
                  <c:v>6.5119129701984219E-2</c:v>
                </c:pt>
                <c:pt idx="5">
                  <c:v>2.6660537807400599E-2</c:v>
                </c:pt>
                <c:pt idx="6">
                  <c:v>8.2509767869455297E-2</c:v>
                </c:pt>
                <c:pt idx="7">
                  <c:v>0.10894047345437831</c:v>
                </c:pt>
                <c:pt idx="8">
                  <c:v>2.8269363364743737E-2</c:v>
                </c:pt>
                <c:pt idx="9">
                  <c:v>1.6624530759212441E-2</c:v>
                </c:pt>
                <c:pt idx="10">
                  <c:v>3.7002987818892212E-2</c:v>
                </c:pt>
                <c:pt idx="11">
                  <c:v>1.1185168160576112E-2</c:v>
                </c:pt>
                <c:pt idx="12">
                  <c:v>6.7034398222630812E-2</c:v>
                </c:pt>
                <c:pt idx="13">
                  <c:v>6.5195740442810082E-2</c:v>
                </c:pt>
                <c:pt idx="14">
                  <c:v>6.2667585995556579E-2</c:v>
                </c:pt>
                <c:pt idx="15">
                  <c:v>8.1283996016241478E-2</c:v>
                </c:pt>
                <c:pt idx="16">
                  <c:v>0.13230674940626677</c:v>
                </c:pt>
                <c:pt idx="17">
                  <c:v>3.6236880410633568E-2</c:v>
                </c:pt>
                <c:pt idx="18">
                  <c:v>3.1257182256952426E-2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4-4580-8816-C33DB1DE4E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4-4580-8816-C33DB1DE4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8.29'!$Y$44:$Y$60</c:f>
              <c:numCache>
                <c:formatCode>#,##0</c:formatCode>
                <c:ptCount val="17"/>
                <c:pt idx="0">
                  <c:v>6</c:v>
                </c:pt>
                <c:pt idx="1">
                  <c:v>121</c:v>
                </c:pt>
                <c:pt idx="2">
                  <c:v>266</c:v>
                </c:pt>
                <c:pt idx="3">
                  <c:v>299</c:v>
                </c:pt>
                <c:pt idx="4">
                  <c:v>529</c:v>
                </c:pt>
                <c:pt idx="5">
                  <c:v>545</c:v>
                </c:pt>
                <c:pt idx="6">
                  <c:v>548</c:v>
                </c:pt>
                <c:pt idx="7">
                  <c:v>539</c:v>
                </c:pt>
                <c:pt idx="8">
                  <c:v>649</c:v>
                </c:pt>
                <c:pt idx="9">
                  <c:v>649</c:v>
                </c:pt>
                <c:pt idx="10">
                  <c:v>692</c:v>
                </c:pt>
                <c:pt idx="11">
                  <c:v>621</c:v>
                </c:pt>
                <c:pt idx="12">
                  <c:v>347</c:v>
                </c:pt>
                <c:pt idx="13">
                  <c:v>169</c:v>
                </c:pt>
                <c:pt idx="14">
                  <c:v>73</c:v>
                </c:pt>
                <c:pt idx="15">
                  <c:v>27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D-4701-BCEA-30CA91E52D9D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8.29'!$Y$63:$Y$79</c:f>
              <c:numCache>
                <c:formatCode>#,##0</c:formatCode>
                <c:ptCount val="17"/>
                <c:pt idx="0">
                  <c:v>4</c:v>
                </c:pt>
                <c:pt idx="1">
                  <c:v>136</c:v>
                </c:pt>
                <c:pt idx="2">
                  <c:v>291</c:v>
                </c:pt>
                <c:pt idx="3">
                  <c:v>337</c:v>
                </c:pt>
                <c:pt idx="4">
                  <c:v>469</c:v>
                </c:pt>
                <c:pt idx="5">
                  <c:v>546</c:v>
                </c:pt>
                <c:pt idx="6">
                  <c:v>527</c:v>
                </c:pt>
                <c:pt idx="7">
                  <c:v>617</c:v>
                </c:pt>
                <c:pt idx="8">
                  <c:v>677</c:v>
                </c:pt>
                <c:pt idx="9">
                  <c:v>748</c:v>
                </c:pt>
                <c:pt idx="10">
                  <c:v>766</c:v>
                </c:pt>
                <c:pt idx="11">
                  <c:v>645</c:v>
                </c:pt>
                <c:pt idx="12">
                  <c:v>348</c:v>
                </c:pt>
                <c:pt idx="13">
                  <c:v>116</c:v>
                </c:pt>
                <c:pt idx="14">
                  <c:v>47</c:v>
                </c:pt>
                <c:pt idx="15">
                  <c:v>18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D-4701-BCEA-30CA91E5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8.29'!$Y$83:$Y$90</c:f>
              <c:numCache>
                <c:formatCode>#,##0</c:formatCode>
                <c:ptCount val="8"/>
                <c:pt idx="0">
                  <c:v>551</c:v>
                </c:pt>
                <c:pt idx="1">
                  <c:v>554</c:v>
                </c:pt>
                <c:pt idx="2">
                  <c:v>729</c:v>
                </c:pt>
                <c:pt idx="3">
                  <c:v>240</c:v>
                </c:pt>
                <c:pt idx="4">
                  <c:v>153</c:v>
                </c:pt>
                <c:pt idx="5">
                  <c:v>148</c:v>
                </c:pt>
                <c:pt idx="6">
                  <c:v>272</c:v>
                </c:pt>
                <c:pt idx="7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0-4569-9EE7-C234E4AE561C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8.29'!$Y$93:$Y$100</c:f>
              <c:numCache>
                <c:formatCode>#,##0</c:formatCode>
                <c:ptCount val="8"/>
                <c:pt idx="0">
                  <c:v>399</c:v>
                </c:pt>
                <c:pt idx="1">
                  <c:v>894</c:v>
                </c:pt>
                <c:pt idx="2">
                  <c:v>158</c:v>
                </c:pt>
                <c:pt idx="3">
                  <c:v>587</c:v>
                </c:pt>
                <c:pt idx="4">
                  <c:v>563</c:v>
                </c:pt>
                <c:pt idx="5">
                  <c:v>326</c:v>
                </c:pt>
                <c:pt idx="6">
                  <c:v>38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0-4569-9EE7-C234E4AE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8.29'!$U$8:$Y$8</c:f>
              <c:numCache>
                <c:formatCode>#,##0</c:formatCode>
                <c:ptCount val="5"/>
                <c:pt idx="1">
                  <c:v>36204.49</c:v>
                </c:pt>
                <c:pt idx="2">
                  <c:v>37307.61</c:v>
                </c:pt>
                <c:pt idx="3">
                  <c:v>38540.550000000003</c:v>
                </c:pt>
                <c:pt idx="4">
                  <c:v>40999.5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4-49E0-8BE4-A7CA61028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9E0-8BE4-A7CA61028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8.29'!$V$4:$Z$4</c:f>
              <c:numCache>
                <c:formatCode>#,##0</c:formatCode>
                <c:ptCount val="5"/>
                <c:pt idx="0">
                  <c:v>11565</c:v>
                </c:pt>
                <c:pt idx="1">
                  <c:v>11705</c:v>
                </c:pt>
                <c:pt idx="2">
                  <c:v>12237</c:v>
                </c:pt>
                <c:pt idx="3">
                  <c:v>12406</c:v>
                </c:pt>
                <c:pt idx="4">
                  <c:v>13055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A-48C8-A4E4-ECB0A55D0D28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8.29'!$V$7:$Z$7</c:f>
              <c:numCache>
                <c:formatCode>#,##0</c:formatCode>
                <c:ptCount val="5"/>
                <c:pt idx="0">
                  <c:v>8149</c:v>
                </c:pt>
                <c:pt idx="1">
                  <c:v>8099</c:v>
                </c:pt>
                <c:pt idx="2">
                  <c:v>8590</c:v>
                </c:pt>
                <c:pt idx="3">
                  <c:v>8601</c:v>
                </c:pt>
                <c:pt idx="4">
                  <c:v>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A-48C8-A4E4-ECB0A55D0D28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8.29'!$V$11:$Z$11</c:f>
              <c:numCache>
                <c:formatCode>#,##0</c:formatCode>
                <c:ptCount val="5"/>
                <c:pt idx="0">
                  <c:v>9396</c:v>
                </c:pt>
                <c:pt idx="1">
                  <c:v>9563</c:v>
                </c:pt>
                <c:pt idx="2">
                  <c:v>9909</c:v>
                </c:pt>
                <c:pt idx="3">
                  <c:v>10073</c:v>
                </c:pt>
                <c:pt idx="4">
                  <c:v>10704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A-48C8-A4E4-ECB0A55D0D28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8.29'!$V$12:$Z$12</c:f>
              <c:numCache>
                <c:formatCode>#,##0</c:formatCode>
                <c:ptCount val="5"/>
                <c:pt idx="0">
                  <c:v>2172</c:v>
                </c:pt>
                <c:pt idx="1">
                  <c:v>2141</c:v>
                </c:pt>
                <c:pt idx="2">
                  <c:v>2326</c:v>
                </c:pt>
                <c:pt idx="3">
                  <c:v>2333</c:v>
                </c:pt>
                <c:pt idx="4">
                  <c:v>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0A-48C8-A4E4-ECB0A55D0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4.4434229679000993E-2</c:v>
                </c:pt>
                <c:pt idx="1">
                  <c:v>2.911208151382824E-3</c:v>
                </c:pt>
                <c:pt idx="2">
                  <c:v>4.7958323756990731E-2</c:v>
                </c:pt>
                <c:pt idx="3">
                  <c:v>4.9030874128552825E-3</c:v>
                </c:pt>
                <c:pt idx="4">
                  <c:v>6.5119129701984219E-2</c:v>
                </c:pt>
                <c:pt idx="5">
                  <c:v>2.6660537807400599E-2</c:v>
                </c:pt>
                <c:pt idx="6">
                  <c:v>8.2509767869455297E-2</c:v>
                </c:pt>
                <c:pt idx="7">
                  <c:v>0.10894047345437831</c:v>
                </c:pt>
                <c:pt idx="8">
                  <c:v>2.8269363364743737E-2</c:v>
                </c:pt>
                <c:pt idx="9">
                  <c:v>1.6624530759212441E-2</c:v>
                </c:pt>
                <c:pt idx="10">
                  <c:v>3.7002987818892212E-2</c:v>
                </c:pt>
                <c:pt idx="11">
                  <c:v>1.1185168160576112E-2</c:v>
                </c:pt>
                <c:pt idx="12">
                  <c:v>6.7034398222630812E-2</c:v>
                </c:pt>
                <c:pt idx="13">
                  <c:v>6.5195740442810082E-2</c:v>
                </c:pt>
                <c:pt idx="14">
                  <c:v>6.2667585995556579E-2</c:v>
                </c:pt>
                <c:pt idx="15">
                  <c:v>8.1283996016241478E-2</c:v>
                </c:pt>
                <c:pt idx="16">
                  <c:v>0.13230674940626677</c:v>
                </c:pt>
                <c:pt idx="17">
                  <c:v>3.6236880410633568E-2</c:v>
                </c:pt>
                <c:pt idx="18">
                  <c:v>3.1257182256952426E-2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8-4BD5-9C8C-4AFCA83972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8-4BD5-9C8C-4AFCA839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8.29'!$Z$44:$Z$60</c:f>
              <c:numCache>
                <c:formatCode>#,##0</c:formatCode>
                <c:ptCount val="17"/>
                <c:pt idx="0">
                  <c:v>4</c:v>
                </c:pt>
                <c:pt idx="1">
                  <c:v>129</c:v>
                </c:pt>
                <c:pt idx="2">
                  <c:v>344</c:v>
                </c:pt>
                <c:pt idx="3">
                  <c:v>323</c:v>
                </c:pt>
                <c:pt idx="4">
                  <c:v>512</c:v>
                </c:pt>
                <c:pt idx="5">
                  <c:v>513</c:v>
                </c:pt>
                <c:pt idx="6">
                  <c:v>580</c:v>
                </c:pt>
                <c:pt idx="7">
                  <c:v>532</c:v>
                </c:pt>
                <c:pt idx="8">
                  <c:v>636</c:v>
                </c:pt>
                <c:pt idx="9">
                  <c:v>719</c:v>
                </c:pt>
                <c:pt idx="10">
                  <c:v>661</c:v>
                </c:pt>
                <c:pt idx="11">
                  <c:v>619</c:v>
                </c:pt>
                <c:pt idx="12">
                  <c:v>384</c:v>
                </c:pt>
                <c:pt idx="13">
                  <c:v>213</c:v>
                </c:pt>
                <c:pt idx="14">
                  <c:v>82</c:v>
                </c:pt>
                <c:pt idx="15">
                  <c:v>27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9-48F3-9882-6CC113A137A1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8.29'!$Z$63:$Z$79</c:f>
              <c:numCache>
                <c:formatCode>#,##0</c:formatCode>
                <c:ptCount val="17"/>
                <c:pt idx="0">
                  <c:v>7</c:v>
                </c:pt>
                <c:pt idx="1">
                  <c:v>189</c:v>
                </c:pt>
                <c:pt idx="2">
                  <c:v>313</c:v>
                </c:pt>
                <c:pt idx="3">
                  <c:v>342</c:v>
                </c:pt>
                <c:pt idx="4">
                  <c:v>489</c:v>
                </c:pt>
                <c:pt idx="5">
                  <c:v>549</c:v>
                </c:pt>
                <c:pt idx="6">
                  <c:v>551</c:v>
                </c:pt>
                <c:pt idx="7">
                  <c:v>666</c:v>
                </c:pt>
                <c:pt idx="8">
                  <c:v>685</c:v>
                </c:pt>
                <c:pt idx="9">
                  <c:v>826</c:v>
                </c:pt>
                <c:pt idx="10">
                  <c:v>789</c:v>
                </c:pt>
                <c:pt idx="11">
                  <c:v>722</c:v>
                </c:pt>
                <c:pt idx="12">
                  <c:v>377</c:v>
                </c:pt>
                <c:pt idx="13">
                  <c:v>126</c:v>
                </c:pt>
                <c:pt idx="14">
                  <c:v>61</c:v>
                </c:pt>
                <c:pt idx="15">
                  <c:v>19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9-48F3-9882-6CC113A13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8.29'!$Z$83:$Z$90</c:f>
              <c:numCache>
                <c:formatCode>#,##0</c:formatCode>
                <c:ptCount val="8"/>
                <c:pt idx="0">
                  <c:v>551</c:v>
                </c:pt>
                <c:pt idx="1">
                  <c:v>563</c:v>
                </c:pt>
                <c:pt idx="2">
                  <c:v>747</c:v>
                </c:pt>
                <c:pt idx="3">
                  <c:v>254</c:v>
                </c:pt>
                <c:pt idx="4">
                  <c:v>158</c:v>
                </c:pt>
                <c:pt idx="5">
                  <c:v>174</c:v>
                </c:pt>
                <c:pt idx="6">
                  <c:v>281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3-4BF4-8361-12F6E3263E5A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8.29'!$Z$93:$Z$100</c:f>
              <c:numCache>
                <c:formatCode>#,##0</c:formatCode>
                <c:ptCount val="8"/>
                <c:pt idx="0">
                  <c:v>430</c:v>
                </c:pt>
                <c:pt idx="1">
                  <c:v>910</c:v>
                </c:pt>
                <c:pt idx="2">
                  <c:v>166</c:v>
                </c:pt>
                <c:pt idx="3">
                  <c:v>604</c:v>
                </c:pt>
                <c:pt idx="4">
                  <c:v>568</c:v>
                </c:pt>
                <c:pt idx="5">
                  <c:v>341</c:v>
                </c:pt>
                <c:pt idx="6">
                  <c:v>32</c:v>
                </c:pt>
                <c:pt idx="7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3-4BF4-8361-12F6E326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8.3'!$Z$83:$Z$90</c:f>
              <c:numCache>
                <c:formatCode>#,##0</c:formatCode>
                <c:ptCount val="8"/>
                <c:pt idx="0">
                  <c:v>3787</c:v>
                </c:pt>
                <c:pt idx="1">
                  <c:v>4952</c:v>
                </c:pt>
                <c:pt idx="2">
                  <c:v>5902</c:v>
                </c:pt>
                <c:pt idx="3">
                  <c:v>2368</c:v>
                </c:pt>
                <c:pt idx="4">
                  <c:v>1500</c:v>
                </c:pt>
                <c:pt idx="5">
                  <c:v>1909</c:v>
                </c:pt>
                <c:pt idx="6">
                  <c:v>2295</c:v>
                </c:pt>
                <c:pt idx="7">
                  <c:v>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A-45F8-AFCC-DED03164AEAD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8.3'!$Z$93:$Z$100</c:f>
              <c:numCache>
                <c:formatCode>#,##0</c:formatCode>
                <c:ptCount val="8"/>
                <c:pt idx="0">
                  <c:v>2882</c:v>
                </c:pt>
                <c:pt idx="1">
                  <c:v>7702</c:v>
                </c:pt>
                <c:pt idx="2">
                  <c:v>1115</c:v>
                </c:pt>
                <c:pt idx="3">
                  <c:v>5465</c:v>
                </c:pt>
                <c:pt idx="4">
                  <c:v>5049</c:v>
                </c:pt>
                <c:pt idx="5">
                  <c:v>3205</c:v>
                </c:pt>
                <c:pt idx="6">
                  <c:v>256</c:v>
                </c:pt>
                <c:pt idx="7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A-45F8-AFCC-DED03164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8.29'!$V$8:$Z$8</c:f>
              <c:numCache>
                <c:formatCode>#,##0</c:formatCode>
                <c:ptCount val="5"/>
                <c:pt idx="0">
                  <c:v>36204.49</c:v>
                </c:pt>
                <c:pt idx="1">
                  <c:v>37307.61</c:v>
                </c:pt>
                <c:pt idx="2">
                  <c:v>38540.550000000003</c:v>
                </c:pt>
                <c:pt idx="3">
                  <c:v>40999.5</c:v>
                </c:pt>
                <c:pt idx="4">
                  <c:v>40809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D-44F3-9739-A51466A44F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D-44F3-9739-A51466A4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8.30'!$U$4:$Y$4</c:f>
              <c:numCache>
                <c:formatCode>#,##0</c:formatCode>
                <c:ptCount val="5"/>
                <c:pt idx="1">
                  <c:v>4299</c:v>
                </c:pt>
                <c:pt idx="2">
                  <c:v>4274</c:v>
                </c:pt>
                <c:pt idx="3">
                  <c:v>4396</c:v>
                </c:pt>
                <c:pt idx="4">
                  <c:v>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5-41B5-A7A0-11ED0E2FB0F5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8.30'!$U$7:$Y$7</c:f>
              <c:numCache>
                <c:formatCode>#,##0</c:formatCode>
                <c:ptCount val="5"/>
                <c:pt idx="1">
                  <c:v>2919</c:v>
                </c:pt>
                <c:pt idx="2">
                  <c:v>2879</c:v>
                </c:pt>
                <c:pt idx="3">
                  <c:v>2990</c:v>
                </c:pt>
                <c:pt idx="4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5-41B5-A7A0-11ED0E2FB0F5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8.30'!$U$11:$Y$11</c:f>
              <c:numCache>
                <c:formatCode>#,##0</c:formatCode>
                <c:ptCount val="5"/>
                <c:pt idx="1">
                  <c:v>3274</c:v>
                </c:pt>
                <c:pt idx="2">
                  <c:v>3331</c:v>
                </c:pt>
                <c:pt idx="3">
                  <c:v>3403</c:v>
                </c:pt>
                <c:pt idx="4">
                  <c:v>3477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5-41B5-A7A0-11ED0E2FB0F5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8.30'!$U$12:$Y$12</c:f>
              <c:numCache>
                <c:formatCode>#,##0</c:formatCode>
                <c:ptCount val="5"/>
                <c:pt idx="1">
                  <c:v>1019</c:v>
                </c:pt>
                <c:pt idx="2">
                  <c:v>941</c:v>
                </c:pt>
                <c:pt idx="3">
                  <c:v>989</c:v>
                </c:pt>
                <c:pt idx="4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B5-41B5-A7A0-11ED0E2F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0.17419635099913119</c:v>
                </c:pt>
                <c:pt idx="1">
                  <c:v>4.7784535186794095E-3</c:v>
                </c:pt>
                <c:pt idx="2">
                  <c:v>3.4535186794092093E-2</c:v>
                </c:pt>
                <c:pt idx="3">
                  <c:v>6.9504778453518675E-3</c:v>
                </c:pt>
                <c:pt idx="4">
                  <c:v>4.8218940052128581E-2</c:v>
                </c:pt>
                <c:pt idx="5">
                  <c:v>2.3457862728062554E-2</c:v>
                </c:pt>
                <c:pt idx="6">
                  <c:v>6.7332754126846223E-2</c:v>
                </c:pt>
                <c:pt idx="7">
                  <c:v>3.6924413553431797E-2</c:v>
                </c:pt>
                <c:pt idx="8">
                  <c:v>6.1033883579496087E-2</c:v>
                </c:pt>
                <c:pt idx="9">
                  <c:v>4.1268462206776714E-3</c:v>
                </c:pt>
                <c:pt idx="10">
                  <c:v>1.7158992180712426E-2</c:v>
                </c:pt>
                <c:pt idx="11">
                  <c:v>9.1225021720243264E-3</c:v>
                </c:pt>
                <c:pt idx="12">
                  <c:v>2.2806255430060818E-2</c:v>
                </c:pt>
                <c:pt idx="13">
                  <c:v>4.9522154648132061E-2</c:v>
                </c:pt>
                <c:pt idx="14">
                  <c:v>5.1476976542137273E-2</c:v>
                </c:pt>
                <c:pt idx="15">
                  <c:v>6.4943527367506512E-2</c:v>
                </c:pt>
                <c:pt idx="16">
                  <c:v>0.16355343179843615</c:v>
                </c:pt>
                <c:pt idx="17">
                  <c:v>1.4769765421372719E-2</c:v>
                </c:pt>
                <c:pt idx="18">
                  <c:v>2.3023457862728063E-2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B-44CF-A6F6-6489DFB829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B-44CF-A6F6-6489DFB82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8.30'!$Y$44:$Y$60</c:f>
              <c:numCache>
                <c:formatCode>#,##0</c:formatCode>
                <c:ptCount val="17"/>
                <c:pt idx="0">
                  <c:v>3</c:v>
                </c:pt>
                <c:pt idx="1">
                  <c:v>74</c:v>
                </c:pt>
                <c:pt idx="2">
                  <c:v>161</c:v>
                </c:pt>
                <c:pt idx="3">
                  <c:v>194</c:v>
                </c:pt>
                <c:pt idx="4">
                  <c:v>311</c:v>
                </c:pt>
                <c:pt idx="5">
                  <c:v>196</c:v>
                </c:pt>
                <c:pt idx="6">
                  <c:v>140</c:v>
                </c:pt>
                <c:pt idx="7">
                  <c:v>174</c:v>
                </c:pt>
                <c:pt idx="8">
                  <c:v>143</c:v>
                </c:pt>
                <c:pt idx="9">
                  <c:v>173</c:v>
                </c:pt>
                <c:pt idx="10">
                  <c:v>234</c:v>
                </c:pt>
                <c:pt idx="11">
                  <c:v>237</c:v>
                </c:pt>
                <c:pt idx="12">
                  <c:v>109</c:v>
                </c:pt>
                <c:pt idx="13">
                  <c:v>54</c:v>
                </c:pt>
                <c:pt idx="14">
                  <c:v>43</c:v>
                </c:pt>
                <c:pt idx="15">
                  <c:v>23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7-4F88-9CB9-9BAB36AD8754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8.30'!$Y$63:$Y$79</c:f>
              <c:numCache>
                <c:formatCode>#,##0</c:formatCode>
                <c:ptCount val="17"/>
                <c:pt idx="0">
                  <c:v>2</c:v>
                </c:pt>
                <c:pt idx="1">
                  <c:v>46</c:v>
                </c:pt>
                <c:pt idx="2">
                  <c:v>151</c:v>
                </c:pt>
                <c:pt idx="3">
                  <c:v>192</c:v>
                </c:pt>
                <c:pt idx="4">
                  <c:v>263</c:v>
                </c:pt>
                <c:pt idx="5">
                  <c:v>190</c:v>
                </c:pt>
                <c:pt idx="6">
                  <c:v>161</c:v>
                </c:pt>
                <c:pt idx="7">
                  <c:v>122</c:v>
                </c:pt>
                <c:pt idx="8">
                  <c:v>185</c:v>
                </c:pt>
                <c:pt idx="9">
                  <c:v>230</c:v>
                </c:pt>
                <c:pt idx="10">
                  <c:v>205</c:v>
                </c:pt>
                <c:pt idx="11">
                  <c:v>207</c:v>
                </c:pt>
                <c:pt idx="12">
                  <c:v>90</c:v>
                </c:pt>
                <c:pt idx="13">
                  <c:v>39</c:v>
                </c:pt>
                <c:pt idx="14">
                  <c:v>23</c:v>
                </c:pt>
                <c:pt idx="15">
                  <c:v>14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7-4F88-9CB9-9BAB36AD8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8.30'!$Y$83:$Y$90</c:f>
              <c:numCache>
                <c:formatCode>#,##0</c:formatCode>
                <c:ptCount val="8"/>
                <c:pt idx="0">
                  <c:v>128</c:v>
                </c:pt>
                <c:pt idx="1">
                  <c:v>86</c:v>
                </c:pt>
                <c:pt idx="2">
                  <c:v>193</c:v>
                </c:pt>
                <c:pt idx="3">
                  <c:v>43</c:v>
                </c:pt>
                <c:pt idx="4">
                  <c:v>34</c:v>
                </c:pt>
                <c:pt idx="5">
                  <c:v>40</c:v>
                </c:pt>
                <c:pt idx="6">
                  <c:v>200</c:v>
                </c:pt>
                <c:pt idx="7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E-4B35-A167-5FFFD2779F2A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8.30'!$Y$93:$Y$100</c:f>
              <c:numCache>
                <c:formatCode>#,##0</c:formatCode>
                <c:ptCount val="8"/>
                <c:pt idx="0">
                  <c:v>77</c:v>
                </c:pt>
                <c:pt idx="1">
                  <c:v>292</c:v>
                </c:pt>
                <c:pt idx="2">
                  <c:v>42</c:v>
                </c:pt>
                <c:pt idx="3">
                  <c:v>220</c:v>
                </c:pt>
                <c:pt idx="4">
                  <c:v>173</c:v>
                </c:pt>
                <c:pt idx="5">
                  <c:v>93</c:v>
                </c:pt>
                <c:pt idx="6">
                  <c:v>21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E-4B35-A167-5FFFD2779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8.30'!$U$8:$Y$8</c:f>
              <c:numCache>
                <c:formatCode>#,##0</c:formatCode>
                <c:ptCount val="5"/>
                <c:pt idx="1">
                  <c:v>35308</c:v>
                </c:pt>
                <c:pt idx="2">
                  <c:v>35541</c:v>
                </c:pt>
                <c:pt idx="3">
                  <c:v>37193.5</c:v>
                </c:pt>
                <c:pt idx="4">
                  <c:v>38870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5-40A1-919E-9B9FED3C1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5-40A1-919E-9B9FED3C1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8.30'!$V$4:$Z$4</c:f>
              <c:numCache>
                <c:formatCode>#,##0</c:formatCode>
                <c:ptCount val="5"/>
                <c:pt idx="0">
                  <c:v>4299</c:v>
                </c:pt>
                <c:pt idx="1">
                  <c:v>4274</c:v>
                </c:pt>
                <c:pt idx="2">
                  <c:v>4396</c:v>
                </c:pt>
                <c:pt idx="3">
                  <c:v>4419</c:v>
                </c:pt>
                <c:pt idx="4">
                  <c:v>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5-4DD4-8680-95DDDFF90747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8.30'!$V$7:$Z$7</c:f>
              <c:numCache>
                <c:formatCode>#,##0</c:formatCode>
                <c:ptCount val="5"/>
                <c:pt idx="0">
                  <c:v>2919</c:v>
                </c:pt>
                <c:pt idx="1">
                  <c:v>2879</c:v>
                </c:pt>
                <c:pt idx="2">
                  <c:v>2990</c:v>
                </c:pt>
                <c:pt idx="3">
                  <c:v>2980</c:v>
                </c:pt>
                <c:pt idx="4">
                  <c:v>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5-4DD4-8680-95DDDFF90747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8.30'!$V$11:$Z$11</c:f>
              <c:numCache>
                <c:formatCode>#,##0</c:formatCode>
                <c:ptCount val="5"/>
                <c:pt idx="0">
                  <c:v>3274</c:v>
                </c:pt>
                <c:pt idx="1">
                  <c:v>3331</c:v>
                </c:pt>
                <c:pt idx="2">
                  <c:v>3403</c:v>
                </c:pt>
                <c:pt idx="3">
                  <c:v>3477</c:v>
                </c:pt>
                <c:pt idx="4">
                  <c:v>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5-4DD4-8680-95DDDFF90747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8.30'!$V$12:$Z$12</c:f>
              <c:numCache>
                <c:formatCode>#,##0</c:formatCode>
                <c:ptCount val="5"/>
                <c:pt idx="0">
                  <c:v>1019</c:v>
                </c:pt>
                <c:pt idx="1">
                  <c:v>941</c:v>
                </c:pt>
                <c:pt idx="2">
                  <c:v>989</c:v>
                </c:pt>
                <c:pt idx="3">
                  <c:v>942</c:v>
                </c:pt>
                <c:pt idx="4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35-4DD4-8680-95DDDFF90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0.17419635099913119</c:v>
                </c:pt>
                <c:pt idx="1">
                  <c:v>4.7784535186794095E-3</c:v>
                </c:pt>
                <c:pt idx="2">
                  <c:v>3.4535186794092093E-2</c:v>
                </c:pt>
                <c:pt idx="3">
                  <c:v>6.9504778453518675E-3</c:v>
                </c:pt>
                <c:pt idx="4">
                  <c:v>4.8218940052128581E-2</c:v>
                </c:pt>
                <c:pt idx="5">
                  <c:v>2.3457862728062554E-2</c:v>
                </c:pt>
                <c:pt idx="6">
                  <c:v>6.7332754126846223E-2</c:v>
                </c:pt>
                <c:pt idx="7">
                  <c:v>3.6924413553431797E-2</c:v>
                </c:pt>
                <c:pt idx="8">
                  <c:v>6.1033883579496087E-2</c:v>
                </c:pt>
                <c:pt idx="9">
                  <c:v>4.1268462206776714E-3</c:v>
                </c:pt>
                <c:pt idx="10">
                  <c:v>1.7158992180712426E-2</c:v>
                </c:pt>
                <c:pt idx="11">
                  <c:v>9.1225021720243264E-3</c:v>
                </c:pt>
                <c:pt idx="12">
                  <c:v>2.2806255430060818E-2</c:v>
                </c:pt>
                <c:pt idx="13">
                  <c:v>4.9522154648132061E-2</c:v>
                </c:pt>
                <c:pt idx="14">
                  <c:v>5.1476976542137273E-2</c:v>
                </c:pt>
                <c:pt idx="15">
                  <c:v>6.4943527367506512E-2</c:v>
                </c:pt>
                <c:pt idx="16">
                  <c:v>0.16355343179843615</c:v>
                </c:pt>
                <c:pt idx="17">
                  <c:v>1.4769765421372719E-2</c:v>
                </c:pt>
                <c:pt idx="18">
                  <c:v>2.3023457862728063E-2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F-404B-AE05-5E0D0E5D66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F-404B-AE05-5E0D0E5D6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8.30'!$Z$44:$Z$60</c:f>
              <c:numCache>
                <c:formatCode>#,##0</c:formatCode>
                <c:ptCount val="17"/>
                <c:pt idx="0">
                  <c:v>0</c:v>
                </c:pt>
                <c:pt idx="1">
                  <c:v>83</c:v>
                </c:pt>
                <c:pt idx="2">
                  <c:v>156</c:v>
                </c:pt>
                <c:pt idx="3">
                  <c:v>199</c:v>
                </c:pt>
                <c:pt idx="4">
                  <c:v>275</c:v>
                </c:pt>
                <c:pt idx="5">
                  <c:v>237</c:v>
                </c:pt>
                <c:pt idx="6">
                  <c:v>132</c:v>
                </c:pt>
                <c:pt idx="7">
                  <c:v>165</c:v>
                </c:pt>
                <c:pt idx="8">
                  <c:v>156</c:v>
                </c:pt>
                <c:pt idx="9">
                  <c:v>193</c:v>
                </c:pt>
                <c:pt idx="10">
                  <c:v>212</c:v>
                </c:pt>
                <c:pt idx="11">
                  <c:v>232</c:v>
                </c:pt>
                <c:pt idx="12">
                  <c:v>139</c:v>
                </c:pt>
                <c:pt idx="13">
                  <c:v>51</c:v>
                </c:pt>
                <c:pt idx="14">
                  <c:v>41</c:v>
                </c:pt>
                <c:pt idx="15">
                  <c:v>24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2-40B1-8C5E-F3B29994CA0D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8.30'!$Z$63:$Z$79</c:f>
              <c:numCache>
                <c:formatCode>#,##0</c:formatCode>
                <c:ptCount val="17"/>
                <c:pt idx="0">
                  <c:v>0</c:v>
                </c:pt>
                <c:pt idx="1">
                  <c:v>66</c:v>
                </c:pt>
                <c:pt idx="2">
                  <c:v>167</c:v>
                </c:pt>
                <c:pt idx="3">
                  <c:v>171</c:v>
                </c:pt>
                <c:pt idx="4">
                  <c:v>256</c:v>
                </c:pt>
                <c:pt idx="5">
                  <c:v>234</c:v>
                </c:pt>
                <c:pt idx="6">
                  <c:v>173</c:v>
                </c:pt>
                <c:pt idx="7">
                  <c:v>144</c:v>
                </c:pt>
                <c:pt idx="8">
                  <c:v>191</c:v>
                </c:pt>
                <c:pt idx="9">
                  <c:v>247</c:v>
                </c:pt>
                <c:pt idx="10">
                  <c:v>219</c:v>
                </c:pt>
                <c:pt idx="11">
                  <c:v>225</c:v>
                </c:pt>
                <c:pt idx="12">
                  <c:v>113</c:v>
                </c:pt>
                <c:pt idx="13">
                  <c:v>35</c:v>
                </c:pt>
                <c:pt idx="14">
                  <c:v>18</c:v>
                </c:pt>
                <c:pt idx="15">
                  <c:v>13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2-40B1-8C5E-F3B29994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8.30'!$Z$83:$Z$90</c:f>
              <c:numCache>
                <c:formatCode>#,##0</c:formatCode>
                <c:ptCount val="8"/>
                <c:pt idx="0">
                  <c:v>138</c:v>
                </c:pt>
                <c:pt idx="1">
                  <c:v>85</c:v>
                </c:pt>
                <c:pt idx="2">
                  <c:v>180</c:v>
                </c:pt>
                <c:pt idx="3">
                  <c:v>46</c:v>
                </c:pt>
                <c:pt idx="4">
                  <c:v>31</c:v>
                </c:pt>
                <c:pt idx="5">
                  <c:v>38</c:v>
                </c:pt>
                <c:pt idx="6">
                  <c:v>217</c:v>
                </c:pt>
                <c:pt idx="7">
                  <c:v>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3-4A83-AAD2-747468328291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8.30'!$Z$93:$Z$100</c:f>
              <c:numCache>
                <c:formatCode>#,##0</c:formatCode>
                <c:ptCount val="8"/>
                <c:pt idx="0">
                  <c:v>79</c:v>
                </c:pt>
                <c:pt idx="1">
                  <c:v>298</c:v>
                </c:pt>
                <c:pt idx="2">
                  <c:v>40</c:v>
                </c:pt>
                <c:pt idx="3">
                  <c:v>208</c:v>
                </c:pt>
                <c:pt idx="4">
                  <c:v>185</c:v>
                </c:pt>
                <c:pt idx="5">
                  <c:v>91</c:v>
                </c:pt>
                <c:pt idx="6">
                  <c:v>24</c:v>
                </c:pt>
                <c:pt idx="7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3-4A83-AAD2-747468328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8.1'!$Y$44:$Y$60</c:f>
              <c:numCache>
                <c:formatCode>#,##0</c:formatCode>
                <c:ptCount val="17"/>
                <c:pt idx="0">
                  <c:v>25</c:v>
                </c:pt>
                <c:pt idx="1">
                  <c:v>200</c:v>
                </c:pt>
                <c:pt idx="2">
                  <c:v>301</c:v>
                </c:pt>
                <c:pt idx="3">
                  <c:v>435</c:v>
                </c:pt>
                <c:pt idx="4">
                  <c:v>618</c:v>
                </c:pt>
                <c:pt idx="5">
                  <c:v>462</c:v>
                </c:pt>
                <c:pt idx="6">
                  <c:v>478</c:v>
                </c:pt>
                <c:pt idx="7">
                  <c:v>481</c:v>
                </c:pt>
                <c:pt idx="8">
                  <c:v>560</c:v>
                </c:pt>
                <c:pt idx="9">
                  <c:v>501</c:v>
                </c:pt>
                <c:pt idx="10">
                  <c:v>556</c:v>
                </c:pt>
                <c:pt idx="11">
                  <c:v>538</c:v>
                </c:pt>
                <c:pt idx="12">
                  <c:v>336</c:v>
                </c:pt>
                <c:pt idx="13">
                  <c:v>165</c:v>
                </c:pt>
                <c:pt idx="14">
                  <c:v>62</c:v>
                </c:pt>
                <c:pt idx="15">
                  <c:v>24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E-4E27-B109-327A91C1B4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8.1'!$Y$63:$Y$79</c:f>
              <c:numCache>
                <c:formatCode>#,##0</c:formatCode>
                <c:ptCount val="17"/>
                <c:pt idx="0">
                  <c:v>13</c:v>
                </c:pt>
                <c:pt idx="1">
                  <c:v>194</c:v>
                </c:pt>
                <c:pt idx="2">
                  <c:v>345</c:v>
                </c:pt>
                <c:pt idx="3">
                  <c:v>524</c:v>
                </c:pt>
                <c:pt idx="4">
                  <c:v>513</c:v>
                </c:pt>
                <c:pt idx="5">
                  <c:v>530</c:v>
                </c:pt>
                <c:pt idx="6">
                  <c:v>478</c:v>
                </c:pt>
                <c:pt idx="7">
                  <c:v>556</c:v>
                </c:pt>
                <c:pt idx="8">
                  <c:v>707</c:v>
                </c:pt>
                <c:pt idx="9">
                  <c:v>585</c:v>
                </c:pt>
                <c:pt idx="10">
                  <c:v>582</c:v>
                </c:pt>
                <c:pt idx="11">
                  <c:v>537</c:v>
                </c:pt>
                <c:pt idx="12">
                  <c:v>299</c:v>
                </c:pt>
                <c:pt idx="13">
                  <c:v>131</c:v>
                </c:pt>
                <c:pt idx="14">
                  <c:v>38</c:v>
                </c:pt>
                <c:pt idx="15">
                  <c:v>26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4E-4E27-B109-327A91C1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8.3'!$V$8:$Z$8</c:f>
              <c:numCache>
                <c:formatCode>#,##0</c:formatCode>
                <c:ptCount val="5"/>
                <c:pt idx="0">
                  <c:v>39287.5</c:v>
                </c:pt>
                <c:pt idx="1">
                  <c:v>40885.1</c:v>
                </c:pt>
                <c:pt idx="2">
                  <c:v>41657.870000000003</c:v>
                </c:pt>
                <c:pt idx="3">
                  <c:v>44607</c:v>
                </c:pt>
                <c:pt idx="4">
                  <c:v>43876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F-41A7-A573-BE7F6FFA97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F-41A7-A573-BE7F6FFA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8.30'!$V$8:$Z$8</c:f>
              <c:numCache>
                <c:formatCode>#,##0</c:formatCode>
                <c:ptCount val="5"/>
                <c:pt idx="0">
                  <c:v>35308</c:v>
                </c:pt>
                <c:pt idx="1">
                  <c:v>35541</c:v>
                </c:pt>
                <c:pt idx="2">
                  <c:v>37193.5</c:v>
                </c:pt>
                <c:pt idx="3">
                  <c:v>38870</c:v>
                </c:pt>
                <c:pt idx="4">
                  <c:v>38804.589999999997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C-4F2E-87C0-2E0215B6FA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C-4F2E-87C0-2E0215B6F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8.31'!$U$4:$Y$4</c:f>
              <c:numCache>
                <c:formatCode>#,##0</c:formatCode>
                <c:ptCount val="5"/>
                <c:pt idx="1">
                  <c:v>74307</c:v>
                </c:pt>
                <c:pt idx="2">
                  <c:v>76253</c:v>
                </c:pt>
                <c:pt idx="3">
                  <c:v>74766</c:v>
                </c:pt>
                <c:pt idx="4">
                  <c:v>74508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3-4510-934E-9BE1834CD739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8.31'!$U$7:$Y$7</c:f>
              <c:numCache>
                <c:formatCode>#,##0</c:formatCode>
                <c:ptCount val="5"/>
                <c:pt idx="1">
                  <c:v>53070</c:v>
                </c:pt>
                <c:pt idx="2">
                  <c:v>54090</c:v>
                </c:pt>
                <c:pt idx="3">
                  <c:v>54240</c:v>
                </c:pt>
                <c:pt idx="4">
                  <c:v>53086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3-4510-934E-9BE1834CD739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8.31'!$U$11:$Y$11</c:f>
              <c:numCache>
                <c:formatCode>#,##0</c:formatCode>
                <c:ptCount val="5"/>
                <c:pt idx="1">
                  <c:v>67556</c:v>
                </c:pt>
                <c:pt idx="2">
                  <c:v>69250</c:v>
                </c:pt>
                <c:pt idx="3">
                  <c:v>67738</c:v>
                </c:pt>
                <c:pt idx="4">
                  <c:v>67529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3-4510-934E-9BE1834CD739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8.31'!$U$12:$Y$12</c:f>
              <c:numCache>
                <c:formatCode>#,##0</c:formatCode>
                <c:ptCount val="5"/>
                <c:pt idx="1">
                  <c:v>6753</c:v>
                </c:pt>
                <c:pt idx="2">
                  <c:v>7003</c:v>
                </c:pt>
                <c:pt idx="3">
                  <c:v>7029</c:v>
                </c:pt>
                <c:pt idx="4">
                  <c:v>6979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23-4510-934E-9BE1834C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3.3921471172962225E-3</c:v>
                </c:pt>
                <c:pt idx="1">
                  <c:v>1.76441351888668E-3</c:v>
                </c:pt>
                <c:pt idx="2">
                  <c:v>4.7005467196819084E-2</c:v>
                </c:pt>
                <c:pt idx="3">
                  <c:v>8.6978131212723658E-3</c:v>
                </c:pt>
                <c:pt idx="4">
                  <c:v>6.9681908548707747E-2</c:v>
                </c:pt>
                <c:pt idx="5">
                  <c:v>3.8991053677932402E-2</c:v>
                </c:pt>
                <c:pt idx="6">
                  <c:v>8.6568091451292253E-2</c:v>
                </c:pt>
                <c:pt idx="7">
                  <c:v>6.8004473161033793E-2</c:v>
                </c:pt>
                <c:pt idx="8">
                  <c:v>4.9863320079522863E-2</c:v>
                </c:pt>
                <c:pt idx="9">
                  <c:v>2.253976143141153E-2</c:v>
                </c:pt>
                <c:pt idx="10">
                  <c:v>5.5752982107355867E-2</c:v>
                </c:pt>
                <c:pt idx="11">
                  <c:v>1.919731610337972E-2</c:v>
                </c:pt>
                <c:pt idx="12">
                  <c:v>9.5986580516898609E-2</c:v>
                </c:pt>
                <c:pt idx="13">
                  <c:v>0.11368041749502981</c:v>
                </c:pt>
                <c:pt idx="14">
                  <c:v>6.0673459244532803E-2</c:v>
                </c:pt>
                <c:pt idx="15">
                  <c:v>7.5385188866799208E-2</c:v>
                </c:pt>
                <c:pt idx="16">
                  <c:v>0.10310636182902584</c:v>
                </c:pt>
                <c:pt idx="17">
                  <c:v>2.8789761431411532E-2</c:v>
                </c:pt>
                <c:pt idx="18">
                  <c:v>3.3225646123260434E-2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7-4308-BBA6-C054A04558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7-4308-BBA6-C054A045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8.31'!$Y$44:$Y$60</c:f>
              <c:numCache>
                <c:formatCode>#,##0</c:formatCode>
                <c:ptCount val="17"/>
                <c:pt idx="0">
                  <c:v>13</c:v>
                </c:pt>
                <c:pt idx="1">
                  <c:v>582</c:v>
                </c:pt>
                <c:pt idx="2">
                  <c:v>1692</c:v>
                </c:pt>
                <c:pt idx="3">
                  <c:v>3075</c:v>
                </c:pt>
                <c:pt idx="4">
                  <c:v>4736</c:v>
                </c:pt>
                <c:pt idx="5">
                  <c:v>4951</c:v>
                </c:pt>
                <c:pt idx="6">
                  <c:v>4932</c:v>
                </c:pt>
                <c:pt idx="7">
                  <c:v>4070</c:v>
                </c:pt>
                <c:pt idx="8">
                  <c:v>3836</c:v>
                </c:pt>
                <c:pt idx="9">
                  <c:v>3431</c:v>
                </c:pt>
                <c:pt idx="10">
                  <c:v>2918</c:v>
                </c:pt>
                <c:pt idx="11">
                  <c:v>2209</c:v>
                </c:pt>
                <c:pt idx="12">
                  <c:v>1046</c:v>
                </c:pt>
                <c:pt idx="13">
                  <c:v>375</c:v>
                </c:pt>
                <c:pt idx="14">
                  <c:v>143</c:v>
                </c:pt>
                <c:pt idx="15">
                  <c:v>71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7-4923-8552-1C393C3D438A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8.31'!$Y$63:$Y$79</c:f>
              <c:numCache>
                <c:formatCode>#,##0</c:formatCode>
                <c:ptCount val="17"/>
                <c:pt idx="0">
                  <c:v>9</c:v>
                </c:pt>
                <c:pt idx="1">
                  <c:v>606</c:v>
                </c:pt>
                <c:pt idx="2">
                  <c:v>1740</c:v>
                </c:pt>
                <c:pt idx="3">
                  <c:v>3124</c:v>
                </c:pt>
                <c:pt idx="4">
                  <c:v>4407</c:v>
                </c:pt>
                <c:pt idx="5">
                  <c:v>4595</c:v>
                </c:pt>
                <c:pt idx="6">
                  <c:v>4432</c:v>
                </c:pt>
                <c:pt idx="7">
                  <c:v>4049</c:v>
                </c:pt>
                <c:pt idx="8">
                  <c:v>3625</c:v>
                </c:pt>
                <c:pt idx="9">
                  <c:v>3616</c:v>
                </c:pt>
                <c:pt idx="10">
                  <c:v>2772</c:v>
                </c:pt>
                <c:pt idx="11">
                  <c:v>2003</c:v>
                </c:pt>
                <c:pt idx="12">
                  <c:v>829</c:v>
                </c:pt>
                <c:pt idx="13">
                  <c:v>280</c:v>
                </c:pt>
                <c:pt idx="14">
                  <c:v>113</c:v>
                </c:pt>
                <c:pt idx="15">
                  <c:v>61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7-4923-8552-1C393C3D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8.31'!$Y$83:$Y$90</c:f>
              <c:numCache>
                <c:formatCode>#,##0</c:formatCode>
                <c:ptCount val="8"/>
                <c:pt idx="0">
                  <c:v>4265</c:v>
                </c:pt>
                <c:pt idx="1">
                  <c:v>5162</c:v>
                </c:pt>
                <c:pt idx="2">
                  <c:v>4049</c:v>
                </c:pt>
                <c:pt idx="3">
                  <c:v>1509</c:v>
                </c:pt>
                <c:pt idx="4">
                  <c:v>1746</c:v>
                </c:pt>
                <c:pt idx="5">
                  <c:v>1385</c:v>
                </c:pt>
                <c:pt idx="6">
                  <c:v>2045</c:v>
                </c:pt>
                <c:pt idx="7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F-4788-946E-B7DA743227F7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8.31'!$Y$93:$Y$100</c:f>
              <c:numCache>
                <c:formatCode>#,##0</c:formatCode>
                <c:ptCount val="8"/>
                <c:pt idx="0">
                  <c:v>3179</c:v>
                </c:pt>
                <c:pt idx="1">
                  <c:v>6832</c:v>
                </c:pt>
                <c:pt idx="2">
                  <c:v>771</c:v>
                </c:pt>
                <c:pt idx="3">
                  <c:v>2875</c:v>
                </c:pt>
                <c:pt idx="4">
                  <c:v>4634</c:v>
                </c:pt>
                <c:pt idx="5">
                  <c:v>2180</c:v>
                </c:pt>
                <c:pt idx="6">
                  <c:v>383</c:v>
                </c:pt>
                <c:pt idx="7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F-4788-946E-B7DA7432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8.31'!$U$8:$Y$8</c:f>
              <c:numCache>
                <c:formatCode>#,##0</c:formatCode>
                <c:ptCount val="5"/>
                <c:pt idx="1">
                  <c:v>51533</c:v>
                </c:pt>
                <c:pt idx="2">
                  <c:v>52463.97</c:v>
                </c:pt>
                <c:pt idx="3">
                  <c:v>53433.02</c:v>
                </c:pt>
                <c:pt idx="4">
                  <c:v>55528.5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B-490E-8072-98CF54BCF6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B-490E-8072-98CF54BC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8.31'!$V$4:$Z$4</c:f>
              <c:numCache>
                <c:formatCode>#,##0</c:formatCode>
                <c:ptCount val="5"/>
                <c:pt idx="0">
                  <c:v>74307</c:v>
                </c:pt>
                <c:pt idx="1">
                  <c:v>76253</c:v>
                </c:pt>
                <c:pt idx="2">
                  <c:v>74766</c:v>
                </c:pt>
                <c:pt idx="3">
                  <c:v>74508</c:v>
                </c:pt>
                <c:pt idx="4">
                  <c:v>80481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CF6-89DD-965BF6977F90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8.31'!$V$7:$Z$7</c:f>
              <c:numCache>
                <c:formatCode>#,##0</c:formatCode>
                <c:ptCount val="5"/>
                <c:pt idx="0">
                  <c:v>53070</c:v>
                </c:pt>
                <c:pt idx="1">
                  <c:v>54090</c:v>
                </c:pt>
                <c:pt idx="2">
                  <c:v>54240</c:v>
                </c:pt>
                <c:pt idx="3">
                  <c:v>53086</c:v>
                </c:pt>
                <c:pt idx="4">
                  <c:v>53797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CF6-89DD-965BF6977F90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8.31'!$V$11:$Z$11</c:f>
              <c:numCache>
                <c:formatCode>#,##0</c:formatCode>
                <c:ptCount val="5"/>
                <c:pt idx="0">
                  <c:v>67556</c:v>
                </c:pt>
                <c:pt idx="1">
                  <c:v>69250</c:v>
                </c:pt>
                <c:pt idx="2">
                  <c:v>67738</c:v>
                </c:pt>
                <c:pt idx="3">
                  <c:v>67529</c:v>
                </c:pt>
                <c:pt idx="4">
                  <c:v>73493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7-4CF6-89DD-965BF6977F90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8.31'!$V$12:$Z$12</c:f>
              <c:numCache>
                <c:formatCode>#,##0</c:formatCode>
                <c:ptCount val="5"/>
                <c:pt idx="0">
                  <c:v>6753</c:v>
                </c:pt>
                <c:pt idx="1">
                  <c:v>7003</c:v>
                </c:pt>
                <c:pt idx="2">
                  <c:v>7029</c:v>
                </c:pt>
                <c:pt idx="3">
                  <c:v>6979</c:v>
                </c:pt>
                <c:pt idx="4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7-4CF6-89DD-965BF697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3.3921471172962225E-3</c:v>
                </c:pt>
                <c:pt idx="1">
                  <c:v>1.76441351888668E-3</c:v>
                </c:pt>
                <c:pt idx="2">
                  <c:v>4.7005467196819084E-2</c:v>
                </c:pt>
                <c:pt idx="3">
                  <c:v>8.6978131212723658E-3</c:v>
                </c:pt>
                <c:pt idx="4">
                  <c:v>6.9681908548707747E-2</c:v>
                </c:pt>
                <c:pt idx="5">
                  <c:v>3.8991053677932402E-2</c:v>
                </c:pt>
                <c:pt idx="6">
                  <c:v>8.6568091451292253E-2</c:v>
                </c:pt>
                <c:pt idx="7">
                  <c:v>6.8004473161033793E-2</c:v>
                </c:pt>
                <c:pt idx="8">
                  <c:v>4.9863320079522863E-2</c:v>
                </c:pt>
                <c:pt idx="9">
                  <c:v>2.253976143141153E-2</c:v>
                </c:pt>
                <c:pt idx="10">
                  <c:v>5.5752982107355867E-2</c:v>
                </c:pt>
                <c:pt idx="11">
                  <c:v>1.919731610337972E-2</c:v>
                </c:pt>
                <c:pt idx="12">
                  <c:v>9.5986580516898609E-2</c:v>
                </c:pt>
                <c:pt idx="13">
                  <c:v>0.11368041749502981</c:v>
                </c:pt>
                <c:pt idx="14">
                  <c:v>6.0673459244532803E-2</c:v>
                </c:pt>
                <c:pt idx="15">
                  <c:v>7.5385188866799208E-2</c:v>
                </c:pt>
                <c:pt idx="16">
                  <c:v>0.10310636182902584</c:v>
                </c:pt>
                <c:pt idx="17">
                  <c:v>2.8789761431411532E-2</c:v>
                </c:pt>
                <c:pt idx="18">
                  <c:v>3.3225646123260434E-2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6-4CD0-8B2F-985AE3B339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6-4CD0-8B2F-985AE3B3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8.31'!$Z$44:$Z$60</c:f>
              <c:numCache>
                <c:formatCode>#,##0</c:formatCode>
                <c:ptCount val="17"/>
                <c:pt idx="0">
                  <c:v>25</c:v>
                </c:pt>
                <c:pt idx="1">
                  <c:v>819</c:v>
                </c:pt>
                <c:pt idx="2">
                  <c:v>2162</c:v>
                </c:pt>
                <c:pt idx="3">
                  <c:v>3304</c:v>
                </c:pt>
                <c:pt idx="4">
                  <c:v>4941</c:v>
                </c:pt>
                <c:pt idx="5">
                  <c:v>4997</c:v>
                </c:pt>
                <c:pt idx="6">
                  <c:v>5023</c:v>
                </c:pt>
                <c:pt idx="7">
                  <c:v>4452</c:v>
                </c:pt>
                <c:pt idx="8">
                  <c:v>3940</c:v>
                </c:pt>
                <c:pt idx="9">
                  <c:v>3655</c:v>
                </c:pt>
                <c:pt idx="10">
                  <c:v>3012</c:v>
                </c:pt>
                <c:pt idx="11">
                  <c:v>2412</c:v>
                </c:pt>
                <c:pt idx="12">
                  <c:v>1186</c:v>
                </c:pt>
                <c:pt idx="13">
                  <c:v>443</c:v>
                </c:pt>
                <c:pt idx="14">
                  <c:v>167</c:v>
                </c:pt>
                <c:pt idx="15">
                  <c:v>57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0-4D62-9161-7FCE49EF1152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8.31'!$Z$63:$Z$79</c:f>
              <c:numCache>
                <c:formatCode>#,##0</c:formatCode>
                <c:ptCount val="17"/>
                <c:pt idx="0">
                  <c:v>15</c:v>
                </c:pt>
                <c:pt idx="1">
                  <c:v>941</c:v>
                </c:pt>
                <c:pt idx="2">
                  <c:v>2176</c:v>
                </c:pt>
                <c:pt idx="3">
                  <c:v>3536</c:v>
                </c:pt>
                <c:pt idx="4">
                  <c:v>4474</c:v>
                </c:pt>
                <c:pt idx="5">
                  <c:v>4846</c:v>
                </c:pt>
                <c:pt idx="6">
                  <c:v>4852</c:v>
                </c:pt>
                <c:pt idx="7">
                  <c:v>4485</c:v>
                </c:pt>
                <c:pt idx="8">
                  <c:v>3897</c:v>
                </c:pt>
                <c:pt idx="9">
                  <c:v>3903</c:v>
                </c:pt>
                <c:pt idx="10">
                  <c:v>2988</c:v>
                </c:pt>
                <c:pt idx="11">
                  <c:v>2181</c:v>
                </c:pt>
                <c:pt idx="12">
                  <c:v>939</c:v>
                </c:pt>
                <c:pt idx="13">
                  <c:v>316</c:v>
                </c:pt>
                <c:pt idx="14">
                  <c:v>119</c:v>
                </c:pt>
                <c:pt idx="15">
                  <c:v>58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0-4D62-9161-7FCE49EF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8.31'!$Z$83:$Z$90</c:f>
              <c:numCache>
                <c:formatCode>#,##0</c:formatCode>
                <c:ptCount val="8"/>
                <c:pt idx="0">
                  <c:v>4302</c:v>
                </c:pt>
                <c:pt idx="1">
                  <c:v>5248</c:v>
                </c:pt>
                <c:pt idx="2">
                  <c:v>4067</c:v>
                </c:pt>
                <c:pt idx="3">
                  <c:v>1505</c:v>
                </c:pt>
                <c:pt idx="4">
                  <c:v>1767</c:v>
                </c:pt>
                <c:pt idx="5">
                  <c:v>1416</c:v>
                </c:pt>
                <c:pt idx="6">
                  <c:v>2067</c:v>
                </c:pt>
                <c:pt idx="7">
                  <c:v>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6-43F6-9A98-F76085880FE2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8.31'!$Z$93:$Z$100</c:f>
              <c:numCache>
                <c:formatCode>#,##0</c:formatCode>
                <c:ptCount val="8"/>
                <c:pt idx="0">
                  <c:v>3276</c:v>
                </c:pt>
                <c:pt idx="1">
                  <c:v>7021</c:v>
                </c:pt>
                <c:pt idx="2">
                  <c:v>780</c:v>
                </c:pt>
                <c:pt idx="3">
                  <c:v>2905</c:v>
                </c:pt>
                <c:pt idx="4">
                  <c:v>4626</c:v>
                </c:pt>
                <c:pt idx="5">
                  <c:v>2200</c:v>
                </c:pt>
                <c:pt idx="6">
                  <c:v>418</c:v>
                </c:pt>
                <c:pt idx="7">
                  <c:v>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6-43F6-9A98-F76085880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8.4'!$U$4:$Y$4</c:f>
              <c:numCache>
                <c:formatCode>#,##0</c:formatCode>
                <c:ptCount val="5"/>
                <c:pt idx="1">
                  <c:v>100702</c:v>
                </c:pt>
                <c:pt idx="2">
                  <c:v>102778</c:v>
                </c:pt>
                <c:pt idx="3">
                  <c:v>100598</c:v>
                </c:pt>
                <c:pt idx="4">
                  <c:v>100004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5-4EAF-8DA9-9D3B71298ABA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8.4'!$U$7:$Y$7</c:f>
              <c:numCache>
                <c:formatCode>#,##0</c:formatCode>
                <c:ptCount val="5"/>
                <c:pt idx="1">
                  <c:v>72376</c:v>
                </c:pt>
                <c:pt idx="2">
                  <c:v>73162</c:v>
                </c:pt>
                <c:pt idx="3">
                  <c:v>73196</c:v>
                </c:pt>
                <c:pt idx="4">
                  <c:v>72093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5-4EAF-8DA9-9D3B71298ABA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8.4'!$U$11:$Y$11</c:f>
              <c:numCache>
                <c:formatCode>#,##0</c:formatCode>
                <c:ptCount val="5"/>
                <c:pt idx="1">
                  <c:v>90889</c:v>
                </c:pt>
                <c:pt idx="2">
                  <c:v>92772</c:v>
                </c:pt>
                <c:pt idx="3">
                  <c:v>90539</c:v>
                </c:pt>
                <c:pt idx="4">
                  <c:v>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5-4EAF-8DA9-9D3B71298ABA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8.4'!$U$12:$Y$12</c:f>
              <c:numCache>
                <c:formatCode>#,##0</c:formatCode>
                <c:ptCount val="5"/>
                <c:pt idx="1">
                  <c:v>9810</c:v>
                </c:pt>
                <c:pt idx="2">
                  <c:v>10007</c:v>
                </c:pt>
                <c:pt idx="3">
                  <c:v>10058</c:v>
                </c:pt>
                <c:pt idx="4">
                  <c:v>10079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5-4EAF-8DA9-9D3B71298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8.31'!$V$8:$Z$8</c:f>
              <c:numCache>
                <c:formatCode>#,##0</c:formatCode>
                <c:ptCount val="5"/>
                <c:pt idx="0">
                  <c:v>51533</c:v>
                </c:pt>
                <c:pt idx="1">
                  <c:v>52463.97</c:v>
                </c:pt>
                <c:pt idx="2">
                  <c:v>53433.02</c:v>
                </c:pt>
                <c:pt idx="3">
                  <c:v>55528.5</c:v>
                </c:pt>
                <c:pt idx="4">
                  <c:v>55831.23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9-4870-A3CC-B4B7C03B0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9-4870-A3CC-B4B7C03B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8.32'!$U$4:$Y$4</c:f>
              <c:numCache>
                <c:formatCode>#,##0</c:formatCode>
                <c:ptCount val="5"/>
                <c:pt idx="1">
                  <c:v>16792</c:v>
                </c:pt>
                <c:pt idx="2">
                  <c:v>16615</c:v>
                </c:pt>
                <c:pt idx="3">
                  <c:v>16980</c:v>
                </c:pt>
                <c:pt idx="4">
                  <c:v>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F-4722-A952-6EAEFC96AAD9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8.32'!$U$7:$Y$7</c:f>
              <c:numCache>
                <c:formatCode>#,##0</c:formatCode>
                <c:ptCount val="5"/>
                <c:pt idx="1">
                  <c:v>11355</c:v>
                </c:pt>
                <c:pt idx="2">
                  <c:v>11343</c:v>
                </c:pt>
                <c:pt idx="3">
                  <c:v>11609</c:v>
                </c:pt>
                <c:pt idx="4">
                  <c:v>11713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F-4722-A952-6EAEFC96AAD9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8.32'!$U$11:$Y$11</c:f>
              <c:numCache>
                <c:formatCode>#,##0</c:formatCode>
                <c:ptCount val="5"/>
                <c:pt idx="1">
                  <c:v>14438</c:v>
                </c:pt>
                <c:pt idx="2">
                  <c:v>14277</c:v>
                </c:pt>
                <c:pt idx="3">
                  <c:v>14594</c:v>
                </c:pt>
                <c:pt idx="4">
                  <c:v>14959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F-4722-A952-6EAEFC96AAD9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8.32'!$U$12:$Y$12</c:f>
              <c:numCache>
                <c:formatCode>#,##0</c:formatCode>
                <c:ptCount val="5"/>
                <c:pt idx="1">
                  <c:v>2362</c:v>
                </c:pt>
                <c:pt idx="2">
                  <c:v>2337</c:v>
                </c:pt>
                <c:pt idx="3">
                  <c:v>2389</c:v>
                </c:pt>
                <c:pt idx="4">
                  <c:v>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EF-4722-A952-6EAEFC96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7.2570855544413365E-2</c:v>
                </c:pt>
                <c:pt idx="1">
                  <c:v>4.8556499709716582E-3</c:v>
                </c:pt>
                <c:pt idx="2">
                  <c:v>3.1350609595186575E-2</c:v>
                </c:pt>
                <c:pt idx="3">
                  <c:v>9.3418483137172117E-3</c:v>
                </c:pt>
                <c:pt idx="4">
                  <c:v>6.6870744708924901E-2</c:v>
                </c:pt>
                <c:pt idx="5">
                  <c:v>3.1825618831477276E-2</c:v>
                </c:pt>
                <c:pt idx="6">
                  <c:v>0.10286588905895393</c:v>
                </c:pt>
                <c:pt idx="7">
                  <c:v>6.6923523512957203E-2</c:v>
                </c:pt>
                <c:pt idx="8">
                  <c:v>3.9372987808096269E-2</c:v>
                </c:pt>
                <c:pt idx="9">
                  <c:v>5.5945532274238666E-3</c:v>
                </c:pt>
                <c:pt idx="10">
                  <c:v>2.776165092099013E-2</c:v>
                </c:pt>
                <c:pt idx="11">
                  <c:v>1.250857655565525E-2</c:v>
                </c:pt>
                <c:pt idx="12">
                  <c:v>3.4675674249221515E-2</c:v>
                </c:pt>
                <c:pt idx="13">
                  <c:v>6.2595661582308545E-2</c:v>
                </c:pt>
                <c:pt idx="14">
                  <c:v>5.2989919248429829E-2</c:v>
                </c:pt>
                <c:pt idx="15">
                  <c:v>6.1540085501662532E-2</c:v>
                </c:pt>
                <c:pt idx="16">
                  <c:v>0.19823718794532116</c:v>
                </c:pt>
                <c:pt idx="17">
                  <c:v>1.8261466195176018E-2</c:v>
                </c:pt>
                <c:pt idx="18">
                  <c:v>3.7261835646804242E-2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D-400D-8090-6C7689BCFB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D-400D-8090-6C7689BC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8.32'!$Y$44:$Y$60</c:f>
              <c:numCache>
                <c:formatCode>#,##0</c:formatCode>
                <c:ptCount val="17"/>
                <c:pt idx="0">
                  <c:v>10</c:v>
                </c:pt>
                <c:pt idx="1">
                  <c:v>296</c:v>
                </c:pt>
                <c:pt idx="2">
                  <c:v>570</c:v>
                </c:pt>
                <c:pt idx="3">
                  <c:v>769</c:v>
                </c:pt>
                <c:pt idx="4">
                  <c:v>1042</c:v>
                </c:pt>
                <c:pt idx="5">
                  <c:v>913</c:v>
                </c:pt>
                <c:pt idx="6">
                  <c:v>748</c:v>
                </c:pt>
                <c:pt idx="7">
                  <c:v>641</c:v>
                </c:pt>
                <c:pt idx="8">
                  <c:v>705</c:v>
                </c:pt>
                <c:pt idx="9">
                  <c:v>721</c:v>
                </c:pt>
                <c:pt idx="10">
                  <c:v>745</c:v>
                </c:pt>
                <c:pt idx="11">
                  <c:v>698</c:v>
                </c:pt>
                <c:pt idx="12">
                  <c:v>393</c:v>
                </c:pt>
                <c:pt idx="13">
                  <c:v>200</c:v>
                </c:pt>
                <c:pt idx="14">
                  <c:v>104</c:v>
                </c:pt>
                <c:pt idx="15">
                  <c:v>60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4-4D1E-9C2C-AB46C57B481C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8.32'!$Y$63:$Y$79</c:f>
              <c:numCache>
                <c:formatCode>#,##0</c:formatCode>
                <c:ptCount val="17"/>
                <c:pt idx="0">
                  <c:v>16</c:v>
                </c:pt>
                <c:pt idx="1">
                  <c:v>330</c:v>
                </c:pt>
                <c:pt idx="2">
                  <c:v>606</c:v>
                </c:pt>
                <c:pt idx="3">
                  <c:v>851</c:v>
                </c:pt>
                <c:pt idx="4">
                  <c:v>883</c:v>
                </c:pt>
                <c:pt idx="5">
                  <c:v>864</c:v>
                </c:pt>
                <c:pt idx="6">
                  <c:v>736</c:v>
                </c:pt>
                <c:pt idx="7">
                  <c:v>699</c:v>
                </c:pt>
                <c:pt idx="8">
                  <c:v>857</c:v>
                </c:pt>
                <c:pt idx="9">
                  <c:v>772</c:v>
                </c:pt>
                <c:pt idx="10">
                  <c:v>792</c:v>
                </c:pt>
                <c:pt idx="11">
                  <c:v>673</c:v>
                </c:pt>
                <c:pt idx="12">
                  <c:v>324</c:v>
                </c:pt>
                <c:pt idx="13">
                  <c:v>132</c:v>
                </c:pt>
                <c:pt idx="14">
                  <c:v>69</c:v>
                </c:pt>
                <c:pt idx="15">
                  <c:v>41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4-4D1E-9C2C-AB46C57B4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8.32'!$Y$83:$Y$90</c:f>
              <c:numCache>
                <c:formatCode>#,##0</c:formatCode>
                <c:ptCount val="8"/>
                <c:pt idx="0">
                  <c:v>671</c:v>
                </c:pt>
                <c:pt idx="1">
                  <c:v>617</c:v>
                </c:pt>
                <c:pt idx="2">
                  <c:v>1030</c:v>
                </c:pt>
                <c:pt idx="3">
                  <c:v>337</c:v>
                </c:pt>
                <c:pt idx="4">
                  <c:v>220</c:v>
                </c:pt>
                <c:pt idx="5">
                  <c:v>396</c:v>
                </c:pt>
                <c:pt idx="6">
                  <c:v>596</c:v>
                </c:pt>
                <c:pt idx="7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6-4E49-AA51-50D0333400F4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8.32'!$Y$93:$Y$100</c:f>
              <c:numCache>
                <c:formatCode>#,##0</c:formatCode>
                <c:ptCount val="8"/>
                <c:pt idx="0">
                  <c:v>432</c:v>
                </c:pt>
                <c:pt idx="1">
                  <c:v>1281</c:v>
                </c:pt>
                <c:pt idx="2">
                  <c:v>184</c:v>
                </c:pt>
                <c:pt idx="3">
                  <c:v>881</c:v>
                </c:pt>
                <c:pt idx="4">
                  <c:v>887</c:v>
                </c:pt>
                <c:pt idx="5">
                  <c:v>635</c:v>
                </c:pt>
                <c:pt idx="6">
                  <c:v>54</c:v>
                </c:pt>
                <c:pt idx="7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6-4E49-AA51-50D033340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8.32'!$U$8:$Y$8</c:f>
              <c:numCache>
                <c:formatCode>#,##0</c:formatCode>
                <c:ptCount val="5"/>
                <c:pt idx="1">
                  <c:v>35933.32</c:v>
                </c:pt>
                <c:pt idx="2">
                  <c:v>36623</c:v>
                </c:pt>
                <c:pt idx="3">
                  <c:v>36958.74</c:v>
                </c:pt>
                <c:pt idx="4">
                  <c:v>39612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A-4D01-A93C-14C8692646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A-4D01-A93C-14C86926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8.32'!$V$4:$Z$4</c:f>
              <c:numCache>
                <c:formatCode>#,##0</c:formatCode>
                <c:ptCount val="5"/>
                <c:pt idx="0">
                  <c:v>16792</c:v>
                </c:pt>
                <c:pt idx="1">
                  <c:v>16615</c:v>
                </c:pt>
                <c:pt idx="2">
                  <c:v>16980</c:v>
                </c:pt>
                <c:pt idx="3">
                  <c:v>17351</c:v>
                </c:pt>
                <c:pt idx="4">
                  <c:v>18948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A-4F7B-9ACE-3D0D1F9AFA14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8.32'!$V$7:$Z$7</c:f>
              <c:numCache>
                <c:formatCode>#,##0</c:formatCode>
                <c:ptCount val="5"/>
                <c:pt idx="0">
                  <c:v>11355</c:v>
                </c:pt>
                <c:pt idx="1">
                  <c:v>11343</c:v>
                </c:pt>
                <c:pt idx="2">
                  <c:v>11609</c:v>
                </c:pt>
                <c:pt idx="3">
                  <c:v>11713</c:v>
                </c:pt>
                <c:pt idx="4">
                  <c:v>11910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A-4F7B-9ACE-3D0D1F9AFA14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8.32'!$V$11:$Z$11</c:f>
              <c:numCache>
                <c:formatCode>#,##0</c:formatCode>
                <c:ptCount val="5"/>
                <c:pt idx="0">
                  <c:v>14438</c:v>
                </c:pt>
                <c:pt idx="1">
                  <c:v>14277</c:v>
                </c:pt>
                <c:pt idx="2">
                  <c:v>14594</c:v>
                </c:pt>
                <c:pt idx="3">
                  <c:v>14959</c:v>
                </c:pt>
                <c:pt idx="4">
                  <c:v>16578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A-4F7B-9ACE-3D0D1F9AFA14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8.32'!$V$12:$Z$12</c:f>
              <c:numCache>
                <c:formatCode>#,##0</c:formatCode>
                <c:ptCount val="5"/>
                <c:pt idx="0">
                  <c:v>2362</c:v>
                </c:pt>
                <c:pt idx="1">
                  <c:v>2337</c:v>
                </c:pt>
                <c:pt idx="2">
                  <c:v>2389</c:v>
                </c:pt>
                <c:pt idx="3">
                  <c:v>2392</c:v>
                </c:pt>
                <c:pt idx="4">
                  <c:v>2376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A-4F7B-9ACE-3D0D1F9AF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7.2570855544413365E-2</c:v>
                </c:pt>
                <c:pt idx="1">
                  <c:v>4.8556499709716582E-3</c:v>
                </c:pt>
                <c:pt idx="2">
                  <c:v>3.1350609595186575E-2</c:v>
                </c:pt>
                <c:pt idx="3">
                  <c:v>9.3418483137172117E-3</c:v>
                </c:pt>
                <c:pt idx="4">
                  <c:v>6.6870744708924901E-2</c:v>
                </c:pt>
                <c:pt idx="5">
                  <c:v>3.1825618831477276E-2</c:v>
                </c:pt>
                <c:pt idx="6">
                  <c:v>0.10286588905895393</c:v>
                </c:pt>
                <c:pt idx="7">
                  <c:v>6.6923523512957203E-2</c:v>
                </c:pt>
                <c:pt idx="8">
                  <c:v>3.9372987808096269E-2</c:v>
                </c:pt>
                <c:pt idx="9">
                  <c:v>5.5945532274238666E-3</c:v>
                </c:pt>
                <c:pt idx="10">
                  <c:v>2.776165092099013E-2</c:v>
                </c:pt>
                <c:pt idx="11">
                  <c:v>1.250857655565525E-2</c:v>
                </c:pt>
                <c:pt idx="12">
                  <c:v>3.4675674249221515E-2</c:v>
                </c:pt>
                <c:pt idx="13">
                  <c:v>6.2595661582308545E-2</c:v>
                </c:pt>
                <c:pt idx="14">
                  <c:v>5.2989919248429829E-2</c:v>
                </c:pt>
                <c:pt idx="15">
                  <c:v>6.1540085501662532E-2</c:v>
                </c:pt>
                <c:pt idx="16">
                  <c:v>0.19823718794532116</c:v>
                </c:pt>
                <c:pt idx="17">
                  <c:v>1.8261466195176018E-2</c:v>
                </c:pt>
                <c:pt idx="18">
                  <c:v>3.7261835646804242E-2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8-4C5C-A3D6-1CE692A9F5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8-4C5C-A3D6-1CE692A9F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8.32'!$Z$44:$Z$60</c:f>
              <c:numCache>
                <c:formatCode>#,##0</c:formatCode>
                <c:ptCount val="17"/>
                <c:pt idx="0">
                  <c:v>6</c:v>
                </c:pt>
                <c:pt idx="1">
                  <c:v>354</c:v>
                </c:pt>
                <c:pt idx="2">
                  <c:v>607</c:v>
                </c:pt>
                <c:pt idx="3">
                  <c:v>779</c:v>
                </c:pt>
                <c:pt idx="4">
                  <c:v>1047</c:v>
                </c:pt>
                <c:pt idx="5">
                  <c:v>941</c:v>
                </c:pt>
                <c:pt idx="6">
                  <c:v>825</c:v>
                </c:pt>
                <c:pt idx="7">
                  <c:v>679</c:v>
                </c:pt>
                <c:pt idx="8">
                  <c:v>700</c:v>
                </c:pt>
                <c:pt idx="9">
                  <c:v>715</c:v>
                </c:pt>
                <c:pt idx="10">
                  <c:v>769</c:v>
                </c:pt>
                <c:pt idx="11">
                  <c:v>739</c:v>
                </c:pt>
                <c:pt idx="12">
                  <c:v>452</c:v>
                </c:pt>
                <c:pt idx="13">
                  <c:v>209</c:v>
                </c:pt>
                <c:pt idx="14">
                  <c:v>103</c:v>
                </c:pt>
                <c:pt idx="15">
                  <c:v>63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E-4F79-A660-B29799100960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8.32'!$Z$63:$Z$79</c:f>
              <c:numCache>
                <c:formatCode>#,##0</c:formatCode>
                <c:ptCount val="17"/>
                <c:pt idx="0">
                  <c:v>8</c:v>
                </c:pt>
                <c:pt idx="1">
                  <c:v>384</c:v>
                </c:pt>
                <c:pt idx="2">
                  <c:v>664</c:v>
                </c:pt>
                <c:pt idx="3">
                  <c:v>973</c:v>
                </c:pt>
                <c:pt idx="4">
                  <c:v>977</c:v>
                </c:pt>
                <c:pt idx="5">
                  <c:v>993</c:v>
                </c:pt>
                <c:pt idx="6">
                  <c:v>862</c:v>
                </c:pt>
                <c:pt idx="7">
                  <c:v>860</c:v>
                </c:pt>
                <c:pt idx="8">
                  <c:v>892</c:v>
                </c:pt>
                <c:pt idx="9">
                  <c:v>896</c:v>
                </c:pt>
                <c:pt idx="10">
                  <c:v>878</c:v>
                </c:pt>
                <c:pt idx="11">
                  <c:v>808</c:v>
                </c:pt>
                <c:pt idx="12">
                  <c:v>417</c:v>
                </c:pt>
                <c:pt idx="13">
                  <c:v>138</c:v>
                </c:pt>
                <c:pt idx="14">
                  <c:v>76</c:v>
                </c:pt>
                <c:pt idx="15">
                  <c:v>43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E-4F79-A660-B29799100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8.32'!$Z$83:$Z$90</c:f>
              <c:numCache>
                <c:formatCode>#,##0</c:formatCode>
                <c:ptCount val="8"/>
                <c:pt idx="0">
                  <c:v>678</c:v>
                </c:pt>
                <c:pt idx="1">
                  <c:v>626</c:v>
                </c:pt>
                <c:pt idx="2">
                  <c:v>1088</c:v>
                </c:pt>
                <c:pt idx="3">
                  <c:v>334</c:v>
                </c:pt>
                <c:pt idx="4">
                  <c:v>216</c:v>
                </c:pt>
                <c:pt idx="5">
                  <c:v>411</c:v>
                </c:pt>
                <c:pt idx="6">
                  <c:v>596</c:v>
                </c:pt>
                <c:pt idx="7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5-441F-9E7E-5922FBD3DE1F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8.32'!$Z$93:$Z$100</c:f>
              <c:numCache>
                <c:formatCode>#,##0</c:formatCode>
                <c:ptCount val="8"/>
                <c:pt idx="0">
                  <c:v>449</c:v>
                </c:pt>
                <c:pt idx="1">
                  <c:v>1307</c:v>
                </c:pt>
                <c:pt idx="2">
                  <c:v>201</c:v>
                </c:pt>
                <c:pt idx="3">
                  <c:v>942</c:v>
                </c:pt>
                <c:pt idx="4">
                  <c:v>897</c:v>
                </c:pt>
                <c:pt idx="5">
                  <c:v>633</c:v>
                </c:pt>
                <c:pt idx="6">
                  <c:v>59</c:v>
                </c:pt>
                <c:pt idx="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5-441F-9E7E-5922FBD3D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2.730929623205521E-3</c:v>
                </c:pt>
                <c:pt idx="1">
                  <c:v>9.5028969996678603E-4</c:v>
                </c:pt>
                <c:pt idx="2">
                  <c:v>4.1231501642248217E-2</c:v>
                </c:pt>
                <c:pt idx="3">
                  <c:v>5.5541203823301476E-3</c:v>
                </c:pt>
                <c:pt idx="4">
                  <c:v>6.5920581614200835E-2</c:v>
                </c:pt>
                <c:pt idx="5">
                  <c:v>3.338007897553235E-2</c:v>
                </c:pt>
                <c:pt idx="6">
                  <c:v>8.6181127062036386E-2</c:v>
                </c:pt>
                <c:pt idx="7">
                  <c:v>6.234084954053954E-2</c:v>
                </c:pt>
                <c:pt idx="8">
                  <c:v>2.9274458427132156E-2</c:v>
                </c:pt>
                <c:pt idx="9">
                  <c:v>2.0832564490534007E-2</c:v>
                </c:pt>
                <c:pt idx="10">
                  <c:v>5.1721592796250507E-2</c:v>
                </c:pt>
                <c:pt idx="11">
                  <c:v>1.5693619219839836E-2</c:v>
                </c:pt>
                <c:pt idx="12">
                  <c:v>0.1065892903273425</c:v>
                </c:pt>
                <c:pt idx="13">
                  <c:v>7.4463962800309993E-2</c:v>
                </c:pt>
                <c:pt idx="14">
                  <c:v>6.4259881167656935E-2</c:v>
                </c:pt>
                <c:pt idx="15">
                  <c:v>0.10471638926818468</c:v>
                </c:pt>
                <c:pt idx="16">
                  <c:v>0.15202789976750195</c:v>
                </c:pt>
                <c:pt idx="17">
                  <c:v>2.9311362881499797E-2</c:v>
                </c:pt>
                <c:pt idx="18">
                  <c:v>3.3112521681366941E-2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A-4777-81C1-96505064ED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A-4777-81C1-96505064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8.32'!$V$8:$Z$8</c:f>
              <c:numCache>
                <c:formatCode>#,##0</c:formatCode>
                <c:ptCount val="5"/>
                <c:pt idx="0">
                  <c:v>35933.32</c:v>
                </c:pt>
                <c:pt idx="1">
                  <c:v>36623</c:v>
                </c:pt>
                <c:pt idx="2">
                  <c:v>36958.74</c:v>
                </c:pt>
                <c:pt idx="3">
                  <c:v>39612</c:v>
                </c:pt>
                <c:pt idx="4">
                  <c:v>36847.089999999997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6-498C-80D7-BE2330AA4C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6-498C-80D7-BE2330AA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8.33'!$U$4:$Y$4</c:f>
              <c:numCache>
                <c:formatCode>#,##0</c:formatCode>
                <c:ptCount val="5"/>
                <c:pt idx="1">
                  <c:v>152913</c:v>
                </c:pt>
                <c:pt idx="2">
                  <c:v>162891</c:v>
                </c:pt>
                <c:pt idx="3">
                  <c:v>166384</c:v>
                </c:pt>
                <c:pt idx="4">
                  <c:v>175321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A-4D25-811D-D20A7A534A81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8.33'!$U$7:$Y$7</c:f>
              <c:numCache>
                <c:formatCode>#,##0</c:formatCode>
                <c:ptCount val="5"/>
                <c:pt idx="1">
                  <c:v>109882</c:v>
                </c:pt>
                <c:pt idx="2">
                  <c:v>116092</c:v>
                </c:pt>
                <c:pt idx="3">
                  <c:v>120990</c:v>
                </c:pt>
                <c:pt idx="4">
                  <c:v>122971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A-4D25-811D-D20A7A534A81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8.33'!$U$11:$Y$11</c:f>
              <c:numCache>
                <c:formatCode>#,##0</c:formatCode>
                <c:ptCount val="5"/>
                <c:pt idx="1">
                  <c:v>136759</c:v>
                </c:pt>
                <c:pt idx="2">
                  <c:v>145495</c:v>
                </c:pt>
                <c:pt idx="3">
                  <c:v>148037</c:v>
                </c:pt>
                <c:pt idx="4">
                  <c:v>155661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A-4D25-811D-D20A7A534A81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8.33'!$U$12:$Y$12</c:f>
              <c:numCache>
                <c:formatCode>#,##0</c:formatCode>
                <c:ptCount val="5"/>
                <c:pt idx="1">
                  <c:v>16151</c:v>
                </c:pt>
                <c:pt idx="2">
                  <c:v>17393</c:v>
                </c:pt>
                <c:pt idx="3">
                  <c:v>18350</c:v>
                </c:pt>
                <c:pt idx="4">
                  <c:v>19660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2A-4D25-811D-D20A7A53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2.607503871673206E-3</c:v>
                </c:pt>
                <c:pt idx="1">
                  <c:v>7.0259117604856789E-4</c:v>
                </c:pt>
                <c:pt idx="2">
                  <c:v>6.577638798865959E-2</c:v>
                </c:pt>
                <c:pt idx="3">
                  <c:v>6.5014422910409731E-3</c:v>
                </c:pt>
                <c:pt idx="4">
                  <c:v>8.0451637482744462E-2</c:v>
                </c:pt>
                <c:pt idx="5">
                  <c:v>3.6574323755993052E-2</c:v>
                </c:pt>
                <c:pt idx="6">
                  <c:v>9.8639842857072169E-2</c:v>
                </c:pt>
                <c:pt idx="7">
                  <c:v>7.2906204077997513E-2</c:v>
                </c:pt>
                <c:pt idx="8">
                  <c:v>8.1446150344616025E-2</c:v>
                </c:pt>
                <c:pt idx="9">
                  <c:v>1.0781311074717108E-2</c:v>
                </c:pt>
                <c:pt idx="10">
                  <c:v>4.1779435848972583E-2</c:v>
                </c:pt>
                <c:pt idx="11">
                  <c:v>1.5823144936643097E-2</c:v>
                </c:pt>
                <c:pt idx="12">
                  <c:v>5.6731763553330136E-2</c:v>
                </c:pt>
                <c:pt idx="13">
                  <c:v>0.12909370686114918</c:v>
                </c:pt>
                <c:pt idx="14">
                  <c:v>5.5573972460405026E-2</c:v>
                </c:pt>
                <c:pt idx="15">
                  <c:v>5.3431564155975241E-2</c:v>
                </c:pt>
                <c:pt idx="16">
                  <c:v>0.12492269023150875</c:v>
                </c:pt>
                <c:pt idx="17">
                  <c:v>1.3848962688450291E-2</c:v>
                </c:pt>
                <c:pt idx="18">
                  <c:v>3.4100411164272745E-2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7-4871-AC75-5FB6FC4A4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7-4871-AC75-5FB6FC4A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8.33'!$Y$44:$Y$60</c:f>
              <c:numCache>
                <c:formatCode>#,##0</c:formatCode>
                <c:ptCount val="17"/>
                <c:pt idx="0">
                  <c:v>18</c:v>
                </c:pt>
                <c:pt idx="1">
                  <c:v>1437</c:v>
                </c:pt>
                <c:pt idx="2">
                  <c:v>5322</c:v>
                </c:pt>
                <c:pt idx="3">
                  <c:v>9849</c:v>
                </c:pt>
                <c:pt idx="4">
                  <c:v>13974</c:v>
                </c:pt>
                <c:pt idx="5">
                  <c:v>14414</c:v>
                </c:pt>
                <c:pt idx="6">
                  <c:v>13283</c:v>
                </c:pt>
                <c:pt idx="7">
                  <c:v>9787</c:v>
                </c:pt>
                <c:pt idx="8">
                  <c:v>7802</c:v>
                </c:pt>
                <c:pt idx="9">
                  <c:v>6945</c:v>
                </c:pt>
                <c:pt idx="10">
                  <c:v>6277</c:v>
                </c:pt>
                <c:pt idx="11">
                  <c:v>4181</c:v>
                </c:pt>
                <c:pt idx="12">
                  <c:v>1908</c:v>
                </c:pt>
                <c:pt idx="13">
                  <c:v>662</c:v>
                </c:pt>
                <c:pt idx="14">
                  <c:v>215</c:v>
                </c:pt>
                <c:pt idx="15">
                  <c:v>60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5-40A8-9210-51E2C8FCDEB1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8.33'!$Y$63:$Y$79</c:f>
              <c:numCache>
                <c:formatCode>#,##0</c:formatCode>
                <c:ptCount val="17"/>
                <c:pt idx="0">
                  <c:v>26</c:v>
                </c:pt>
                <c:pt idx="1">
                  <c:v>1643</c:v>
                </c:pt>
                <c:pt idx="2">
                  <c:v>4601</c:v>
                </c:pt>
                <c:pt idx="3">
                  <c:v>9331</c:v>
                </c:pt>
                <c:pt idx="4">
                  <c:v>11505</c:v>
                </c:pt>
                <c:pt idx="5">
                  <c:v>11385</c:v>
                </c:pt>
                <c:pt idx="6">
                  <c:v>9870</c:v>
                </c:pt>
                <c:pt idx="7">
                  <c:v>7605</c:v>
                </c:pt>
                <c:pt idx="8">
                  <c:v>6642</c:v>
                </c:pt>
                <c:pt idx="9">
                  <c:v>6154</c:v>
                </c:pt>
                <c:pt idx="10">
                  <c:v>5069</c:v>
                </c:pt>
                <c:pt idx="11">
                  <c:v>3190</c:v>
                </c:pt>
                <c:pt idx="12">
                  <c:v>1413</c:v>
                </c:pt>
                <c:pt idx="13">
                  <c:v>394</c:v>
                </c:pt>
                <c:pt idx="14">
                  <c:v>131</c:v>
                </c:pt>
                <c:pt idx="15">
                  <c:v>62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5-40A8-9210-51E2C8FC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8.33'!$Y$83:$Y$90</c:f>
              <c:numCache>
                <c:formatCode>#,##0</c:formatCode>
                <c:ptCount val="8"/>
                <c:pt idx="0">
                  <c:v>7669</c:v>
                </c:pt>
                <c:pt idx="1">
                  <c:v>7378</c:v>
                </c:pt>
                <c:pt idx="2">
                  <c:v>11952</c:v>
                </c:pt>
                <c:pt idx="3">
                  <c:v>4097</c:v>
                </c:pt>
                <c:pt idx="4">
                  <c:v>3834</c:v>
                </c:pt>
                <c:pt idx="5">
                  <c:v>3276</c:v>
                </c:pt>
                <c:pt idx="6">
                  <c:v>7862</c:v>
                </c:pt>
                <c:pt idx="7">
                  <c:v>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5-4719-8A7C-87356672FE79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8.33'!$Y$93:$Y$100</c:f>
              <c:numCache>
                <c:formatCode>#,##0</c:formatCode>
                <c:ptCount val="8"/>
                <c:pt idx="0">
                  <c:v>5357</c:v>
                </c:pt>
                <c:pt idx="1">
                  <c:v>10160</c:v>
                </c:pt>
                <c:pt idx="2">
                  <c:v>2102</c:v>
                </c:pt>
                <c:pt idx="3">
                  <c:v>9583</c:v>
                </c:pt>
                <c:pt idx="4">
                  <c:v>10017</c:v>
                </c:pt>
                <c:pt idx="5">
                  <c:v>5956</c:v>
                </c:pt>
                <c:pt idx="6">
                  <c:v>984</c:v>
                </c:pt>
                <c:pt idx="7">
                  <c:v>4272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5-4719-8A7C-87356672F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8.33'!$U$8:$Y$8</c:f>
              <c:numCache>
                <c:formatCode>#,##0</c:formatCode>
                <c:ptCount val="5"/>
                <c:pt idx="1">
                  <c:v>43815.15</c:v>
                </c:pt>
                <c:pt idx="2">
                  <c:v>44356.31</c:v>
                </c:pt>
                <c:pt idx="3">
                  <c:v>44540.03</c:v>
                </c:pt>
                <c:pt idx="4">
                  <c:v>45841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B-4B51-BE27-05504A4E25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B-4B51-BE27-05504A4E2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8.33'!$V$4:$Z$4</c:f>
              <c:numCache>
                <c:formatCode>#,##0</c:formatCode>
                <c:ptCount val="5"/>
                <c:pt idx="0">
                  <c:v>152913</c:v>
                </c:pt>
                <c:pt idx="1">
                  <c:v>162891</c:v>
                </c:pt>
                <c:pt idx="2">
                  <c:v>166384</c:v>
                </c:pt>
                <c:pt idx="3">
                  <c:v>175321</c:v>
                </c:pt>
                <c:pt idx="4">
                  <c:v>202107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7-49A5-9B2E-20C289947EA5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8.33'!$V$7:$Z$7</c:f>
              <c:numCache>
                <c:formatCode>#,##0</c:formatCode>
                <c:ptCount val="5"/>
                <c:pt idx="0">
                  <c:v>109882</c:v>
                </c:pt>
                <c:pt idx="1">
                  <c:v>116092</c:v>
                </c:pt>
                <c:pt idx="2">
                  <c:v>120990</c:v>
                </c:pt>
                <c:pt idx="3">
                  <c:v>122971</c:v>
                </c:pt>
                <c:pt idx="4">
                  <c:v>130924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7-49A5-9B2E-20C289947EA5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8.33'!$V$11:$Z$11</c:f>
              <c:numCache>
                <c:formatCode>#,##0</c:formatCode>
                <c:ptCount val="5"/>
                <c:pt idx="0">
                  <c:v>136759</c:v>
                </c:pt>
                <c:pt idx="1">
                  <c:v>145495</c:v>
                </c:pt>
                <c:pt idx="2">
                  <c:v>148037</c:v>
                </c:pt>
                <c:pt idx="3">
                  <c:v>155661</c:v>
                </c:pt>
                <c:pt idx="4">
                  <c:v>181114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7-49A5-9B2E-20C289947EA5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8.33'!$V$12:$Z$12</c:f>
              <c:numCache>
                <c:formatCode>#,##0</c:formatCode>
                <c:ptCount val="5"/>
                <c:pt idx="0">
                  <c:v>16151</c:v>
                </c:pt>
                <c:pt idx="1">
                  <c:v>17393</c:v>
                </c:pt>
                <c:pt idx="2">
                  <c:v>18350</c:v>
                </c:pt>
                <c:pt idx="3">
                  <c:v>19660</c:v>
                </c:pt>
                <c:pt idx="4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17-49A5-9B2E-20C28994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2.607503871673206E-3</c:v>
                </c:pt>
                <c:pt idx="1">
                  <c:v>7.0259117604856789E-4</c:v>
                </c:pt>
                <c:pt idx="2">
                  <c:v>6.577638798865959E-2</c:v>
                </c:pt>
                <c:pt idx="3">
                  <c:v>6.5014422910409731E-3</c:v>
                </c:pt>
                <c:pt idx="4">
                  <c:v>8.0451637482744462E-2</c:v>
                </c:pt>
                <c:pt idx="5">
                  <c:v>3.6574323755993052E-2</c:v>
                </c:pt>
                <c:pt idx="6">
                  <c:v>9.8639842857072169E-2</c:v>
                </c:pt>
                <c:pt idx="7">
                  <c:v>7.2906204077997513E-2</c:v>
                </c:pt>
                <c:pt idx="8">
                  <c:v>8.1446150344616025E-2</c:v>
                </c:pt>
                <c:pt idx="9">
                  <c:v>1.0781311074717108E-2</c:v>
                </c:pt>
                <c:pt idx="10">
                  <c:v>4.1779435848972583E-2</c:v>
                </c:pt>
                <c:pt idx="11">
                  <c:v>1.5823144936643097E-2</c:v>
                </c:pt>
                <c:pt idx="12">
                  <c:v>5.6731763553330136E-2</c:v>
                </c:pt>
                <c:pt idx="13">
                  <c:v>0.12909370686114918</c:v>
                </c:pt>
                <c:pt idx="14">
                  <c:v>5.5573972460405026E-2</c:v>
                </c:pt>
                <c:pt idx="15">
                  <c:v>5.3431564155975241E-2</c:v>
                </c:pt>
                <c:pt idx="16">
                  <c:v>0.12492269023150875</c:v>
                </c:pt>
                <c:pt idx="17">
                  <c:v>1.3848962688450291E-2</c:v>
                </c:pt>
                <c:pt idx="18">
                  <c:v>3.4100411164272745E-2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3-440A-B8E9-7A28BD8BD6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3-440A-B8E9-7A28BD8B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8.33'!$Z$44:$Z$60</c:f>
              <c:numCache>
                <c:formatCode>#,##0</c:formatCode>
                <c:ptCount val="17"/>
                <c:pt idx="0">
                  <c:v>19</c:v>
                </c:pt>
                <c:pt idx="1">
                  <c:v>2213</c:v>
                </c:pt>
                <c:pt idx="2">
                  <c:v>6812</c:v>
                </c:pt>
                <c:pt idx="3">
                  <c:v>11558</c:v>
                </c:pt>
                <c:pt idx="4">
                  <c:v>15393</c:v>
                </c:pt>
                <c:pt idx="5">
                  <c:v>15513</c:v>
                </c:pt>
                <c:pt idx="6">
                  <c:v>14834</c:v>
                </c:pt>
                <c:pt idx="7">
                  <c:v>11195</c:v>
                </c:pt>
                <c:pt idx="8">
                  <c:v>8450</c:v>
                </c:pt>
                <c:pt idx="9">
                  <c:v>7613</c:v>
                </c:pt>
                <c:pt idx="10">
                  <c:v>6572</c:v>
                </c:pt>
                <c:pt idx="11">
                  <c:v>4524</c:v>
                </c:pt>
                <c:pt idx="12">
                  <c:v>2120</c:v>
                </c:pt>
                <c:pt idx="13">
                  <c:v>677</c:v>
                </c:pt>
                <c:pt idx="14">
                  <c:v>256</c:v>
                </c:pt>
                <c:pt idx="15">
                  <c:v>58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7D1-9CE6-6F0330F6B687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8.33'!$Z$63:$Z$79</c:f>
              <c:numCache>
                <c:formatCode>#,##0</c:formatCode>
                <c:ptCount val="17"/>
                <c:pt idx="0">
                  <c:v>28</c:v>
                </c:pt>
                <c:pt idx="1">
                  <c:v>2618</c:v>
                </c:pt>
                <c:pt idx="2">
                  <c:v>6817</c:v>
                </c:pt>
                <c:pt idx="3">
                  <c:v>11156</c:v>
                </c:pt>
                <c:pt idx="4">
                  <c:v>13443</c:v>
                </c:pt>
                <c:pt idx="5">
                  <c:v>13354</c:v>
                </c:pt>
                <c:pt idx="6">
                  <c:v>11805</c:v>
                </c:pt>
                <c:pt idx="7">
                  <c:v>9182</c:v>
                </c:pt>
                <c:pt idx="8">
                  <c:v>7340</c:v>
                </c:pt>
                <c:pt idx="9">
                  <c:v>7077</c:v>
                </c:pt>
                <c:pt idx="10">
                  <c:v>5517</c:v>
                </c:pt>
                <c:pt idx="11">
                  <c:v>3513</c:v>
                </c:pt>
                <c:pt idx="12">
                  <c:v>1580</c:v>
                </c:pt>
                <c:pt idx="13">
                  <c:v>440</c:v>
                </c:pt>
                <c:pt idx="14">
                  <c:v>145</c:v>
                </c:pt>
                <c:pt idx="15">
                  <c:v>64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7-47D1-9CE6-6F0330F6B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8.33'!$Z$83:$Z$90</c:f>
              <c:numCache>
                <c:formatCode>#,##0</c:formatCode>
                <c:ptCount val="8"/>
                <c:pt idx="0">
                  <c:v>8017</c:v>
                </c:pt>
                <c:pt idx="1">
                  <c:v>8118</c:v>
                </c:pt>
                <c:pt idx="2">
                  <c:v>12293</c:v>
                </c:pt>
                <c:pt idx="3">
                  <c:v>4448</c:v>
                </c:pt>
                <c:pt idx="4">
                  <c:v>4026</c:v>
                </c:pt>
                <c:pt idx="5">
                  <c:v>3572</c:v>
                </c:pt>
                <c:pt idx="6">
                  <c:v>8183</c:v>
                </c:pt>
                <c:pt idx="7">
                  <c:v>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D-4BA6-A9C2-CA4B0BA8BFF0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8.33'!$Z$93:$Z$100</c:f>
              <c:numCache>
                <c:formatCode>#,##0</c:formatCode>
                <c:ptCount val="8"/>
                <c:pt idx="0">
                  <c:v>5655</c:v>
                </c:pt>
                <c:pt idx="1">
                  <c:v>11210</c:v>
                </c:pt>
                <c:pt idx="2">
                  <c:v>2268</c:v>
                </c:pt>
                <c:pt idx="3">
                  <c:v>10521</c:v>
                </c:pt>
                <c:pt idx="4">
                  <c:v>10402</c:v>
                </c:pt>
                <c:pt idx="5">
                  <c:v>6303</c:v>
                </c:pt>
                <c:pt idx="6">
                  <c:v>1238</c:v>
                </c:pt>
                <c:pt idx="7">
                  <c:v>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D-4BA6-A9C2-CA4B0BA8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8.4'!$Y$44:$Y$60</c:f>
              <c:numCache>
                <c:formatCode>#,##0</c:formatCode>
                <c:ptCount val="17"/>
                <c:pt idx="0">
                  <c:v>9</c:v>
                </c:pt>
                <c:pt idx="1">
                  <c:v>639</c:v>
                </c:pt>
                <c:pt idx="2">
                  <c:v>2211</c:v>
                </c:pt>
                <c:pt idx="3">
                  <c:v>4344</c:v>
                </c:pt>
                <c:pt idx="4">
                  <c:v>5917</c:v>
                </c:pt>
                <c:pt idx="5">
                  <c:v>6014</c:v>
                </c:pt>
                <c:pt idx="6">
                  <c:v>5686</c:v>
                </c:pt>
                <c:pt idx="7">
                  <c:v>5262</c:v>
                </c:pt>
                <c:pt idx="8">
                  <c:v>4894</c:v>
                </c:pt>
                <c:pt idx="9">
                  <c:v>4348</c:v>
                </c:pt>
                <c:pt idx="10">
                  <c:v>3490</c:v>
                </c:pt>
                <c:pt idx="11">
                  <c:v>3155</c:v>
                </c:pt>
                <c:pt idx="12">
                  <c:v>1742</c:v>
                </c:pt>
                <c:pt idx="13">
                  <c:v>837</c:v>
                </c:pt>
                <c:pt idx="14">
                  <c:v>326</c:v>
                </c:pt>
                <c:pt idx="15">
                  <c:v>113</c:v>
                </c:pt>
                <c:pt idx="16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6-4C4C-A7EA-50522E88DB0E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8.4'!$Y$63:$Y$79</c:f>
              <c:numCache>
                <c:formatCode>#,##0</c:formatCode>
                <c:ptCount val="17"/>
                <c:pt idx="0">
                  <c:v>14</c:v>
                </c:pt>
                <c:pt idx="1">
                  <c:v>847</c:v>
                </c:pt>
                <c:pt idx="2">
                  <c:v>2474</c:v>
                </c:pt>
                <c:pt idx="3">
                  <c:v>4594</c:v>
                </c:pt>
                <c:pt idx="4">
                  <c:v>5794</c:v>
                </c:pt>
                <c:pt idx="5">
                  <c:v>6097</c:v>
                </c:pt>
                <c:pt idx="6">
                  <c:v>5788</c:v>
                </c:pt>
                <c:pt idx="7">
                  <c:v>5473</c:v>
                </c:pt>
                <c:pt idx="8">
                  <c:v>5180</c:v>
                </c:pt>
                <c:pt idx="9">
                  <c:v>4782</c:v>
                </c:pt>
                <c:pt idx="10">
                  <c:v>3948</c:v>
                </c:pt>
                <c:pt idx="11">
                  <c:v>3125</c:v>
                </c:pt>
                <c:pt idx="12">
                  <c:v>1628</c:v>
                </c:pt>
                <c:pt idx="13">
                  <c:v>643</c:v>
                </c:pt>
                <c:pt idx="14">
                  <c:v>205</c:v>
                </c:pt>
                <c:pt idx="15">
                  <c:v>119</c:v>
                </c:pt>
                <c:pt idx="16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6-4C4C-A7EA-50522E88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8.33'!$V$8:$Z$8</c:f>
              <c:numCache>
                <c:formatCode>#,##0</c:formatCode>
                <c:ptCount val="5"/>
                <c:pt idx="0">
                  <c:v>43815.15</c:v>
                </c:pt>
                <c:pt idx="1">
                  <c:v>44356.31</c:v>
                </c:pt>
                <c:pt idx="2">
                  <c:v>44540.03</c:v>
                </c:pt>
                <c:pt idx="3">
                  <c:v>45841</c:v>
                </c:pt>
                <c:pt idx="4">
                  <c:v>45162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9-4BBA-BA2D-E9A3016598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BBA-BA2D-E9A30165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8.34'!$U$4:$Y$4</c:f>
              <c:numCache>
                <c:formatCode>#,##0</c:formatCode>
                <c:ptCount val="5"/>
                <c:pt idx="1">
                  <c:v>13776</c:v>
                </c:pt>
                <c:pt idx="2">
                  <c:v>14125</c:v>
                </c:pt>
                <c:pt idx="3">
                  <c:v>14260</c:v>
                </c:pt>
                <c:pt idx="4">
                  <c:v>14952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A-45AB-9BD9-A775F509984E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8.34'!$U$7:$Y$7</c:f>
              <c:numCache>
                <c:formatCode>#,##0</c:formatCode>
                <c:ptCount val="5"/>
                <c:pt idx="1">
                  <c:v>9532</c:v>
                </c:pt>
                <c:pt idx="2">
                  <c:v>9501</c:v>
                </c:pt>
                <c:pt idx="3">
                  <c:v>9861</c:v>
                </c:pt>
                <c:pt idx="4">
                  <c:v>10154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A-45AB-9BD9-A775F509984E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8.34'!$U$11:$Y$11</c:f>
              <c:numCache>
                <c:formatCode>#,##0</c:formatCode>
                <c:ptCount val="5"/>
                <c:pt idx="1">
                  <c:v>11392</c:v>
                </c:pt>
                <c:pt idx="2">
                  <c:v>11848</c:v>
                </c:pt>
                <c:pt idx="3">
                  <c:v>11839</c:v>
                </c:pt>
                <c:pt idx="4">
                  <c:v>12458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A-45AB-9BD9-A775F509984E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8.34'!$U$12:$Y$12</c:f>
              <c:numCache>
                <c:formatCode>#,##0</c:formatCode>
                <c:ptCount val="5"/>
                <c:pt idx="1">
                  <c:v>2378</c:v>
                </c:pt>
                <c:pt idx="2">
                  <c:v>2282</c:v>
                </c:pt>
                <c:pt idx="3">
                  <c:v>2418</c:v>
                </c:pt>
                <c:pt idx="4">
                  <c:v>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A-45AB-9BD9-A775F509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6.0383747178329568E-2</c:v>
                </c:pt>
                <c:pt idx="1">
                  <c:v>2.257336343115124E-3</c:v>
                </c:pt>
                <c:pt idx="2">
                  <c:v>8.5716077251065961E-2</c:v>
                </c:pt>
                <c:pt idx="3">
                  <c:v>7.7125658389766739E-3</c:v>
                </c:pt>
                <c:pt idx="4">
                  <c:v>6.6340606972661142E-2</c:v>
                </c:pt>
                <c:pt idx="5">
                  <c:v>2.4517180837722599E-2</c:v>
                </c:pt>
                <c:pt idx="6">
                  <c:v>9.0042638575369954E-2</c:v>
                </c:pt>
                <c:pt idx="7">
                  <c:v>7.5808878856282916E-2</c:v>
                </c:pt>
                <c:pt idx="8">
                  <c:v>3.6305492851768248E-2</c:v>
                </c:pt>
                <c:pt idx="9">
                  <c:v>3.8876348131427138E-3</c:v>
                </c:pt>
                <c:pt idx="10">
                  <c:v>2.2886882367695007E-2</c:v>
                </c:pt>
                <c:pt idx="11">
                  <c:v>1.3606721845999498E-2</c:v>
                </c:pt>
                <c:pt idx="12">
                  <c:v>5.3360922999749184E-2</c:v>
                </c:pt>
                <c:pt idx="13">
                  <c:v>5.3611738148984199E-2</c:v>
                </c:pt>
                <c:pt idx="14">
                  <c:v>7.0040130423877606E-2</c:v>
                </c:pt>
                <c:pt idx="15">
                  <c:v>8.220466516177577E-2</c:v>
                </c:pt>
                <c:pt idx="16">
                  <c:v>0.13612992224730375</c:v>
                </c:pt>
                <c:pt idx="17">
                  <c:v>1.9438174065713569E-2</c:v>
                </c:pt>
                <c:pt idx="18">
                  <c:v>3.0662151993980435E-2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2-456D-A4D2-9A381B57BF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2-456D-A4D2-9A381B57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8.34'!$Y$44:$Y$60</c:f>
              <c:numCache>
                <c:formatCode>#,##0</c:formatCode>
                <c:ptCount val="17"/>
                <c:pt idx="0">
                  <c:v>14</c:v>
                </c:pt>
                <c:pt idx="1">
                  <c:v>220</c:v>
                </c:pt>
                <c:pt idx="2">
                  <c:v>485</c:v>
                </c:pt>
                <c:pt idx="3">
                  <c:v>473</c:v>
                </c:pt>
                <c:pt idx="4">
                  <c:v>601</c:v>
                </c:pt>
                <c:pt idx="5">
                  <c:v>583</c:v>
                </c:pt>
                <c:pt idx="6">
                  <c:v>601</c:v>
                </c:pt>
                <c:pt idx="7">
                  <c:v>641</c:v>
                </c:pt>
                <c:pt idx="8">
                  <c:v>722</c:v>
                </c:pt>
                <c:pt idx="9">
                  <c:v>743</c:v>
                </c:pt>
                <c:pt idx="10">
                  <c:v>765</c:v>
                </c:pt>
                <c:pt idx="11">
                  <c:v>695</c:v>
                </c:pt>
                <c:pt idx="12">
                  <c:v>409</c:v>
                </c:pt>
                <c:pt idx="13">
                  <c:v>193</c:v>
                </c:pt>
                <c:pt idx="14">
                  <c:v>104</c:v>
                </c:pt>
                <c:pt idx="15">
                  <c:v>30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3-4B6C-893E-025AE06A28D1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8.34'!$Y$63:$Y$79</c:f>
              <c:numCache>
                <c:formatCode>#,##0</c:formatCode>
                <c:ptCount val="17"/>
                <c:pt idx="0">
                  <c:v>25</c:v>
                </c:pt>
                <c:pt idx="1">
                  <c:v>327</c:v>
                </c:pt>
                <c:pt idx="2">
                  <c:v>555</c:v>
                </c:pt>
                <c:pt idx="3">
                  <c:v>511</c:v>
                </c:pt>
                <c:pt idx="4">
                  <c:v>582</c:v>
                </c:pt>
                <c:pt idx="5">
                  <c:v>525</c:v>
                </c:pt>
                <c:pt idx="6">
                  <c:v>661</c:v>
                </c:pt>
                <c:pt idx="7">
                  <c:v>734</c:v>
                </c:pt>
                <c:pt idx="8">
                  <c:v>855</c:v>
                </c:pt>
                <c:pt idx="9">
                  <c:v>809</c:v>
                </c:pt>
                <c:pt idx="10">
                  <c:v>800</c:v>
                </c:pt>
                <c:pt idx="11">
                  <c:v>651</c:v>
                </c:pt>
                <c:pt idx="12">
                  <c:v>360</c:v>
                </c:pt>
                <c:pt idx="13">
                  <c:v>143</c:v>
                </c:pt>
                <c:pt idx="14">
                  <c:v>52</c:v>
                </c:pt>
                <c:pt idx="15">
                  <c:v>23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3-4B6C-893E-025AE06A2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8.34'!$Y$83:$Y$90</c:f>
              <c:numCache>
                <c:formatCode>#,##0</c:formatCode>
                <c:ptCount val="8"/>
                <c:pt idx="0">
                  <c:v>580</c:v>
                </c:pt>
                <c:pt idx="1">
                  <c:v>561</c:v>
                </c:pt>
                <c:pt idx="2">
                  <c:v>926</c:v>
                </c:pt>
                <c:pt idx="3">
                  <c:v>311</c:v>
                </c:pt>
                <c:pt idx="4">
                  <c:v>160</c:v>
                </c:pt>
                <c:pt idx="5">
                  <c:v>191</c:v>
                </c:pt>
                <c:pt idx="6">
                  <c:v>525</c:v>
                </c:pt>
                <c:pt idx="7">
                  <c:v>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4-4B51-A0F0-E12130E96F95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8.34'!$Y$93:$Y$100</c:f>
              <c:numCache>
                <c:formatCode>#,##0</c:formatCode>
                <c:ptCount val="8"/>
                <c:pt idx="0">
                  <c:v>419</c:v>
                </c:pt>
                <c:pt idx="1">
                  <c:v>1155</c:v>
                </c:pt>
                <c:pt idx="2">
                  <c:v>158</c:v>
                </c:pt>
                <c:pt idx="3">
                  <c:v>732</c:v>
                </c:pt>
                <c:pt idx="4">
                  <c:v>735</c:v>
                </c:pt>
                <c:pt idx="5">
                  <c:v>451</c:v>
                </c:pt>
                <c:pt idx="6">
                  <c:v>46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4-4B51-A0F0-E12130E96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8.34'!$U$8:$Y$8</c:f>
              <c:numCache>
                <c:formatCode>#,##0</c:formatCode>
                <c:ptCount val="5"/>
                <c:pt idx="1">
                  <c:v>39232.559999999998</c:v>
                </c:pt>
                <c:pt idx="2">
                  <c:v>39078.120000000003</c:v>
                </c:pt>
                <c:pt idx="3">
                  <c:v>40388.910000000003</c:v>
                </c:pt>
                <c:pt idx="4">
                  <c:v>43846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8-4705-8684-7CE6775F87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8-4705-8684-7CE6775F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8.34'!$V$4:$Z$4</c:f>
              <c:numCache>
                <c:formatCode>#,##0</c:formatCode>
                <c:ptCount val="5"/>
                <c:pt idx="0">
                  <c:v>13776</c:v>
                </c:pt>
                <c:pt idx="1">
                  <c:v>14125</c:v>
                </c:pt>
                <c:pt idx="2">
                  <c:v>14260</c:v>
                </c:pt>
                <c:pt idx="3">
                  <c:v>14952</c:v>
                </c:pt>
                <c:pt idx="4">
                  <c:v>15950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5-4BB1-AAE4-AA11B9377CFF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8.34'!$V$7:$Z$7</c:f>
              <c:numCache>
                <c:formatCode>#,##0</c:formatCode>
                <c:ptCount val="5"/>
                <c:pt idx="0">
                  <c:v>9532</c:v>
                </c:pt>
                <c:pt idx="1">
                  <c:v>9501</c:v>
                </c:pt>
                <c:pt idx="2">
                  <c:v>9861</c:v>
                </c:pt>
                <c:pt idx="3">
                  <c:v>10154</c:v>
                </c:pt>
                <c:pt idx="4">
                  <c:v>10494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5-4BB1-AAE4-AA11B9377CFF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8.34'!$V$11:$Z$11</c:f>
              <c:numCache>
                <c:formatCode>#,##0</c:formatCode>
                <c:ptCount val="5"/>
                <c:pt idx="0">
                  <c:v>11392</c:v>
                </c:pt>
                <c:pt idx="1">
                  <c:v>11848</c:v>
                </c:pt>
                <c:pt idx="2">
                  <c:v>11839</c:v>
                </c:pt>
                <c:pt idx="3">
                  <c:v>12458</c:v>
                </c:pt>
                <c:pt idx="4">
                  <c:v>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5-4BB1-AAE4-AA11B9377CFF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8.34'!$V$12:$Z$12</c:f>
              <c:numCache>
                <c:formatCode>#,##0</c:formatCode>
                <c:ptCount val="5"/>
                <c:pt idx="0">
                  <c:v>2378</c:v>
                </c:pt>
                <c:pt idx="1">
                  <c:v>2282</c:v>
                </c:pt>
                <c:pt idx="2">
                  <c:v>2418</c:v>
                </c:pt>
                <c:pt idx="3">
                  <c:v>2494</c:v>
                </c:pt>
                <c:pt idx="4">
                  <c:v>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5-4BB1-AAE4-AA11B9377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6.0383747178329568E-2</c:v>
                </c:pt>
                <c:pt idx="1">
                  <c:v>2.257336343115124E-3</c:v>
                </c:pt>
                <c:pt idx="2">
                  <c:v>8.5716077251065961E-2</c:v>
                </c:pt>
                <c:pt idx="3">
                  <c:v>7.7125658389766739E-3</c:v>
                </c:pt>
                <c:pt idx="4">
                  <c:v>6.6340606972661142E-2</c:v>
                </c:pt>
                <c:pt idx="5">
                  <c:v>2.4517180837722599E-2</c:v>
                </c:pt>
                <c:pt idx="6">
                  <c:v>9.0042638575369954E-2</c:v>
                </c:pt>
                <c:pt idx="7">
                  <c:v>7.5808878856282916E-2</c:v>
                </c:pt>
                <c:pt idx="8">
                  <c:v>3.6305492851768248E-2</c:v>
                </c:pt>
                <c:pt idx="9">
                  <c:v>3.8876348131427138E-3</c:v>
                </c:pt>
                <c:pt idx="10">
                  <c:v>2.2886882367695007E-2</c:v>
                </c:pt>
                <c:pt idx="11">
                  <c:v>1.3606721845999498E-2</c:v>
                </c:pt>
                <c:pt idx="12">
                  <c:v>5.3360922999749184E-2</c:v>
                </c:pt>
                <c:pt idx="13">
                  <c:v>5.3611738148984199E-2</c:v>
                </c:pt>
                <c:pt idx="14">
                  <c:v>7.0040130423877606E-2</c:v>
                </c:pt>
                <c:pt idx="15">
                  <c:v>8.220466516177577E-2</c:v>
                </c:pt>
                <c:pt idx="16">
                  <c:v>0.13612992224730375</c:v>
                </c:pt>
                <c:pt idx="17">
                  <c:v>1.9438174065713569E-2</c:v>
                </c:pt>
                <c:pt idx="18">
                  <c:v>3.0662151993980435E-2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C-4B94-928C-876DFD4EB2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C-4B94-928C-876DFD4EB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8.34'!$Z$44:$Z$60</c:f>
              <c:numCache>
                <c:formatCode>#,##0</c:formatCode>
                <c:ptCount val="17"/>
                <c:pt idx="0">
                  <c:v>20</c:v>
                </c:pt>
                <c:pt idx="1">
                  <c:v>253</c:v>
                </c:pt>
                <c:pt idx="2">
                  <c:v>526</c:v>
                </c:pt>
                <c:pt idx="3">
                  <c:v>537</c:v>
                </c:pt>
                <c:pt idx="4">
                  <c:v>608</c:v>
                </c:pt>
                <c:pt idx="5">
                  <c:v>633</c:v>
                </c:pt>
                <c:pt idx="6">
                  <c:v>621</c:v>
                </c:pt>
                <c:pt idx="7">
                  <c:v>633</c:v>
                </c:pt>
                <c:pt idx="8">
                  <c:v>718</c:v>
                </c:pt>
                <c:pt idx="9">
                  <c:v>800</c:v>
                </c:pt>
                <c:pt idx="10">
                  <c:v>811</c:v>
                </c:pt>
                <c:pt idx="11">
                  <c:v>721</c:v>
                </c:pt>
                <c:pt idx="12">
                  <c:v>393</c:v>
                </c:pt>
                <c:pt idx="13">
                  <c:v>194</c:v>
                </c:pt>
                <c:pt idx="14">
                  <c:v>110</c:v>
                </c:pt>
                <c:pt idx="15">
                  <c:v>37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F-415B-A1D7-DC8CF96B9D0E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8.34'!$Z$63:$Z$79</c:f>
              <c:numCache>
                <c:formatCode>#,##0</c:formatCode>
                <c:ptCount val="17"/>
                <c:pt idx="0">
                  <c:v>22</c:v>
                </c:pt>
                <c:pt idx="1">
                  <c:v>365</c:v>
                </c:pt>
                <c:pt idx="2">
                  <c:v>615</c:v>
                </c:pt>
                <c:pt idx="3">
                  <c:v>610</c:v>
                </c:pt>
                <c:pt idx="4">
                  <c:v>598</c:v>
                </c:pt>
                <c:pt idx="5">
                  <c:v>631</c:v>
                </c:pt>
                <c:pt idx="6">
                  <c:v>727</c:v>
                </c:pt>
                <c:pt idx="7">
                  <c:v>759</c:v>
                </c:pt>
                <c:pt idx="8">
                  <c:v>808</c:v>
                </c:pt>
                <c:pt idx="9">
                  <c:v>934</c:v>
                </c:pt>
                <c:pt idx="10">
                  <c:v>857</c:v>
                </c:pt>
                <c:pt idx="11">
                  <c:v>737</c:v>
                </c:pt>
                <c:pt idx="12">
                  <c:v>373</c:v>
                </c:pt>
                <c:pt idx="13">
                  <c:v>154</c:v>
                </c:pt>
                <c:pt idx="14">
                  <c:v>71</c:v>
                </c:pt>
                <c:pt idx="15">
                  <c:v>21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F-415B-A1D7-DC8CF96B9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8.34'!$Z$83:$Z$90</c:f>
              <c:numCache>
                <c:formatCode>#,##0</c:formatCode>
                <c:ptCount val="8"/>
                <c:pt idx="0">
                  <c:v>608</c:v>
                </c:pt>
                <c:pt idx="1">
                  <c:v>570</c:v>
                </c:pt>
                <c:pt idx="2">
                  <c:v>931</c:v>
                </c:pt>
                <c:pt idx="3">
                  <c:v>319</c:v>
                </c:pt>
                <c:pt idx="4">
                  <c:v>159</c:v>
                </c:pt>
                <c:pt idx="5">
                  <c:v>207</c:v>
                </c:pt>
                <c:pt idx="6">
                  <c:v>505</c:v>
                </c:pt>
                <c:pt idx="7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A-4D36-B4C5-D99A04FB5582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8.34'!$Z$93:$Z$100</c:f>
              <c:numCache>
                <c:formatCode>#,##0</c:formatCode>
                <c:ptCount val="8"/>
                <c:pt idx="0">
                  <c:v>461</c:v>
                </c:pt>
                <c:pt idx="1">
                  <c:v>1213</c:v>
                </c:pt>
                <c:pt idx="2">
                  <c:v>171</c:v>
                </c:pt>
                <c:pt idx="3">
                  <c:v>782</c:v>
                </c:pt>
                <c:pt idx="4">
                  <c:v>701</c:v>
                </c:pt>
                <c:pt idx="5">
                  <c:v>446</c:v>
                </c:pt>
                <c:pt idx="6">
                  <c:v>50</c:v>
                </c:pt>
                <c:pt idx="7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A-4D36-B4C5-D99A04FB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8.4'!$Y$83:$Y$90</c:f>
              <c:numCache>
                <c:formatCode>#,##0</c:formatCode>
                <c:ptCount val="8"/>
                <c:pt idx="0">
                  <c:v>5653</c:v>
                </c:pt>
                <c:pt idx="1">
                  <c:v>8747</c:v>
                </c:pt>
                <c:pt idx="2">
                  <c:v>5210</c:v>
                </c:pt>
                <c:pt idx="3">
                  <c:v>2182</c:v>
                </c:pt>
                <c:pt idx="4">
                  <c:v>2437</c:v>
                </c:pt>
                <c:pt idx="5">
                  <c:v>2018</c:v>
                </c:pt>
                <c:pt idx="6">
                  <c:v>1460</c:v>
                </c:pt>
                <c:pt idx="7">
                  <c:v>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8-4252-B40B-C5C9C3FBE0AE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8.4'!$Y$93:$Y$100</c:f>
              <c:numCache>
                <c:formatCode>#,##0</c:formatCode>
                <c:ptCount val="8"/>
                <c:pt idx="0">
                  <c:v>3662</c:v>
                </c:pt>
                <c:pt idx="1">
                  <c:v>11189</c:v>
                </c:pt>
                <c:pt idx="2">
                  <c:v>1030</c:v>
                </c:pt>
                <c:pt idx="3">
                  <c:v>3956</c:v>
                </c:pt>
                <c:pt idx="4">
                  <c:v>6654</c:v>
                </c:pt>
                <c:pt idx="5">
                  <c:v>2946</c:v>
                </c:pt>
                <c:pt idx="6">
                  <c:v>193</c:v>
                </c:pt>
                <c:pt idx="7">
                  <c:v>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8-4252-B40B-C5C9C3FB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8.34'!$V$8:$Z$8</c:f>
              <c:numCache>
                <c:formatCode>#,##0</c:formatCode>
                <c:ptCount val="5"/>
                <c:pt idx="0">
                  <c:v>39232.559999999998</c:v>
                </c:pt>
                <c:pt idx="1">
                  <c:v>39078.120000000003</c:v>
                </c:pt>
                <c:pt idx="2">
                  <c:v>40388.910000000003</c:v>
                </c:pt>
                <c:pt idx="3">
                  <c:v>43846</c:v>
                </c:pt>
                <c:pt idx="4">
                  <c:v>43722.44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0-4BC4-878D-D7EF84DA80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0-4BC4-878D-D7EF84DA8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8.35'!$U$4:$Y$4</c:f>
              <c:numCache>
                <c:formatCode>#,##0</c:formatCode>
                <c:ptCount val="5"/>
                <c:pt idx="1">
                  <c:v>125898</c:v>
                </c:pt>
                <c:pt idx="2">
                  <c:v>129425</c:v>
                </c:pt>
                <c:pt idx="3">
                  <c:v>128057</c:v>
                </c:pt>
                <c:pt idx="4">
                  <c:v>128002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4-4C3D-8E0A-7AE651C7D552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8.35'!$U$7:$Y$7</c:f>
              <c:numCache>
                <c:formatCode>#,##0</c:formatCode>
                <c:ptCount val="5"/>
                <c:pt idx="1">
                  <c:v>90970</c:v>
                </c:pt>
                <c:pt idx="2">
                  <c:v>92743</c:v>
                </c:pt>
                <c:pt idx="3">
                  <c:v>93698</c:v>
                </c:pt>
                <c:pt idx="4">
                  <c:v>92303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4-4C3D-8E0A-7AE651C7D552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8.35'!$U$11:$Y$11</c:f>
              <c:numCache>
                <c:formatCode>#,##0</c:formatCode>
                <c:ptCount val="5"/>
                <c:pt idx="1">
                  <c:v>113586</c:v>
                </c:pt>
                <c:pt idx="2">
                  <c:v>116762</c:v>
                </c:pt>
                <c:pt idx="3">
                  <c:v>115168</c:v>
                </c:pt>
                <c:pt idx="4">
                  <c:v>115086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4-4C3D-8E0A-7AE651C7D552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8.35'!$U$12:$Y$12</c:f>
              <c:numCache>
                <c:formatCode>#,##0</c:formatCode>
                <c:ptCount val="5"/>
                <c:pt idx="1">
                  <c:v>12310</c:v>
                </c:pt>
                <c:pt idx="2">
                  <c:v>12668</c:v>
                </c:pt>
                <c:pt idx="3">
                  <c:v>12889</c:v>
                </c:pt>
                <c:pt idx="4">
                  <c:v>12916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54-4C3D-8E0A-7AE651C7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2.5412048469534254E-3</c:v>
                </c:pt>
                <c:pt idx="1">
                  <c:v>9.61924998564291E-4</c:v>
                </c:pt>
                <c:pt idx="2">
                  <c:v>6.0780738528685464E-2</c:v>
                </c:pt>
                <c:pt idx="3">
                  <c:v>6.4606902888646412E-3</c:v>
                </c:pt>
                <c:pt idx="4">
                  <c:v>7.0464595417217016E-2</c:v>
                </c:pt>
                <c:pt idx="5">
                  <c:v>4.8196749554930224E-2</c:v>
                </c:pt>
                <c:pt idx="6">
                  <c:v>0.10082983977488083</c:v>
                </c:pt>
                <c:pt idx="7">
                  <c:v>7.2122839258025609E-2</c:v>
                </c:pt>
                <c:pt idx="8">
                  <c:v>2.9683282604950324E-2</c:v>
                </c:pt>
                <c:pt idx="9">
                  <c:v>1.8369896054671798E-2</c:v>
                </c:pt>
                <c:pt idx="10">
                  <c:v>5.2051628093952793E-2</c:v>
                </c:pt>
                <c:pt idx="11">
                  <c:v>1.7515649227588585E-2</c:v>
                </c:pt>
                <c:pt idx="12">
                  <c:v>9.7534887727559874E-2</c:v>
                </c:pt>
                <c:pt idx="13">
                  <c:v>8.7606960317004531E-2</c:v>
                </c:pt>
                <c:pt idx="14">
                  <c:v>5.0407741342675012E-2</c:v>
                </c:pt>
                <c:pt idx="15">
                  <c:v>7.9516740366392918E-2</c:v>
                </c:pt>
                <c:pt idx="16">
                  <c:v>0.12576092574513295</c:v>
                </c:pt>
                <c:pt idx="17">
                  <c:v>2.4794693619709412E-2</c:v>
                </c:pt>
                <c:pt idx="18">
                  <c:v>3.4650835582610694E-2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319-8B95-481E16850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4-4319-8B95-481E16850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8.35'!$Y$44:$Y$60</c:f>
              <c:numCache>
                <c:formatCode>#,##0</c:formatCode>
                <c:ptCount val="17"/>
                <c:pt idx="0">
                  <c:v>15</c:v>
                </c:pt>
                <c:pt idx="1">
                  <c:v>1019</c:v>
                </c:pt>
                <c:pt idx="2">
                  <c:v>3048</c:v>
                </c:pt>
                <c:pt idx="3">
                  <c:v>5393</c:v>
                </c:pt>
                <c:pt idx="4">
                  <c:v>7743</c:v>
                </c:pt>
                <c:pt idx="5">
                  <c:v>7107</c:v>
                </c:pt>
                <c:pt idx="6">
                  <c:v>7083</c:v>
                </c:pt>
                <c:pt idx="7">
                  <c:v>6569</c:v>
                </c:pt>
                <c:pt idx="8">
                  <c:v>6521</c:v>
                </c:pt>
                <c:pt idx="9">
                  <c:v>5960</c:v>
                </c:pt>
                <c:pt idx="10">
                  <c:v>5017</c:v>
                </c:pt>
                <c:pt idx="11">
                  <c:v>3829</c:v>
                </c:pt>
                <c:pt idx="12">
                  <c:v>2113</c:v>
                </c:pt>
                <c:pt idx="13">
                  <c:v>838</c:v>
                </c:pt>
                <c:pt idx="14">
                  <c:v>368</c:v>
                </c:pt>
                <c:pt idx="15">
                  <c:v>163</c:v>
                </c:pt>
                <c:pt idx="16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B-4A47-AFB6-0364461D3D48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8.35'!$Y$63:$Y$79</c:f>
              <c:numCache>
                <c:formatCode>#,##0</c:formatCode>
                <c:ptCount val="17"/>
                <c:pt idx="0">
                  <c:v>19</c:v>
                </c:pt>
                <c:pt idx="1">
                  <c:v>1324</c:v>
                </c:pt>
                <c:pt idx="2">
                  <c:v>3528</c:v>
                </c:pt>
                <c:pt idx="3">
                  <c:v>5774</c:v>
                </c:pt>
                <c:pt idx="4">
                  <c:v>7205</c:v>
                </c:pt>
                <c:pt idx="5">
                  <c:v>7314</c:v>
                </c:pt>
                <c:pt idx="6">
                  <c:v>7280</c:v>
                </c:pt>
                <c:pt idx="7">
                  <c:v>6914</c:v>
                </c:pt>
                <c:pt idx="8">
                  <c:v>6976</c:v>
                </c:pt>
                <c:pt idx="9">
                  <c:v>6646</c:v>
                </c:pt>
                <c:pt idx="10">
                  <c:v>5141</c:v>
                </c:pt>
                <c:pt idx="11">
                  <c:v>3748</c:v>
                </c:pt>
                <c:pt idx="12">
                  <c:v>1829</c:v>
                </c:pt>
                <c:pt idx="13">
                  <c:v>777</c:v>
                </c:pt>
                <c:pt idx="14">
                  <c:v>233</c:v>
                </c:pt>
                <c:pt idx="15">
                  <c:v>168</c:v>
                </c:pt>
                <c:pt idx="1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B-4A47-AFB6-0364461D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8.35'!$Y$83:$Y$90</c:f>
              <c:numCache>
                <c:formatCode>#,##0</c:formatCode>
                <c:ptCount val="8"/>
                <c:pt idx="0">
                  <c:v>7643</c:v>
                </c:pt>
                <c:pt idx="1">
                  <c:v>8978</c:v>
                </c:pt>
                <c:pt idx="2">
                  <c:v>7268</c:v>
                </c:pt>
                <c:pt idx="3">
                  <c:v>2482</c:v>
                </c:pt>
                <c:pt idx="4">
                  <c:v>2947</c:v>
                </c:pt>
                <c:pt idx="5">
                  <c:v>3005</c:v>
                </c:pt>
                <c:pt idx="6">
                  <c:v>2385</c:v>
                </c:pt>
                <c:pt idx="7">
                  <c:v>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3-4F20-BDF5-100E66364819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8.35'!$Y$93:$Y$100</c:f>
              <c:numCache>
                <c:formatCode>#,##0</c:formatCode>
                <c:ptCount val="8"/>
                <c:pt idx="0">
                  <c:v>5294</c:v>
                </c:pt>
                <c:pt idx="1">
                  <c:v>12022</c:v>
                </c:pt>
                <c:pt idx="2">
                  <c:v>1373</c:v>
                </c:pt>
                <c:pt idx="3">
                  <c:v>5379</c:v>
                </c:pt>
                <c:pt idx="4">
                  <c:v>8776</c:v>
                </c:pt>
                <c:pt idx="5">
                  <c:v>4534</c:v>
                </c:pt>
                <c:pt idx="6">
                  <c:v>385</c:v>
                </c:pt>
                <c:pt idx="7">
                  <c:v>1730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3-4F20-BDF5-100E66364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8.35'!$U$8:$Y$8</c:f>
              <c:numCache>
                <c:formatCode>#,##0</c:formatCode>
                <c:ptCount val="5"/>
                <c:pt idx="1">
                  <c:v>48312</c:v>
                </c:pt>
                <c:pt idx="2">
                  <c:v>49561</c:v>
                </c:pt>
                <c:pt idx="3">
                  <c:v>50686.63</c:v>
                </c:pt>
                <c:pt idx="4">
                  <c:v>52736.06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E-44FB-8720-902601BC20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E-44FB-8720-902601BC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8.35'!$V$4:$Z$4</c:f>
              <c:numCache>
                <c:formatCode>#,##0</c:formatCode>
                <c:ptCount val="5"/>
                <c:pt idx="0">
                  <c:v>125898</c:v>
                </c:pt>
                <c:pt idx="1">
                  <c:v>129425</c:v>
                </c:pt>
                <c:pt idx="2">
                  <c:v>128057</c:v>
                </c:pt>
                <c:pt idx="3">
                  <c:v>128002</c:v>
                </c:pt>
                <c:pt idx="4">
                  <c:v>139306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9-4045-BF45-F1539636F370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8.35'!$V$7:$Z$7</c:f>
              <c:numCache>
                <c:formatCode>#,##0</c:formatCode>
                <c:ptCount val="5"/>
                <c:pt idx="0">
                  <c:v>90970</c:v>
                </c:pt>
                <c:pt idx="1">
                  <c:v>92743</c:v>
                </c:pt>
                <c:pt idx="2">
                  <c:v>93698</c:v>
                </c:pt>
                <c:pt idx="3">
                  <c:v>92303</c:v>
                </c:pt>
                <c:pt idx="4">
                  <c:v>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9-4045-BF45-F1539636F370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8.35'!$V$11:$Z$11</c:f>
              <c:numCache>
                <c:formatCode>#,##0</c:formatCode>
                <c:ptCount val="5"/>
                <c:pt idx="0">
                  <c:v>113586</c:v>
                </c:pt>
                <c:pt idx="1">
                  <c:v>116762</c:v>
                </c:pt>
                <c:pt idx="2">
                  <c:v>115168</c:v>
                </c:pt>
                <c:pt idx="3">
                  <c:v>115086</c:v>
                </c:pt>
                <c:pt idx="4">
                  <c:v>126440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9-4045-BF45-F1539636F370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8.35'!$V$12:$Z$12</c:f>
              <c:numCache>
                <c:formatCode>#,##0</c:formatCode>
                <c:ptCount val="5"/>
                <c:pt idx="0">
                  <c:v>12310</c:v>
                </c:pt>
                <c:pt idx="1">
                  <c:v>12668</c:v>
                </c:pt>
                <c:pt idx="2">
                  <c:v>12889</c:v>
                </c:pt>
                <c:pt idx="3">
                  <c:v>12916</c:v>
                </c:pt>
                <c:pt idx="4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9-4045-BF45-F1539636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2.5412048469534254E-3</c:v>
                </c:pt>
                <c:pt idx="1">
                  <c:v>9.61924998564291E-4</c:v>
                </c:pt>
                <c:pt idx="2">
                  <c:v>6.0780738528685464E-2</c:v>
                </c:pt>
                <c:pt idx="3">
                  <c:v>6.4606902888646412E-3</c:v>
                </c:pt>
                <c:pt idx="4">
                  <c:v>7.0464595417217016E-2</c:v>
                </c:pt>
                <c:pt idx="5">
                  <c:v>4.8196749554930224E-2</c:v>
                </c:pt>
                <c:pt idx="6">
                  <c:v>0.10082983977488083</c:v>
                </c:pt>
                <c:pt idx="7">
                  <c:v>7.2122839258025609E-2</c:v>
                </c:pt>
                <c:pt idx="8">
                  <c:v>2.9683282604950324E-2</c:v>
                </c:pt>
                <c:pt idx="9">
                  <c:v>1.8369896054671798E-2</c:v>
                </c:pt>
                <c:pt idx="10">
                  <c:v>5.2051628093952793E-2</c:v>
                </c:pt>
                <c:pt idx="11">
                  <c:v>1.7515649227588585E-2</c:v>
                </c:pt>
                <c:pt idx="12">
                  <c:v>9.7534887727559874E-2</c:v>
                </c:pt>
                <c:pt idx="13">
                  <c:v>8.7606960317004531E-2</c:v>
                </c:pt>
                <c:pt idx="14">
                  <c:v>5.0407741342675012E-2</c:v>
                </c:pt>
                <c:pt idx="15">
                  <c:v>7.9516740366392918E-2</c:v>
                </c:pt>
                <c:pt idx="16">
                  <c:v>0.12576092574513295</c:v>
                </c:pt>
                <c:pt idx="17">
                  <c:v>2.4794693619709412E-2</c:v>
                </c:pt>
                <c:pt idx="18">
                  <c:v>3.4650835582610694E-2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B45-91E4-5CD267D6C6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A-4B45-91E4-5CD267D6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8.35'!$Z$44:$Z$60</c:f>
              <c:numCache>
                <c:formatCode>#,##0</c:formatCode>
                <c:ptCount val="17"/>
                <c:pt idx="0">
                  <c:v>22</c:v>
                </c:pt>
                <c:pt idx="1">
                  <c:v>1674</c:v>
                </c:pt>
                <c:pt idx="2">
                  <c:v>4005</c:v>
                </c:pt>
                <c:pt idx="3">
                  <c:v>5886</c:v>
                </c:pt>
                <c:pt idx="4">
                  <c:v>8061</c:v>
                </c:pt>
                <c:pt idx="5">
                  <c:v>7224</c:v>
                </c:pt>
                <c:pt idx="6">
                  <c:v>7544</c:v>
                </c:pt>
                <c:pt idx="7">
                  <c:v>6881</c:v>
                </c:pt>
                <c:pt idx="8">
                  <c:v>6746</c:v>
                </c:pt>
                <c:pt idx="9">
                  <c:v>6418</c:v>
                </c:pt>
                <c:pt idx="10">
                  <c:v>5283</c:v>
                </c:pt>
                <c:pt idx="11">
                  <c:v>4114</c:v>
                </c:pt>
                <c:pt idx="12">
                  <c:v>2346</c:v>
                </c:pt>
                <c:pt idx="13">
                  <c:v>898</c:v>
                </c:pt>
                <c:pt idx="14">
                  <c:v>382</c:v>
                </c:pt>
                <c:pt idx="15">
                  <c:v>195</c:v>
                </c:pt>
                <c:pt idx="1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9-42C5-A177-DEEDDDE9DD8C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8.35'!$Z$63:$Z$79</c:f>
              <c:numCache>
                <c:formatCode>#,##0</c:formatCode>
                <c:ptCount val="17"/>
                <c:pt idx="0">
                  <c:v>37</c:v>
                </c:pt>
                <c:pt idx="1">
                  <c:v>1935</c:v>
                </c:pt>
                <c:pt idx="2">
                  <c:v>4504</c:v>
                </c:pt>
                <c:pt idx="3">
                  <c:v>6684</c:v>
                </c:pt>
                <c:pt idx="4">
                  <c:v>7591</c:v>
                </c:pt>
                <c:pt idx="5">
                  <c:v>7577</c:v>
                </c:pt>
                <c:pt idx="6">
                  <c:v>7864</c:v>
                </c:pt>
                <c:pt idx="7">
                  <c:v>7500</c:v>
                </c:pt>
                <c:pt idx="8">
                  <c:v>7392</c:v>
                </c:pt>
                <c:pt idx="9">
                  <c:v>7352</c:v>
                </c:pt>
                <c:pt idx="10">
                  <c:v>5464</c:v>
                </c:pt>
                <c:pt idx="11">
                  <c:v>4077</c:v>
                </c:pt>
                <c:pt idx="12">
                  <c:v>2033</c:v>
                </c:pt>
                <c:pt idx="13">
                  <c:v>854</c:v>
                </c:pt>
                <c:pt idx="14">
                  <c:v>301</c:v>
                </c:pt>
                <c:pt idx="15">
                  <c:v>162</c:v>
                </c:pt>
                <c:pt idx="16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9-42C5-A177-DEEDDDE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8.35'!$Z$83:$Z$90</c:f>
              <c:numCache>
                <c:formatCode>#,##0</c:formatCode>
                <c:ptCount val="8"/>
                <c:pt idx="0">
                  <c:v>7598</c:v>
                </c:pt>
                <c:pt idx="1">
                  <c:v>9323</c:v>
                </c:pt>
                <c:pt idx="2">
                  <c:v>7346</c:v>
                </c:pt>
                <c:pt idx="3">
                  <c:v>2599</c:v>
                </c:pt>
                <c:pt idx="4">
                  <c:v>2931</c:v>
                </c:pt>
                <c:pt idx="5">
                  <c:v>3009</c:v>
                </c:pt>
                <c:pt idx="6">
                  <c:v>2441</c:v>
                </c:pt>
                <c:pt idx="7">
                  <c:v>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5-4944-8DD0-B2EDCBBCD5C3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8.35'!$Z$93:$Z$100</c:f>
              <c:numCache>
                <c:formatCode>#,##0</c:formatCode>
                <c:ptCount val="8"/>
                <c:pt idx="0">
                  <c:v>5510</c:v>
                </c:pt>
                <c:pt idx="1">
                  <c:v>12446</c:v>
                </c:pt>
                <c:pt idx="2">
                  <c:v>1409</c:v>
                </c:pt>
                <c:pt idx="3">
                  <c:v>5715</c:v>
                </c:pt>
                <c:pt idx="4">
                  <c:v>8766</c:v>
                </c:pt>
                <c:pt idx="5">
                  <c:v>4599</c:v>
                </c:pt>
                <c:pt idx="6">
                  <c:v>424</c:v>
                </c:pt>
                <c:pt idx="7">
                  <c:v>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5-4944-8DD0-B2EDCBBC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8.4'!$U$8:$Y$8</c:f>
              <c:numCache>
                <c:formatCode>#,##0</c:formatCode>
                <c:ptCount val="5"/>
                <c:pt idx="1">
                  <c:v>48800</c:v>
                </c:pt>
                <c:pt idx="2">
                  <c:v>49620</c:v>
                </c:pt>
                <c:pt idx="3">
                  <c:v>51637.09</c:v>
                </c:pt>
                <c:pt idx="4">
                  <c:v>54493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F-4AA2-9935-87CA660BEA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F-4AA2-9935-87CA660BE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8.35'!$V$8:$Z$8</c:f>
              <c:numCache>
                <c:formatCode>#,##0</c:formatCode>
                <c:ptCount val="5"/>
                <c:pt idx="0">
                  <c:v>48312</c:v>
                </c:pt>
                <c:pt idx="1">
                  <c:v>49561</c:v>
                </c:pt>
                <c:pt idx="2">
                  <c:v>50686.63</c:v>
                </c:pt>
                <c:pt idx="3">
                  <c:v>52736.06</c:v>
                </c:pt>
                <c:pt idx="4">
                  <c:v>52777.5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E-41EB-B28B-68D2AFE52E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E-41EB-B28B-68D2AFE52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8.36'!$U$4:$Y$4</c:f>
              <c:numCache>
                <c:formatCode>#,##0</c:formatCode>
                <c:ptCount val="5"/>
                <c:pt idx="1">
                  <c:v>128331</c:v>
                </c:pt>
                <c:pt idx="2">
                  <c:v>131347</c:v>
                </c:pt>
                <c:pt idx="3">
                  <c:v>128295</c:v>
                </c:pt>
                <c:pt idx="4">
                  <c:v>127763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7-4954-AFD7-7AD5B5444457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8.36'!$U$7:$Y$7</c:f>
              <c:numCache>
                <c:formatCode>#,##0</c:formatCode>
                <c:ptCount val="5"/>
                <c:pt idx="1">
                  <c:v>93269</c:v>
                </c:pt>
                <c:pt idx="2">
                  <c:v>94454</c:v>
                </c:pt>
                <c:pt idx="3">
                  <c:v>94623</c:v>
                </c:pt>
                <c:pt idx="4">
                  <c:v>93247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7-4954-AFD7-7AD5B5444457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8.36'!$U$11:$Y$11</c:f>
              <c:numCache>
                <c:formatCode>#,##0</c:formatCode>
                <c:ptCount val="5"/>
                <c:pt idx="1">
                  <c:v>116946</c:v>
                </c:pt>
                <c:pt idx="2">
                  <c:v>119608</c:v>
                </c:pt>
                <c:pt idx="3">
                  <c:v>116687</c:v>
                </c:pt>
                <c:pt idx="4">
                  <c:v>115678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7-4954-AFD7-7AD5B5444457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8.36'!$U$12:$Y$12</c:f>
              <c:numCache>
                <c:formatCode>#,##0</c:formatCode>
                <c:ptCount val="5"/>
                <c:pt idx="1">
                  <c:v>11385</c:v>
                </c:pt>
                <c:pt idx="2">
                  <c:v>11739</c:v>
                </c:pt>
                <c:pt idx="3">
                  <c:v>11610</c:v>
                </c:pt>
                <c:pt idx="4">
                  <c:v>12085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7-4954-AFD7-7AD5B544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3.0499181904297154E-3</c:v>
                </c:pt>
                <c:pt idx="1">
                  <c:v>7.4633292189338926E-4</c:v>
                </c:pt>
                <c:pt idx="2">
                  <c:v>7.0786807130349919E-2</c:v>
                </c:pt>
                <c:pt idx="3">
                  <c:v>6.0280735999081432E-3</c:v>
                </c:pt>
                <c:pt idx="4">
                  <c:v>7.7453569480724516E-2</c:v>
                </c:pt>
                <c:pt idx="5">
                  <c:v>5.7532221488647131E-2</c:v>
                </c:pt>
                <c:pt idx="6">
                  <c:v>0.11113901885925884</c:v>
                </c:pt>
                <c:pt idx="7">
                  <c:v>6.312254212475242E-2</c:v>
                </c:pt>
                <c:pt idx="8">
                  <c:v>2.9745672704308636E-2</c:v>
                </c:pt>
                <c:pt idx="9">
                  <c:v>1.6562849843557138E-2</c:v>
                </c:pt>
                <c:pt idx="10">
                  <c:v>4.7471079599276635E-2</c:v>
                </c:pt>
                <c:pt idx="11">
                  <c:v>1.7459884605448232E-2</c:v>
                </c:pt>
                <c:pt idx="12">
                  <c:v>8.4263857393001698E-2</c:v>
                </c:pt>
                <c:pt idx="13">
                  <c:v>8.6287567815827998E-2</c:v>
                </c:pt>
                <c:pt idx="14">
                  <c:v>4.2332864483164451E-2</c:v>
                </c:pt>
                <c:pt idx="15">
                  <c:v>7.5881964577891328E-2</c:v>
                </c:pt>
                <c:pt idx="16">
                  <c:v>0.13193587277894192</c:v>
                </c:pt>
                <c:pt idx="17">
                  <c:v>2.0165341447311767E-2</c:v>
                </c:pt>
                <c:pt idx="18">
                  <c:v>3.9333180239400641E-2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2-4A8A-B969-7BF92E7FC6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2-4A8A-B969-7BF92E7FC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8.36'!$Y$44:$Y$60</c:f>
              <c:numCache>
                <c:formatCode>#,##0</c:formatCode>
                <c:ptCount val="17"/>
                <c:pt idx="0">
                  <c:v>25</c:v>
                </c:pt>
                <c:pt idx="1">
                  <c:v>1109</c:v>
                </c:pt>
                <c:pt idx="2">
                  <c:v>3315</c:v>
                </c:pt>
                <c:pt idx="3">
                  <c:v>5919</c:v>
                </c:pt>
                <c:pt idx="4">
                  <c:v>7423</c:v>
                </c:pt>
                <c:pt idx="5">
                  <c:v>7269</c:v>
                </c:pt>
                <c:pt idx="6">
                  <c:v>7155</c:v>
                </c:pt>
                <c:pt idx="7">
                  <c:v>6484</c:v>
                </c:pt>
                <c:pt idx="8">
                  <c:v>6175</c:v>
                </c:pt>
                <c:pt idx="9">
                  <c:v>5764</c:v>
                </c:pt>
                <c:pt idx="10">
                  <c:v>5446</c:v>
                </c:pt>
                <c:pt idx="11">
                  <c:v>4344</c:v>
                </c:pt>
                <c:pt idx="12">
                  <c:v>2197</c:v>
                </c:pt>
                <c:pt idx="13">
                  <c:v>915</c:v>
                </c:pt>
                <c:pt idx="14">
                  <c:v>293</c:v>
                </c:pt>
                <c:pt idx="15">
                  <c:v>115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6-48DC-B33B-0AAD9B0030AC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8.36'!$Y$63:$Y$79</c:f>
              <c:numCache>
                <c:formatCode>#,##0</c:formatCode>
                <c:ptCount val="17"/>
                <c:pt idx="0">
                  <c:v>19</c:v>
                </c:pt>
                <c:pt idx="1">
                  <c:v>1308</c:v>
                </c:pt>
                <c:pt idx="2">
                  <c:v>3618</c:v>
                </c:pt>
                <c:pt idx="3">
                  <c:v>6160</c:v>
                </c:pt>
                <c:pt idx="4">
                  <c:v>7310</c:v>
                </c:pt>
                <c:pt idx="5">
                  <c:v>7251</c:v>
                </c:pt>
                <c:pt idx="6">
                  <c:v>6823</c:v>
                </c:pt>
                <c:pt idx="7">
                  <c:v>6371</c:v>
                </c:pt>
                <c:pt idx="8">
                  <c:v>6320</c:v>
                </c:pt>
                <c:pt idx="9">
                  <c:v>6218</c:v>
                </c:pt>
                <c:pt idx="10">
                  <c:v>5400</c:v>
                </c:pt>
                <c:pt idx="11">
                  <c:v>3982</c:v>
                </c:pt>
                <c:pt idx="12">
                  <c:v>1874</c:v>
                </c:pt>
                <c:pt idx="13">
                  <c:v>580</c:v>
                </c:pt>
                <c:pt idx="14">
                  <c:v>207</c:v>
                </c:pt>
                <c:pt idx="15">
                  <c:v>126</c:v>
                </c:pt>
                <c:pt idx="1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6-48DC-B33B-0AAD9B003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8.36'!$Y$83:$Y$90</c:f>
              <c:numCache>
                <c:formatCode>#,##0</c:formatCode>
                <c:ptCount val="8"/>
                <c:pt idx="0">
                  <c:v>6756</c:v>
                </c:pt>
                <c:pt idx="1">
                  <c:v>8618</c:v>
                </c:pt>
                <c:pt idx="2">
                  <c:v>8704</c:v>
                </c:pt>
                <c:pt idx="3">
                  <c:v>2246</c:v>
                </c:pt>
                <c:pt idx="4">
                  <c:v>3150</c:v>
                </c:pt>
                <c:pt idx="5">
                  <c:v>3053</c:v>
                </c:pt>
                <c:pt idx="6">
                  <c:v>3262</c:v>
                </c:pt>
                <c:pt idx="7">
                  <c:v>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F7B-AF01-FDD23C5DA095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8.36'!$Y$93:$Y$100</c:f>
              <c:numCache>
                <c:formatCode>#,##0</c:formatCode>
                <c:ptCount val="8"/>
                <c:pt idx="0">
                  <c:v>4260</c:v>
                </c:pt>
                <c:pt idx="1">
                  <c:v>10431</c:v>
                </c:pt>
                <c:pt idx="2">
                  <c:v>1664</c:v>
                </c:pt>
                <c:pt idx="3">
                  <c:v>6246</c:v>
                </c:pt>
                <c:pt idx="4">
                  <c:v>9240</c:v>
                </c:pt>
                <c:pt idx="5">
                  <c:v>4967</c:v>
                </c:pt>
                <c:pt idx="6">
                  <c:v>633</c:v>
                </c:pt>
                <c:pt idx="7">
                  <c:v>2340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F7B-AF01-FDD23C5DA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8.36'!$U$8:$Y$8</c:f>
              <c:numCache>
                <c:formatCode>#,##0</c:formatCode>
                <c:ptCount val="5"/>
                <c:pt idx="1">
                  <c:v>46162</c:v>
                </c:pt>
                <c:pt idx="2">
                  <c:v>47024</c:v>
                </c:pt>
                <c:pt idx="3">
                  <c:v>48263.69</c:v>
                </c:pt>
                <c:pt idx="4">
                  <c:v>50267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7-45CB-8B61-F75C832961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7-45CB-8B61-F75C83296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8.36'!$V$4:$Z$4</c:f>
              <c:numCache>
                <c:formatCode>#,##0</c:formatCode>
                <c:ptCount val="5"/>
                <c:pt idx="0">
                  <c:v>128331</c:v>
                </c:pt>
                <c:pt idx="1">
                  <c:v>131347</c:v>
                </c:pt>
                <c:pt idx="2">
                  <c:v>128295</c:v>
                </c:pt>
                <c:pt idx="3">
                  <c:v>127763</c:v>
                </c:pt>
                <c:pt idx="4">
                  <c:v>139345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8-4705-A74B-84CB54142C46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8.36'!$V$7:$Z$7</c:f>
              <c:numCache>
                <c:formatCode>#,##0</c:formatCode>
                <c:ptCount val="5"/>
                <c:pt idx="0">
                  <c:v>93269</c:v>
                </c:pt>
                <c:pt idx="1">
                  <c:v>94454</c:v>
                </c:pt>
                <c:pt idx="2">
                  <c:v>94623</c:v>
                </c:pt>
                <c:pt idx="3">
                  <c:v>93247</c:v>
                </c:pt>
                <c:pt idx="4">
                  <c:v>95152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8-4705-A74B-84CB54142C46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8.36'!$V$11:$Z$11</c:f>
              <c:numCache>
                <c:formatCode>#,##0</c:formatCode>
                <c:ptCount val="5"/>
                <c:pt idx="0">
                  <c:v>116946</c:v>
                </c:pt>
                <c:pt idx="1">
                  <c:v>119608</c:v>
                </c:pt>
                <c:pt idx="2">
                  <c:v>116687</c:v>
                </c:pt>
                <c:pt idx="3">
                  <c:v>115678</c:v>
                </c:pt>
                <c:pt idx="4">
                  <c:v>127081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8-4705-A74B-84CB54142C46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8.36'!$V$12:$Z$12</c:f>
              <c:numCache>
                <c:formatCode>#,##0</c:formatCode>
                <c:ptCount val="5"/>
                <c:pt idx="0">
                  <c:v>11385</c:v>
                </c:pt>
                <c:pt idx="1">
                  <c:v>11739</c:v>
                </c:pt>
                <c:pt idx="2">
                  <c:v>11610</c:v>
                </c:pt>
                <c:pt idx="3">
                  <c:v>12085</c:v>
                </c:pt>
                <c:pt idx="4">
                  <c:v>12266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8-4705-A74B-84CB54142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3.0499181904297154E-3</c:v>
                </c:pt>
                <c:pt idx="1">
                  <c:v>7.4633292189338926E-4</c:v>
                </c:pt>
                <c:pt idx="2">
                  <c:v>7.0786807130349919E-2</c:v>
                </c:pt>
                <c:pt idx="3">
                  <c:v>6.0280735999081432E-3</c:v>
                </c:pt>
                <c:pt idx="4">
                  <c:v>7.7453569480724516E-2</c:v>
                </c:pt>
                <c:pt idx="5">
                  <c:v>5.7532221488647131E-2</c:v>
                </c:pt>
                <c:pt idx="6">
                  <c:v>0.11113901885925884</c:v>
                </c:pt>
                <c:pt idx="7">
                  <c:v>6.312254212475242E-2</c:v>
                </c:pt>
                <c:pt idx="8">
                  <c:v>2.9745672704308636E-2</c:v>
                </c:pt>
                <c:pt idx="9">
                  <c:v>1.6562849843557138E-2</c:v>
                </c:pt>
                <c:pt idx="10">
                  <c:v>4.7471079599276635E-2</c:v>
                </c:pt>
                <c:pt idx="11">
                  <c:v>1.7459884605448232E-2</c:v>
                </c:pt>
                <c:pt idx="12">
                  <c:v>8.4263857393001698E-2</c:v>
                </c:pt>
                <c:pt idx="13">
                  <c:v>8.6287567815827998E-2</c:v>
                </c:pt>
                <c:pt idx="14">
                  <c:v>4.2332864483164451E-2</c:v>
                </c:pt>
                <c:pt idx="15">
                  <c:v>7.5881964577891328E-2</c:v>
                </c:pt>
                <c:pt idx="16">
                  <c:v>0.13193587277894192</c:v>
                </c:pt>
                <c:pt idx="17">
                  <c:v>2.0165341447311767E-2</c:v>
                </c:pt>
                <c:pt idx="18">
                  <c:v>3.9333180239400641E-2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8-4547-A77A-F5DAD01442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58-4547-A77A-F5DAD0144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8.36'!$Z$44:$Z$60</c:f>
              <c:numCache>
                <c:formatCode>#,##0</c:formatCode>
                <c:ptCount val="17"/>
                <c:pt idx="0">
                  <c:v>29</c:v>
                </c:pt>
                <c:pt idx="1">
                  <c:v>1623</c:v>
                </c:pt>
                <c:pt idx="2">
                  <c:v>4191</c:v>
                </c:pt>
                <c:pt idx="3">
                  <c:v>6544</c:v>
                </c:pt>
                <c:pt idx="4">
                  <c:v>7793</c:v>
                </c:pt>
                <c:pt idx="5">
                  <c:v>7573</c:v>
                </c:pt>
                <c:pt idx="6">
                  <c:v>7694</c:v>
                </c:pt>
                <c:pt idx="7">
                  <c:v>6952</c:v>
                </c:pt>
                <c:pt idx="8">
                  <c:v>6344</c:v>
                </c:pt>
                <c:pt idx="9">
                  <c:v>6171</c:v>
                </c:pt>
                <c:pt idx="10">
                  <c:v>5422</c:v>
                </c:pt>
                <c:pt idx="11">
                  <c:v>4567</c:v>
                </c:pt>
                <c:pt idx="12">
                  <c:v>2503</c:v>
                </c:pt>
                <c:pt idx="13">
                  <c:v>1004</c:v>
                </c:pt>
                <c:pt idx="14">
                  <c:v>348</c:v>
                </c:pt>
                <c:pt idx="15">
                  <c:v>116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2-4ED5-ADC8-B2B0E5FAE800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8.36'!$Z$63:$Z$79</c:f>
              <c:numCache>
                <c:formatCode>#,##0</c:formatCode>
                <c:ptCount val="17"/>
                <c:pt idx="0">
                  <c:v>29</c:v>
                </c:pt>
                <c:pt idx="1">
                  <c:v>1871</c:v>
                </c:pt>
                <c:pt idx="2">
                  <c:v>4583</c:v>
                </c:pt>
                <c:pt idx="3">
                  <c:v>6814</c:v>
                </c:pt>
                <c:pt idx="4">
                  <c:v>7837</c:v>
                </c:pt>
                <c:pt idx="5">
                  <c:v>7798</c:v>
                </c:pt>
                <c:pt idx="6">
                  <c:v>7558</c:v>
                </c:pt>
                <c:pt idx="7">
                  <c:v>7182</c:v>
                </c:pt>
                <c:pt idx="8">
                  <c:v>6660</c:v>
                </c:pt>
                <c:pt idx="9">
                  <c:v>6760</c:v>
                </c:pt>
                <c:pt idx="10">
                  <c:v>5790</c:v>
                </c:pt>
                <c:pt idx="11">
                  <c:v>4221</c:v>
                </c:pt>
                <c:pt idx="12">
                  <c:v>2100</c:v>
                </c:pt>
                <c:pt idx="13">
                  <c:v>678</c:v>
                </c:pt>
                <c:pt idx="14">
                  <c:v>236</c:v>
                </c:pt>
                <c:pt idx="15">
                  <c:v>107</c:v>
                </c:pt>
                <c:pt idx="16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2-4ED5-ADC8-B2B0E5FA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8.36'!$Z$83:$Z$90</c:f>
              <c:numCache>
                <c:formatCode>#,##0</c:formatCode>
                <c:ptCount val="8"/>
                <c:pt idx="0">
                  <c:v>6807</c:v>
                </c:pt>
                <c:pt idx="1">
                  <c:v>8916</c:v>
                </c:pt>
                <c:pt idx="2">
                  <c:v>8717</c:v>
                </c:pt>
                <c:pt idx="3">
                  <c:v>2323</c:v>
                </c:pt>
                <c:pt idx="4">
                  <c:v>3149</c:v>
                </c:pt>
                <c:pt idx="5">
                  <c:v>3162</c:v>
                </c:pt>
                <c:pt idx="6">
                  <c:v>3237</c:v>
                </c:pt>
                <c:pt idx="7">
                  <c:v>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A-4D39-A102-890C592A04EF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8.36'!$Z$93:$Z$100</c:f>
              <c:numCache>
                <c:formatCode>#,##0</c:formatCode>
                <c:ptCount val="8"/>
                <c:pt idx="0">
                  <c:v>4293</c:v>
                </c:pt>
                <c:pt idx="1">
                  <c:v>10992</c:v>
                </c:pt>
                <c:pt idx="2">
                  <c:v>1718</c:v>
                </c:pt>
                <c:pt idx="3">
                  <c:v>6380</c:v>
                </c:pt>
                <c:pt idx="4">
                  <c:v>9110</c:v>
                </c:pt>
                <c:pt idx="5">
                  <c:v>5045</c:v>
                </c:pt>
                <c:pt idx="6">
                  <c:v>674</c:v>
                </c:pt>
                <c:pt idx="7">
                  <c:v>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A-4D39-A102-890C592A0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8.4'!$V$4:$Z$4</c:f>
              <c:numCache>
                <c:formatCode>#,##0</c:formatCode>
                <c:ptCount val="5"/>
                <c:pt idx="0">
                  <c:v>100702</c:v>
                </c:pt>
                <c:pt idx="1">
                  <c:v>102778</c:v>
                </c:pt>
                <c:pt idx="2">
                  <c:v>100598</c:v>
                </c:pt>
                <c:pt idx="3">
                  <c:v>100004</c:v>
                </c:pt>
                <c:pt idx="4">
                  <c:v>108384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F-445A-BCD4-96F68657327C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8.4'!$V$7:$Z$7</c:f>
              <c:numCache>
                <c:formatCode>#,##0</c:formatCode>
                <c:ptCount val="5"/>
                <c:pt idx="0">
                  <c:v>72376</c:v>
                </c:pt>
                <c:pt idx="1">
                  <c:v>73162</c:v>
                </c:pt>
                <c:pt idx="2">
                  <c:v>73196</c:v>
                </c:pt>
                <c:pt idx="3">
                  <c:v>72093</c:v>
                </c:pt>
                <c:pt idx="4">
                  <c:v>73387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F-445A-BCD4-96F68657327C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8.4'!$V$11:$Z$11</c:f>
              <c:numCache>
                <c:formatCode>#,##0</c:formatCode>
                <c:ptCount val="5"/>
                <c:pt idx="0">
                  <c:v>90889</c:v>
                </c:pt>
                <c:pt idx="1">
                  <c:v>92772</c:v>
                </c:pt>
                <c:pt idx="2">
                  <c:v>90539</c:v>
                </c:pt>
                <c:pt idx="3">
                  <c:v>89925</c:v>
                </c:pt>
                <c:pt idx="4">
                  <c:v>98109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F-445A-BCD4-96F68657327C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8.4'!$V$12:$Z$12</c:f>
              <c:numCache>
                <c:formatCode>#,##0</c:formatCode>
                <c:ptCount val="5"/>
                <c:pt idx="0">
                  <c:v>9810</c:v>
                </c:pt>
                <c:pt idx="1">
                  <c:v>10007</c:v>
                </c:pt>
                <c:pt idx="2">
                  <c:v>10058</c:v>
                </c:pt>
                <c:pt idx="3">
                  <c:v>10079</c:v>
                </c:pt>
                <c:pt idx="4">
                  <c:v>10283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F-445A-BCD4-96F68657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8.36'!$V$8:$Z$8</c:f>
              <c:numCache>
                <c:formatCode>#,##0</c:formatCode>
                <c:ptCount val="5"/>
                <c:pt idx="0">
                  <c:v>46162</c:v>
                </c:pt>
                <c:pt idx="1">
                  <c:v>47024</c:v>
                </c:pt>
                <c:pt idx="2">
                  <c:v>48263.69</c:v>
                </c:pt>
                <c:pt idx="3">
                  <c:v>50267</c:v>
                </c:pt>
                <c:pt idx="4">
                  <c:v>50372.5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5AF-AAA3-3707E68D16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5AF-AAA3-3707E68D1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8.37'!$U$4:$Y$4</c:f>
              <c:numCache>
                <c:formatCode>#,##0</c:formatCode>
                <c:ptCount val="5"/>
                <c:pt idx="1">
                  <c:v>53303</c:v>
                </c:pt>
                <c:pt idx="2">
                  <c:v>53857</c:v>
                </c:pt>
                <c:pt idx="3">
                  <c:v>53230</c:v>
                </c:pt>
                <c:pt idx="4">
                  <c:v>55760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1-43CF-B390-5133A7D6F0C2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8.37'!$U$7:$Y$7</c:f>
              <c:numCache>
                <c:formatCode>#,##0</c:formatCode>
                <c:ptCount val="5"/>
                <c:pt idx="1">
                  <c:v>37688</c:v>
                </c:pt>
                <c:pt idx="2">
                  <c:v>38082</c:v>
                </c:pt>
                <c:pt idx="3">
                  <c:v>38710</c:v>
                </c:pt>
                <c:pt idx="4">
                  <c:v>39353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1-43CF-B390-5133A7D6F0C2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8.37'!$U$11:$Y$11</c:f>
              <c:numCache>
                <c:formatCode>#,##0</c:formatCode>
                <c:ptCount val="5"/>
                <c:pt idx="1">
                  <c:v>48904</c:v>
                </c:pt>
                <c:pt idx="2">
                  <c:v>49495</c:v>
                </c:pt>
                <c:pt idx="3">
                  <c:v>48844</c:v>
                </c:pt>
                <c:pt idx="4">
                  <c:v>51195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1-43CF-B390-5133A7D6F0C2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8.37'!$U$12:$Y$12</c:f>
              <c:numCache>
                <c:formatCode>#,##0</c:formatCode>
                <c:ptCount val="5"/>
                <c:pt idx="1">
                  <c:v>4401</c:v>
                </c:pt>
                <c:pt idx="2">
                  <c:v>4360</c:v>
                </c:pt>
                <c:pt idx="3">
                  <c:v>4380</c:v>
                </c:pt>
                <c:pt idx="4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1-43CF-B390-5133A7D6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2.5773536307499258E-2</c:v>
                </c:pt>
                <c:pt idx="1">
                  <c:v>1.0302810157514117E-2</c:v>
                </c:pt>
                <c:pt idx="2">
                  <c:v>6.4260476174751516E-2</c:v>
                </c:pt>
                <c:pt idx="3">
                  <c:v>2.4898457880659117E-2</c:v>
                </c:pt>
                <c:pt idx="4">
                  <c:v>8.9637750553115611E-2</c:v>
                </c:pt>
                <c:pt idx="5">
                  <c:v>2.2091602549285078E-2</c:v>
                </c:pt>
                <c:pt idx="6">
                  <c:v>0.10568635868308952</c:v>
                </c:pt>
                <c:pt idx="7">
                  <c:v>7.1162038107188852E-2</c:v>
                </c:pt>
                <c:pt idx="8">
                  <c:v>2.9125251791434138E-2</c:v>
                </c:pt>
                <c:pt idx="9">
                  <c:v>1.2300630716903873E-2</c:v>
                </c:pt>
                <c:pt idx="10">
                  <c:v>3.7661394181554009E-2</c:v>
                </c:pt>
                <c:pt idx="11">
                  <c:v>1.9482878182478618E-2</c:v>
                </c:pt>
                <c:pt idx="12">
                  <c:v>4.9235544695043425E-2</c:v>
                </c:pt>
                <c:pt idx="13">
                  <c:v>7.9334940395601489E-2</c:v>
                </c:pt>
                <c:pt idx="14">
                  <c:v>7.1459234554040227E-2</c:v>
                </c:pt>
                <c:pt idx="15">
                  <c:v>6.3864214245616349E-2</c:v>
                </c:pt>
                <c:pt idx="16">
                  <c:v>0.14955585642109434</c:v>
                </c:pt>
                <c:pt idx="17">
                  <c:v>1.5784433510550474E-2</c:v>
                </c:pt>
                <c:pt idx="18">
                  <c:v>3.5052669814747549E-2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5-4130-9EC6-F1B6B88141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5-4130-9EC6-F1B6B8814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8.37'!$Y$44:$Y$60</c:f>
              <c:numCache>
                <c:formatCode>#,##0</c:formatCode>
                <c:ptCount val="17"/>
                <c:pt idx="0">
                  <c:v>11</c:v>
                </c:pt>
                <c:pt idx="1">
                  <c:v>744</c:v>
                </c:pt>
                <c:pt idx="2">
                  <c:v>1513</c:v>
                </c:pt>
                <c:pt idx="3">
                  <c:v>2427</c:v>
                </c:pt>
                <c:pt idx="4">
                  <c:v>3603</c:v>
                </c:pt>
                <c:pt idx="5">
                  <c:v>3314</c:v>
                </c:pt>
                <c:pt idx="6">
                  <c:v>2978</c:v>
                </c:pt>
                <c:pt idx="7">
                  <c:v>2482</c:v>
                </c:pt>
                <c:pt idx="8">
                  <c:v>2507</c:v>
                </c:pt>
                <c:pt idx="9">
                  <c:v>2586</c:v>
                </c:pt>
                <c:pt idx="10">
                  <c:v>2562</c:v>
                </c:pt>
                <c:pt idx="11">
                  <c:v>2115</c:v>
                </c:pt>
                <c:pt idx="12">
                  <c:v>1048</c:v>
                </c:pt>
                <c:pt idx="13">
                  <c:v>412</c:v>
                </c:pt>
                <c:pt idx="14">
                  <c:v>146</c:v>
                </c:pt>
                <c:pt idx="15">
                  <c:v>87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E-4AF2-BA9F-4DDE7162510E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8.37'!$Y$63:$Y$79</c:f>
              <c:numCache>
                <c:formatCode>#,##0</c:formatCode>
                <c:ptCount val="17"/>
                <c:pt idx="0">
                  <c:v>6</c:v>
                </c:pt>
                <c:pt idx="1">
                  <c:v>888</c:v>
                </c:pt>
                <c:pt idx="2">
                  <c:v>1863</c:v>
                </c:pt>
                <c:pt idx="3">
                  <c:v>2555</c:v>
                </c:pt>
                <c:pt idx="4">
                  <c:v>3204</c:v>
                </c:pt>
                <c:pt idx="5">
                  <c:v>2872</c:v>
                </c:pt>
                <c:pt idx="6">
                  <c:v>2659</c:v>
                </c:pt>
                <c:pt idx="7">
                  <c:v>2385</c:v>
                </c:pt>
                <c:pt idx="8">
                  <c:v>2497</c:v>
                </c:pt>
                <c:pt idx="9">
                  <c:v>2521</c:v>
                </c:pt>
                <c:pt idx="10">
                  <c:v>2409</c:v>
                </c:pt>
                <c:pt idx="11">
                  <c:v>1870</c:v>
                </c:pt>
                <c:pt idx="12">
                  <c:v>851</c:v>
                </c:pt>
                <c:pt idx="13">
                  <c:v>293</c:v>
                </c:pt>
                <c:pt idx="14">
                  <c:v>133</c:v>
                </c:pt>
                <c:pt idx="15">
                  <c:v>66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E-4AF2-BA9F-4DDE71625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8.37'!$Y$83:$Y$90</c:f>
              <c:numCache>
                <c:formatCode>#,##0</c:formatCode>
                <c:ptCount val="8"/>
                <c:pt idx="0">
                  <c:v>1748</c:v>
                </c:pt>
                <c:pt idx="1">
                  <c:v>1836</c:v>
                </c:pt>
                <c:pt idx="2">
                  <c:v>5077</c:v>
                </c:pt>
                <c:pt idx="3">
                  <c:v>1108</c:v>
                </c:pt>
                <c:pt idx="4">
                  <c:v>852</c:v>
                </c:pt>
                <c:pt idx="5">
                  <c:v>1040</c:v>
                </c:pt>
                <c:pt idx="6">
                  <c:v>2173</c:v>
                </c:pt>
                <c:pt idx="7">
                  <c:v>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6-454B-AF5D-EBC5E64747BF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8.37'!$Y$93:$Y$100</c:f>
              <c:numCache>
                <c:formatCode>#,##0</c:formatCode>
                <c:ptCount val="8"/>
                <c:pt idx="0">
                  <c:v>1494</c:v>
                </c:pt>
                <c:pt idx="1">
                  <c:v>3528</c:v>
                </c:pt>
                <c:pt idx="2">
                  <c:v>692</c:v>
                </c:pt>
                <c:pt idx="3">
                  <c:v>3462</c:v>
                </c:pt>
                <c:pt idx="4">
                  <c:v>3539</c:v>
                </c:pt>
                <c:pt idx="5">
                  <c:v>2173</c:v>
                </c:pt>
                <c:pt idx="6">
                  <c:v>175</c:v>
                </c:pt>
                <c:pt idx="7">
                  <c:v>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6-454B-AF5D-EBC5E6474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8.37'!$U$8:$Y$8</c:f>
              <c:numCache>
                <c:formatCode>#,##0</c:formatCode>
                <c:ptCount val="5"/>
                <c:pt idx="1">
                  <c:v>43485.11</c:v>
                </c:pt>
                <c:pt idx="2">
                  <c:v>43608.34</c:v>
                </c:pt>
                <c:pt idx="3">
                  <c:v>44088.05</c:v>
                </c:pt>
                <c:pt idx="4">
                  <c:v>46089.55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0-4DE4-B56E-D82B1010C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0-4DE4-B56E-D82B1010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8.37'!$V$4:$Z$4</c:f>
              <c:numCache>
                <c:formatCode>#,##0</c:formatCode>
                <c:ptCount val="5"/>
                <c:pt idx="0">
                  <c:v>53303</c:v>
                </c:pt>
                <c:pt idx="1">
                  <c:v>53857</c:v>
                </c:pt>
                <c:pt idx="2">
                  <c:v>53230</c:v>
                </c:pt>
                <c:pt idx="3">
                  <c:v>55760</c:v>
                </c:pt>
                <c:pt idx="4">
                  <c:v>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7-46F4-BBEA-A4A47F3EF0A3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8.37'!$V$7:$Z$7</c:f>
              <c:numCache>
                <c:formatCode>#,##0</c:formatCode>
                <c:ptCount val="5"/>
                <c:pt idx="0">
                  <c:v>37688</c:v>
                </c:pt>
                <c:pt idx="1">
                  <c:v>38082</c:v>
                </c:pt>
                <c:pt idx="2">
                  <c:v>38710</c:v>
                </c:pt>
                <c:pt idx="3">
                  <c:v>39353</c:v>
                </c:pt>
                <c:pt idx="4">
                  <c:v>40799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C7-46F4-BBEA-A4A47F3EF0A3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8.37'!$V$11:$Z$11</c:f>
              <c:numCache>
                <c:formatCode>#,##0</c:formatCode>
                <c:ptCount val="5"/>
                <c:pt idx="0">
                  <c:v>48904</c:v>
                </c:pt>
                <c:pt idx="1">
                  <c:v>49495</c:v>
                </c:pt>
                <c:pt idx="2">
                  <c:v>48844</c:v>
                </c:pt>
                <c:pt idx="3">
                  <c:v>51195</c:v>
                </c:pt>
                <c:pt idx="4">
                  <c:v>55776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7-46F4-BBEA-A4A47F3EF0A3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8.37'!$V$12:$Z$12</c:f>
              <c:numCache>
                <c:formatCode>#,##0</c:formatCode>
                <c:ptCount val="5"/>
                <c:pt idx="0">
                  <c:v>4401</c:v>
                </c:pt>
                <c:pt idx="1">
                  <c:v>4360</c:v>
                </c:pt>
                <c:pt idx="2">
                  <c:v>4380</c:v>
                </c:pt>
                <c:pt idx="3">
                  <c:v>4565</c:v>
                </c:pt>
                <c:pt idx="4">
                  <c:v>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C7-46F4-BBEA-A4A47F3EF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2.5773536307499258E-2</c:v>
                </c:pt>
                <c:pt idx="1">
                  <c:v>1.0302810157514117E-2</c:v>
                </c:pt>
                <c:pt idx="2">
                  <c:v>6.4260476174751516E-2</c:v>
                </c:pt>
                <c:pt idx="3">
                  <c:v>2.4898457880659117E-2</c:v>
                </c:pt>
                <c:pt idx="4">
                  <c:v>8.9637750553115611E-2</c:v>
                </c:pt>
                <c:pt idx="5">
                  <c:v>2.2091602549285078E-2</c:v>
                </c:pt>
                <c:pt idx="6">
                  <c:v>0.10568635868308952</c:v>
                </c:pt>
                <c:pt idx="7">
                  <c:v>7.1162038107188852E-2</c:v>
                </c:pt>
                <c:pt idx="8">
                  <c:v>2.9125251791434138E-2</c:v>
                </c:pt>
                <c:pt idx="9">
                  <c:v>1.2300630716903873E-2</c:v>
                </c:pt>
                <c:pt idx="10">
                  <c:v>3.7661394181554009E-2</c:v>
                </c:pt>
                <c:pt idx="11">
                  <c:v>1.9482878182478618E-2</c:v>
                </c:pt>
                <c:pt idx="12">
                  <c:v>4.9235544695043425E-2</c:v>
                </c:pt>
                <c:pt idx="13">
                  <c:v>7.9334940395601489E-2</c:v>
                </c:pt>
                <c:pt idx="14">
                  <c:v>7.1459234554040227E-2</c:v>
                </c:pt>
                <c:pt idx="15">
                  <c:v>6.3864214245616349E-2</c:v>
                </c:pt>
                <c:pt idx="16">
                  <c:v>0.14955585642109434</c:v>
                </c:pt>
                <c:pt idx="17">
                  <c:v>1.5784433510550474E-2</c:v>
                </c:pt>
                <c:pt idx="18">
                  <c:v>3.5052669814747549E-2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CCB-B074-0550D9CED9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9-4CCB-B074-0550D9CED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8.37'!$Z$44:$Z$60</c:f>
              <c:numCache>
                <c:formatCode>#,##0</c:formatCode>
                <c:ptCount val="17"/>
                <c:pt idx="0">
                  <c:v>12</c:v>
                </c:pt>
                <c:pt idx="1">
                  <c:v>867</c:v>
                </c:pt>
                <c:pt idx="2">
                  <c:v>1828</c:v>
                </c:pt>
                <c:pt idx="3">
                  <c:v>2666</c:v>
                </c:pt>
                <c:pt idx="4">
                  <c:v>3755</c:v>
                </c:pt>
                <c:pt idx="5">
                  <c:v>3581</c:v>
                </c:pt>
                <c:pt idx="6">
                  <c:v>3304</c:v>
                </c:pt>
                <c:pt idx="7">
                  <c:v>2699</c:v>
                </c:pt>
                <c:pt idx="8">
                  <c:v>2564</c:v>
                </c:pt>
                <c:pt idx="9">
                  <c:v>2653</c:v>
                </c:pt>
                <c:pt idx="10">
                  <c:v>2562</c:v>
                </c:pt>
                <c:pt idx="11">
                  <c:v>2153</c:v>
                </c:pt>
                <c:pt idx="12">
                  <c:v>1153</c:v>
                </c:pt>
                <c:pt idx="13">
                  <c:v>440</c:v>
                </c:pt>
                <c:pt idx="14">
                  <c:v>170</c:v>
                </c:pt>
                <c:pt idx="15">
                  <c:v>85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4-4926-9D7B-9C9D7F3DB619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8.37'!$Z$63:$Z$79</c:f>
              <c:numCache>
                <c:formatCode>#,##0</c:formatCode>
                <c:ptCount val="17"/>
                <c:pt idx="0">
                  <c:v>16</c:v>
                </c:pt>
                <c:pt idx="1">
                  <c:v>1082</c:v>
                </c:pt>
                <c:pt idx="2">
                  <c:v>2200</c:v>
                </c:pt>
                <c:pt idx="3">
                  <c:v>2977</c:v>
                </c:pt>
                <c:pt idx="4">
                  <c:v>3580</c:v>
                </c:pt>
                <c:pt idx="5">
                  <c:v>3136</c:v>
                </c:pt>
                <c:pt idx="6">
                  <c:v>2932</c:v>
                </c:pt>
                <c:pt idx="7">
                  <c:v>2626</c:v>
                </c:pt>
                <c:pt idx="8">
                  <c:v>2642</c:v>
                </c:pt>
                <c:pt idx="9">
                  <c:v>2697</c:v>
                </c:pt>
                <c:pt idx="10">
                  <c:v>2516</c:v>
                </c:pt>
                <c:pt idx="11">
                  <c:v>2071</c:v>
                </c:pt>
                <c:pt idx="12">
                  <c:v>915</c:v>
                </c:pt>
                <c:pt idx="13">
                  <c:v>323</c:v>
                </c:pt>
                <c:pt idx="14">
                  <c:v>143</c:v>
                </c:pt>
                <c:pt idx="15">
                  <c:v>68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4-4926-9D7B-9C9D7F3D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8.37'!$Z$83:$Z$90</c:f>
              <c:numCache>
                <c:formatCode>#,##0</c:formatCode>
                <c:ptCount val="8"/>
                <c:pt idx="0">
                  <c:v>1723</c:v>
                </c:pt>
                <c:pt idx="1">
                  <c:v>1887</c:v>
                </c:pt>
                <c:pt idx="2">
                  <c:v>5129</c:v>
                </c:pt>
                <c:pt idx="3">
                  <c:v>1166</c:v>
                </c:pt>
                <c:pt idx="4">
                  <c:v>894</c:v>
                </c:pt>
                <c:pt idx="5">
                  <c:v>1119</c:v>
                </c:pt>
                <c:pt idx="6">
                  <c:v>2257</c:v>
                </c:pt>
                <c:pt idx="7">
                  <c:v>3250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4-4E5E-84D4-1F5775A7BC34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8.37'!$Z$93:$Z$100</c:f>
              <c:numCache>
                <c:formatCode>#,##0</c:formatCode>
                <c:ptCount val="8"/>
                <c:pt idx="0">
                  <c:v>1557</c:v>
                </c:pt>
                <c:pt idx="1">
                  <c:v>3620</c:v>
                </c:pt>
                <c:pt idx="2">
                  <c:v>773</c:v>
                </c:pt>
                <c:pt idx="3">
                  <c:v>3699</c:v>
                </c:pt>
                <c:pt idx="4">
                  <c:v>3579</c:v>
                </c:pt>
                <c:pt idx="5">
                  <c:v>2233</c:v>
                </c:pt>
                <c:pt idx="6">
                  <c:v>185</c:v>
                </c:pt>
                <c:pt idx="7">
                  <c:v>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4-4E5E-84D4-1F5775A7B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2.730929623205521E-3</c:v>
                </c:pt>
                <c:pt idx="1">
                  <c:v>9.5028969996678603E-4</c:v>
                </c:pt>
                <c:pt idx="2">
                  <c:v>4.1231501642248217E-2</c:v>
                </c:pt>
                <c:pt idx="3">
                  <c:v>5.5541203823301476E-3</c:v>
                </c:pt>
                <c:pt idx="4">
                  <c:v>6.5920581614200835E-2</c:v>
                </c:pt>
                <c:pt idx="5">
                  <c:v>3.338007897553235E-2</c:v>
                </c:pt>
                <c:pt idx="6">
                  <c:v>8.6181127062036386E-2</c:v>
                </c:pt>
                <c:pt idx="7">
                  <c:v>6.234084954053954E-2</c:v>
                </c:pt>
                <c:pt idx="8">
                  <c:v>2.9274458427132156E-2</c:v>
                </c:pt>
                <c:pt idx="9">
                  <c:v>2.0832564490534007E-2</c:v>
                </c:pt>
                <c:pt idx="10">
                  <c:v>5.1721592796250507E-2</c:v>
                </c:pt>
                <c:pt idx="11">
                  <c:v>1.5693619219839836E-2</c:v>
                </c:pt>
                <c:pt idx="12">
                  <c:v>0.1065892903273425</c:v>
                </c:pt>
                <c:pt idx="13">
                  <c:v>7.4463962800309993E-2</c:v>
                </c:pt>
                <c:pt idx="14">
                  <c:v>6.4259881167656935E-2</c:v>
                </c:pt>
                <c:pt idx="15">
                  <c:v>0.10471638926818468</c:v>
                </c:pt>
                <c:pt idx="16">
                  <c:v>0.15202789976750195</c:v>
                </c:pt>
                <c:pt idx="17">
                  <c:v>2.9311362881499797E-2</c:v>
                </c:pt>
                <c:pt idx="18">
                  <c:v>3.3112521681366941E-2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B-4ABA-AE10-2BB0AF033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B-4ABA-AE10-2BB0AF03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8.37'!$V$8:$Z$8</c:f>
              <c:numCache>
                <c:formatCode>#,##0</c:formatCode>
                <c:ptCount val="5"/>
                <c:pt idx="0">
                  <c:v>43485.11</c:v>
                </c:pt>
                <c:pt idx="1">
                  <c:v>43608.34</c:v>
                </c:pt>
                <c:pt idx="2">
                  <c:v>44088.05</c:v>
                </c:pt>
                <c:pt idx="3">
                  <c:v>46089.55</c:v>
                </c:pt>
                <c:pt idx="4">
                  <c:v>46062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5-480E-B3D2-A71A9F0E3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5-480E-B3D2-A71A9F0E3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8.38'!$U$4:$Y$4</c:f>
              <c:numCache>
                <c:formatCode>#,##0</c:formatCode>
                <c:ptCount val="5"/>
                <c:pt idx="1">
                  <c:v>5368</c:v>
                </c:pt>
                <c:pt idx="2">
                  <c:v>5193</c:v>
                </c:pt>
                <c:pt idx="3">
                  <c:v>5448</c:v>
                </c:pt>
                <c:pt idx="4">
                  <c:v>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D-43F2-8AA7-4FE9DB0555F4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8.38'!$U$7:$Y$7</c:f>
              <c:numCache>
                <c:formatCode>#,##0</c:formatCode>
                <c:ptCount val="5"/>
                <c:pt idx="1">
                  <c:v>3731</c:v>
                </c:pt>
                <c:pt idx="2">
                  <c:v>3591</c:v>
                </c:pt>
                <c:pt idx="3">
                  <c:v>3795</c:v>
                </c:pt>
                <c:pt idx="4">
                  <c:v>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D-43F2-8AA7-4FE9DB0555F4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8.38'!$U$11:$Y$11</c:f>
              <c:numCache>
                <c:formatCode>#,##0</c:formatCode>
                <c:ptCount val="5"/>
                <c:pt idx="1">
                  <c:v>3947</c:v>
                </c:pt>
                <c:pt idx="2">
                  <c:v>3885</c:v>
                </c:pt>
                <c:pt idx="3">
                  <c:v>4050</c:v>
                </c:pt>
                <c:pt idx="4">
                  <c:v>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D-43F2-8AA7-4FE9DB0555F4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8.38'!$U$12:$Y$12</c:f>
              <c:numCache>
                <c:formatCode>#,##0</c:formatCode>
                <c:ptCount val="5"/>
                <c:pt idx="1">
                  <c:v>1424</c:v>
                </c:pt>
                <c:pt idx="2">
                  <c:v>1304</c:v>
                </c:pt>
                <c:pt idx="3">
                  <c:v>1394</c:v>
                </c:pt>
                <c:pt idx="4">
                  <c:v>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D-43F2-8AA7-4FE9DB055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0.17768595041322313</c:v>
                </c:pt>
                <c:pt idx="1">
                  <c:v>7.4380165289256199E-3</c:v>
                </c:pt>
                <c:pt idx="2">
                  <c:v>7.3884297520661155E-2</c:v>
                </c:pt>
                <c:pt idx="3">
                  <c:v>6.1157024793388427E-3</c:v>
                </c:pt>
                <c:pt idx="4">
                  <c:v>4.5123966942148763E-2</c:v>
                </c:pt>
                <c:pt idx="5">
                  <c:v>2.7768595041322314E-2</c:v>
                </c:pt>
                <c:pt idx="6">
                  <c:v>5.9834710743801652E-2</c:v>
                </c:pt>
                <c:pt idx="7">
                  <c:v>5.2396694214876034E-2</c:v>
                </c:pt>
                <c:pt idx="8">
                  <c:v>3.0413223140495868E-2</c:v>
                </c:pt>
                <c:pt idx="9">
                  <c:v>3.8016528925619835E-3</c:v>
                </c:pt>
                <c:pt idx="10">
                  <c:v>2.793388429752066E-2</c:v>
                </c:pt>
                <c:pt idx="11">
                  <c:v>1.1570247933884297E-2</c:v>
                </c:pt>
                <c:pt idx="12">
                  <c:v>2.347107438016529E-2</c:v>
                </c:pt>
                <c:pt idx="13">
                  <c:v>5.2231404958677688E-2</c:v>
                </c:pt>
                <c:pt idx="14">
                  <c:v>5.421487603305785E-2</c:v>
                </c:pt>
                <c:pt idx="15">
                  <c:v>6.0330578512396697E-2</c:v>
                </c:pt>
                <c:pt idx="16">
                  <c:v>0.10677685950413224</c:v>
                </c:pt>
                <c:pt idx="17">
                  <c:v>1.6198347107438015E-2</c:v>
                </c:pt>
                <c:pt idx="18">
                  <c:v>2.0495867768595043E-2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D-4F71-9263-2E48DF7BA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D-4F71-9263-2E48DF7B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8.38'!$Y$44:$Y$60</c:f>
              <c:numCache>
                <c:formatCode>#,##0</c:formatCode>
                <c:ptCount val="17"/>
                <c:pt idx="0">
                  <c:v>3</c:v>
                </c:pt>
                <c:pt idx="1">
                  <c:v>80</c:v>
                </c:pt>
                <c:pt idx="2">
                  <c:v>205</c:v>
                </c:pt>
                <c:pt idx="3">
                  <c:v>181</c:v>
                </c:pt>
                <c:pt idx="4">
                  <c:v>210</c:v>
                </c:pt>
                <c:pt idx="5">
                  <c:v>220</c:v>
                </c:pt>
                <c:pt idx="6">
                  <c:v>207</c:v>
                </c:pt>
                <c:pt idx="7">
                  <c:v>219</c:v>
                </c:pt>
                <c:pt idx="8">
                  <c:v>233</c:v>
                </c:pt>
                <c:pt idx="9">
                  <c:v>278</c:v>
                </c:pt>
                <c:pt idx="10">
                  <c:v>284</c:v>
                </c:pt>
                <c:pt idx="11">
                  <c:v>344</c:v>
                </c:pt>
                <c:pt idx="12">
                  <c:v>177</c:v>
                </c:pt>
                <c:pt idx="13">
                  <c:v>114</c:v>
                </c:pt>
                <c:pt idx="14">
                  <c:v>52</c:v>
                </c:pt>
                <c:pt idx="15">
                  <c:v>30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8-4FB3-94DB-3CE0479C5F40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8.38'!$Y$63:$Y$79</c:f>
              <c:numCache>
                <c:formatCode>#,##0</c:formatCode>
                <c:ptCount val="17"/>
                <c:pt idx="0">
                  <c:v>6</c:v>
                </c:pt>
                <c:pt idx="1">
                  <c:v>86</c:v>
                </c:pt>
                <c:pt idx="2">
                  <c:v>204</c:v>
                </c:pt>
                <c:pt idx="3">
                  <c:v>210</c:v>
                </c:pt>
                <c:pt idx="4">
                  <c:v>236</c:v>
                </c:pt>
                <c:pt idx="5">
                  <c:v>174</c:v>
                </c:pt>
                <c:pt idx="6">
                  <c:v>182</c:v>
                </c:pt>
                <c:pt idx="7">
                  <c:v>220</c:v>
                </c:pt>
                <c:pt idx="8">
                  <c:v>250</c:v>
                </c:pt>
                <c:pt idx="9">
                  <c:v>285</c:v>
                </c:pt>
                <c:pt idx="10">
                  <c:v>322</c:v>
                </c:pt>
                <c:pt idx="11">
                  <c:v>256</c:v>
                </c:pt>
                <c:pt idx="12">
                  <c:v>150</c:v>
                </c:pt>
                <c:pt idx="13">
                  <c:v>76</c:v>
                </c:pt>
                <c:pt idx="14">
                  <c:v>28</c:v>
                </c:pt>
                <c:pt idx="15">
                  <c:v>17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8-4FB3-94DB-3CE0479C5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8.38'!$Y$83:$Y$90</c:f>
              <c:numCache>
                <c:formatCode>#,##0</c:formatCode>
                <c:ptCount val="8"/>
                <c:pt idx="0">
                  <c:v>230</c:v>
                </c:pt>
                <c:pt idx="1">
                  <c:v>97</c:v>
                </c:pt>
                <c:pt idx="2">
                  <c:v>230</c:v>
                </c:pt>
                <c:pt idx="3">
                  <c:v>69</c:v>
                </c:pt>
                <c:pt idx="4">
                  <c:v>43</c:v>
                </c:pt>
                <c:pt idx="5">
                  <c:v>49</c:v>
                </c:pt>
                <c:pt idx="6">
                  <c:v>211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A-4F1A-842C-8FC50DADA704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8.38'!$Y$93:$Y$100</c:f>
              <c:numCache>
                <c:formatCode>#,##0</c:formatCode>
                <c:ptCount val="8"/>
                <c:pt idx="0">
                  <c:v>153</c:v>
                </c:pt>
                <c:pt idx="1">
                  <c:v>315</c:v>
                </c:pt>
                <c:pt idx="2">
                  <c:v>51</c:v>
                </c:pt>
                <c:pt idx="3">
                  <c:v>200</c:v>
                </c:pt>
                <c:pt idx="4">
                  <c:v>214</c:v>
                </c:pt>
                <c:pt idx="5">
                  <c:v>133</c:v>
                </c:pt>
                <c:pt idx="6">
                  <c:v>21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A-4F1A-842C-8FC50DAD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8.38'!$U$8:$Y$8</c:f>
              <c:numCache>
                <c:formatCode>#,##0</c:formatCode>
                <c:ptCount val="5"/>
                <c:pt idx="1">
                  <c:v>34693.5</c:v>
                </c:pt>
                <c:pt idx="2">
                  <c:v>34203</c:v>
                </c:pt>
                <c:pt idx="3">
                  <c:v>34889.910000000003</c:v>
                </c:pt>
                <c:pt idx="4">
                  <c:v>36247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0-4964-A945-FE7CB7E1B9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0-4964-A945-FE7CB7E1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8.38'!$V$4:$Z$4</c:f>
              <c:numCache>
                <c:formatCode>#,##0</c:formatCode>
                <c:ptCount val="5"/>
                <c:pt idx="0">
                  <c:v>5368</c:v>
                </c:pt>
                <c:pt idx="1">
                  <c:v>5193</c:v>
                </c:pt>
                <c:pt idx="2">
                  <c:v>5448</c:v>
                </c:pt>
                <c:pt idx="3">
                  <c:v>5584</c:v>
                </c:pt>
                <c:pt idx="4">
                  <c:v>6049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6-4550-B2CA-61BBF585E7FA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8.38'!$V$7:$Z$7</c:f>
              <c:numCache>
                <c:formatCode>#,##0</c:formatCode>
                <c:ptCount val="5"/>
                <c:pt idx="0">
                  <c:v>3731</c:v>
                </c:pt>
                <c:pt idx="1">
                  <c:v>3591</c:v>
                </c:pt>
                <c:pt idx="2">
                  <c:v>3795</c:v>
                </c:pt>
                <c:pt idx="3">
                  <c:v>3882</c:v>
                </c:pt>
                <c:pt idx="4">
                  <c:v>4032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6-4550-B2CA-61BBF585E7FA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8.38'!$V$11:$Z$11</c:f>
              <c:numCache>
                <c:formatCode>#,##0</c:formatCode>
                <c:ptCount val="5"/>
                <c:pt idx="0">
                  <c:v>3947</c:v>
                </c:pt>
                <c:pt idx="1">
                  <c:v>3885</c:v>
                </c:pt>
                <c:pt idx="2">
                  <c:v>4050</c:v>
                </c:pt>
                <c:pt idx="3">
                  <c:v>4161</c:v>
                </c:pt>
                <c:pt idx="4">
                  <c:v>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6-4550-B2CA-61BBF585E7FA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8.38'!$V$12:$Z$12</c:f>
              <c:numCache>
                <c:formatCode>#,##0</c:formatCode>
                <c:ptCount val="5"/>
                <c:pt idx="0">
                  <c:v>1424</c:v>
                </c:pt>
                <c:pt idx="1">
                  <c:v>1304</c:v>
                </c:pt>
                <c:pt idx="2">
                  <c:v>1394</c:v>
                </c:pt>
                <c:pt idx="3">
                  <c:v>1423</c:v>
                </c:pt>
                <c:pt idx="4">
                  <c:v>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D6-4550-B2CA-61BBF585E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0.17768595041322313</c:v>
                </c:pt>
                <c:pt idx="1">
                  <c:v>7.4380165289256199E-3</c:v>
                </c:pt>
                <c:pt idx="2">
                  <c:v>7.3884297520661155E-2</c:v>
                </c:pt>
                <c:pt idx="3">
                  <c:v>6.1157024793388427E-3</c:v>
                </c:pt>
                <c:pt idx="4">
                  <c:v>4.5123966942148763E-2</c:v>
                </c:pt>
                <c:pt idx="5">
                  <c:v>2.7768595041322314E-2</c:v>
                </c:pt>
                <c:pt idx="6">
                  <c:v>5.9834710743801652E-2</c:v>
                </c:pt>
                <c:pt idx="7">
                  <c:v>5.2396694214876034E-2</c:v>
                </c:pt>
                <c:pt idx="8">
                  <c:v>3.0413223140495868E-2</c:v>
                </c:pt>
                <c:pt idx="9">
                  <c:v>3.8016528925619835E-3</c:v>
                </c:pt>
                <c:pt idx="10">
                  <c:v>2.793388429752066E-2</c:v>
                </c:pt>
                <c:pt idx="11">
                  <c:v>1.1570247933884297E-2</c:v>
                </c:pt>
                <c:pt idx="12">
                  <c:v>2.347107438016529E-2</c:v>
                </c:pt>
                <c:pt idx="13">
                  <c:v>5.2231404958677688E-2</c:v>
                </c:pt>
                <c:pt idx="14">
                  <c:v>5.421487603305785E-2</c:v>
                </c:pt>
                <c:pt idx="15">
                  <c:v>6.0330578512396697E-2</c:v>
                </c:pt>
                <c:pt idx="16">
                  <c:v>0.10677685950413224</c:v>
                </c:pt>
                <c:pt idx="17">
                  <c:v>1.6198347107438015E-2</c:v>
                </c:pt>
                <c:pt idx="18">
                  <c:v>2.0495867768595043E-2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B-43E8-B8FE-0967E34A99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B-43E8-B8FE-0967E34A9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8.38'!$Z$44:$Z$60</c:f>
              <c:numCache>
                <c:formatCode>#,##0</c:formatCode>
                <c:ptCount val="17"/>
                <c:pt idx="0">
                  <c:v>3</c:v>
                </c:pt>
                <c:pt idx="1">
                  <c:v>87</c:v>
                </c:pt>
                <c:pt idx="2">
                  <c:v>190</c:v>
                </c:pt>
                <c:pt idx="3">
                  <c:v>237</c:v>
                </c:pt>
                <c:pt idx="4">
                  <c:v>255</c:v>
                </c:pt>
                <c:pt idx="5">
                  <c:v>231</c:v>
                </c:pt>
                <c:pt idx="6">
                  <c:v>228</c:v>
                </c:pt>
                <c:pt idx="7">
                  <c:v>212</c:v>
                </c:pt>
                <c:pt idx="8">
                  <c:v>241</c:v>
                </c:pt>
                <c:pt idx="9">
                  <c:v>298</c:v>
                </c:pt>
                <c:pt idx="10">
                  <c:v>294</c:v>
                </c:pt>
                <c:pt idx="11">
                  <c:v>356</c:v>
                </c:pt>
                <c:pt idx="12">
                  <c:v>197</c:v>
                </c:pt>
                <c:pt idx="13">
                  <c:v>111</c:v>
                </c:pt>
                <c:pt idx="14">
                  <c:v>59</c:v>
                </c:pt>
                <c:pt idx="15">
                  <c:v>30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6-4A6E-AC9F-73EE45991E58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8.38'!$Z$63:$Z$79</c:f>
              <c:numCache>
                <c:formatCode>#,##0</c:formatCode>
                <c:ptCount val="17"/>
                <c:pt idx="0">
                  <c:v>9</c:v>
                </c:pt>
                <c:pt idx="1">
                  <c:v>113</c:v>
                </c:pt>
                <c:pt idx="2">
                  <c:v>199</c:v>
                </c:pt>
                <c:pt idx="3">
                  <c:v>259</c:v>
                </c:pt>
                <c:pt idx="4">
                  <c:v>253</c:v>
                </c:pt>
                <c:pt idx="5">
                  <c:v>235</c:v>
                </c:pt>
                <c:pt idx="6">
                  <c:v>202</c:v>
                </c:pt>
                <c:pt idx="7">
                  <c:v>229</c:v>
                </c:pt>
                <c:pt idx="8">
                  <c:v>278</c:v>
                </c:pt>
                <c:pt idx="9">
                  <c:v>281</c:v>
                </c:pt>
                <c:pt idx="10">
                  <c:v>337</c:v>
                </c:pt>
                <c:pt idx="11">
                  <c:v>282</c:v>
                </c:pt>
                <c:pt idx="12">
                  <c:v>156</c:v>
                </c:pt>
                <c:pt idx="13">
                  <c:v>80</c:v>
                </c:pt>
                <c:pt idx="14">
                  <c:v>35</c:v>
                </c:pt>
                <c:pt idx="15">
                  <c:v>15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6-4A6E-AC9F-73EE4599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8.38'!$Z$83:$Z$90</c:f>
              <c:numCache>
                <c:formatCode>#,##0</c:formatCode>
                <c:ptCount val="8"/>
                <c:pt idx="0">
                  <c:v>237</c:v>
                </c:pt>
                <c:pt idx="1">
                  <c:v>87</c:v>
                </c:pt>
                <c:pt idx="2">
                  <c:v>241</c:v>
                </c:pt>
                <c:pt idx="3">
                  <c:v>70</c:v>
                </c:pt>
                <c:pt idx="4">
                  <c:v>41</c:v>
                </c:pt>
                <c:pt idx="5">
                  <c:v>55</c:v>
                </c:pt>
                <c:pt idx="6">
                  <c:v>225</c:v>
                </c:pt>
                <c:pt idx="7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5-441A-A520-9A1900146C96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8.38'!$Z$93:$Z$100</c:f>
              <c:numCache>
                <c:formatCode>#,##0</c:formatCode>
                <c:ptCount val="8"/>
                <c:pt idx="0">
                  <c:v>174</c:v>
                </c:pt>
                <c:pt idx="1">
                  <c:v>327</c:v>
                </c:pt>
                <c:pt idx="2">
                  <c:v>54</c:v>
                </c:pt>
                <c:pt idx="3">
                  <c:v>223</c:v>
                </c:pt>
                <c:pt idx="4">
                  <c:v>228</c:v>
                </c:pt>
                <c:pt idx="5">
                  <c:v>134</c:v>
                </c:pt>
                <c:pt idx="6">
                  <c:v>28</c:v>
                </c:pt>
                <c:pt idx="7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5-441A-A520-9A1900146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8.4'!$Z$44:$Z$60</c:f>
              <c:numCache>
                <c:formatCode>#,##0</c:formatCode>
                <c:ptCount val="17"/>
                <c:pt idx="0">
                  <c:v>9</c:v>
                </c:pt>
                <c:pt idx="1">
                  <c:v>1006</c:v>
                </c:pt>
                <c:pt idx="2">
                  <c:v>2950</c:v>
                </c:pt>
                <c:pt idx="3">
                  <c:v>4691</c:v>
                </c:pt>
                <c:pt idx="4">
                  <c:v>5957</c:v>
                </c:pt>
                <c:pt idx="5">
                  <c:v>6230</c:v>
                </c:pt>
                <c:pt idx="6">
                  <c:v>6119</c:v>
                </c:pt>
                <c:pt idx="7">
                  <c:v>5771</c:v>
                </c:pt>
                <c:pt idx="8">
                  <c:v>4969</c:v>
                </c:pt>
                <c:pt idx="9">
                  <c:v>4718</c:v>
                </c:pt>
                <c:pt idx="10">
                  <c:v>3699</c:v>
                </c:pt>
                <c:pt idx="11">
                  <c:v>3214</c:v>
                </c:pt>
                <c:pt idx="12">
                  <c:v>1890</c:v>
                </c:pt>
                <c:pt idx="13">
                  <c:v>900</c:v>
                </c:pt>
                <c:pt idx="14">
                  <c:v>342</c:v>
                </c:pt>
                <c:pt idx="15">
                  <c:v>123</c:v>
                </c:pt>
                <c:pt idx="1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9-4A6C-9F1B-72C8E479B6F6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8.4'!$Z$63:$Z$79</c:f>
              <c:numCache>
                <c:formatCode>#,##0</c:formatCode>
                <c:ptCount val="17"/>
                <c:pt idx="0">
                  <c:v>12</c:v>
                </c:pt>
                <c:pt idx="1">
                  <c:v>1249</c:v>
                </c:pt>
                <c:pt idx="2">
                  <c:v>3147</c:v>
                </c:pt>
                <c:pt idx="3">
                  <c:v>5230</c:v>
                </c:pt>
                <c:pt idx="4">
                  <c:v>6184</c:v>
                </c:pt>
                <c:pt idx="5">
                  <c:v>6562</c:v>
                </c:pt>
                <c:pt idx="6">
                  <c:v>6348</c:v>
                </c:pt>
                <c:pt idx="7">
                  <c:v>5859</c:v>
                </c:pt>
                <c:pt idx="8">
                  <c:v>5451</c:v>
                </c:pt>
                <c:pt idx="9">
                  <c:v>5124</c:v>
                </c:pt>
                <c:pt idx="10">
                  <c:v>4143</c:v>
                </c:pt>
                <c:pt idx="11">
                  <c:v>3361</c:v>
                </c:pt>
                <c:pt idx="12">
                  <c:v>1813</c:v>
                </c:pt>
                <c:pt idx="13">
                  <c:v>665</c:v>
                </c:pt>
                <c:pt idx="14">
                  <c:v>247</c:v>
                </c:pt>
                <c:pt idx="15">
                  <c:v>128</c:v>
                </c:pt>
                <c:pt idx="16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9-4A6C-9F1B-72C8E479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8.38'!$V$8:$Z$8</c:f>
              <c:numCache>
                <c:formatCode>#,##0</c:formatCode>
                <c:ptCount val="5"/>
                <c:pt idx="0">
                  <c:v>34693.5</c:v>
                </c:pt>
                <c:pt idx="1">
                  <c:v>34203</c:v>
                </c:pt>
                <c:pt idx="2">
                  <c:v>34889.910000000003</c:v>
                </c:pt>
                <c:pt idx="3">
                  <c:v>36247</c:v>
                </c:pt>
                <c:pt idx="4">
                  <c:v>36007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B-4831-BD39-D090AF19A8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B-4831-BD39-D090AF19A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8.39'!$U$4:$Y$4</c:f>
              <c:numCache>
                <c:formatCode>#,##0</c:formatCode>
                <c:ptCount val="5"/>
                <c:pt idx="1">
                  <c:v>37856</c:v>
                </c:pt>
                <c:pt idx="2">
                  <c:v>38920</c:v>
                </c:pt>
                <c:pt idx="3">
                  <c:v>39278</c:v>
                </c:pt>
                <c:pt idx="4">
                  <c:v>40798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C-4FFC-AB98-DC8AC871310D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8.39'!$U$7:$Y$7</c:f>
              <c:numCache>
                <c:formatCode>#,##0</c:formatCode>
                <c:ptCount val="5"/>
                <c:pt idx="1">
                  <c:v>27416</c:v>
                </c:pt>
                <c:pt idx="2">
                  <c:v>27820</c:v>
                </c:pt>
                <c:pt idx="3">
                  <c:v>28688</c:v>
                </c:pt>
                <c:pt idx="4">
                  <c:v>29112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C-4FFC-AB98-DC8AC871310D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8.39'!$U$11:$Y$11</c:f>
              <c:numCache>
                <c:formatCode>#,##0</c:formatCode>
                <c:ptCount val="5"/>
                <c:pt idx="1">
                  <c:v>32814</c:v>
                </c:pt>
                <c:pt idx="2">
                  <c:v>33958</c:v>
                </c:pt>
                <c:pt idx="3">
                  <c:v>34079</c:v>
                </c:pt>
                <c:pt idx="4">
                  <c:v>35444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C-4FFC-AB98-DC8AC871310D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8.39'!$U$12:$Y$12</c:f>
              <c:numCache>
                <c:formatCode>#,##0</c:formatCode>
                <c:ptCount val="5"/>
                <c:pt idx="1">
                  <c:v>5045</c:v>
                </c:pt>
                <c:pt idx="2">
                  <c:v>4962</c:v>
                </c:pt>
                <c:pt idx="3">
                  <c:v>5196</c:v>
                </c:pt>
                <c:pt idx="4">
                  <c:v>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2C-4FFC-AB98-DC8AC871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2.2822006770605439E-2</c:v>
                </c:pt>
                <c:pt idx="1">
                  <c:v>2.7865416944937013E-3</c:v>
                </c:pt>
                <c:pt idx="2">
                  <c:v>5.6398682725744421E-2</c:v>
                </c:pt>
                <c:pt idx="3">
                  <c:v>7.9681274900398405E-3</c:v>
                </c:pt>
                <c:pt idx="4">
                  <c:v>9.5410266448656245E-2</c:v>
                </c:pt>
                <c:pt idx="5">
                  <c:v>3.2240978283398197E-2</c:v>
                </c:pt>
                <c:pt idx="6">
                  <c:v>7.7470464960965393E-2</c:v>
                </c:pt>
                <c:pt idx="7">
                  <c:v>6.5955829859751749E-2</c:v>
                </c:pt>
                <c:pt idx="8">
                  <c:v>4.5367662298781752E-2</c:v>
                </c:pt>
                <c:pt idx="9">
                  <c:v>1.5982313520484535E-2</c:v>
                </c:pt>
                <c:pt idx="10">
                  <c:v>4.1107247311332702E-2</c:v>
                </c:pt>
                <c:pt idx="11">
                  <c:v>1.830826981092969E-2</c:v>
                </c:pt>
                <c:pt idx="12">
                  <c:v>8.2859314188333366E-2</c:v>
                </c:pt>
                <c:pt idx="13">
                  <c:v>6.2547497869792509E-2</c:v>
                </c:pt>
                <c:pt idx="14">
                  <c:v>7.3279137784123621E-2</c:v>
                </c:pt>
                <c:pt idx="15">
                  <c:v>8.9376597655620296E-2</c:v>
                </c:pt>
                <c:pt idx="16">
                  <c:v>0.11503120466112429</c:v>
                </c:pt>
                <c:pt idx="17">
                  <c:v>2.9155056076272941E-2</c:v>
                </c:pt>
                <c:pt idx="18">
                  <c:v>3.4912373626879767E-2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0-40ED-B613-8ADEE7462F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0-40ED-B613-8ADEE746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8.39'!$Y$44:$Y$60</c:f>
              <c:numCache>
                <c:formatCode>#,##0</c:formatCode>
                <c:ptCount val="17"/>
                <c:pt idx="0">
                  <c:v>12</c:v>
                </c:pt>
                <c:pt idx="1">
                  <c:v>499</c:v>
                </c:pt>
                <c:pt idx="2">
                  <c:v>1232</c:v>
                </c:pt>
                <c:pt idx="3">
                  <c:v>1561</c:v>
                </c:pt>
                <c:pt idx="4">
                  <c:v>1703</c:v>
                </c:pt>
                <c:pt idx="5">
                  <c:v>1668</c:v>
                </c:pt>
                <c:pt idx="6">
                  <c:v>1878</c:v>
                </c:pt>
                <c:pt idx="7">
                  <c:v>2106</c:v>
                </c:pt>
                <c:pt idx="8">
                  <c:v>2258</c:v>
                </c:pt>
                <c:pt idx="9">
                  <c:v>2158</c:v>
                </c:pt>
                <c:pt idx="10">
                  <c:v>1885</c:v>
                </c:pt>
                <c:pt idx="11">
                  <c:v>1613</c:v>
                </c:pt>
                <c:pt idx="12">
                  <c:v>803</c:v>
                </c:pt>
                <c:pt idx="13">
                  <c:v>455</c:v>
                </c:pt>
                <c:pt idx="14">
                  <c:v>171</c:v>
                </c:pt>
                <c:pt idx="15">
                  <c:v>64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5-4CF2-92E0-42399235A728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8.39'!$Y$63:$Y$79</c:f>
              <c:numCache>
                <c:formatCode>#,##0</c:formatCode>
                <c:ptCount val="17"/>
                <c:pt idx="0">
                  <c:v>14</c:v>
                </c:pt>
                <c:pt idx="1">
                  <c:v>590</c:v>
                </c:pt>
                <c:pt idx="2">
                  <c:v>1270</c:v>
                </c:pt>
                <c:pt idx="3">
                  <c:v>1616</c:v>
                </c:pt>
                <c:pt idx="4">
                  <c:v>1712</c:v>
                </c:pt>
                <c:pt idx="5">
                  <c:v>1671</c:v>
                </c:pt>
                <c:pt idx="6">
                  <c:v>2081</c:v>
                </c:pt>
                <c:pt idx="7">
                  <c:v>2313</c:v>
                </c:pt>
                <c:pt idx="8">
                  <c:v>2487</c:v>
                </c:pt>
                <c:pt idx="9">
                  <c:v>2395</c:v>
                </c:pt>
                <c:pt idx="10">
                  <c:v>1968</c:v>
                </c:pt>
                <c:pt idx="11">
                  <c:v>1420</c:v>
                </c:pt>
                <c:pt idx="12">
                  <c:v>684</c:v>
                </c:pt>
                <c:pt idx="13">
                  <c:v>289</c:v>
                </c:pt>
                <c:pt idx="14">
                  <c:v>90</c:v>
                </c:pt>
                <c:pt idx="15">
                  <c:v>38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5-4CF2-92E0-42399235A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8.39'!$Y$83:$Y$90</c:f>
              <c:numCache>
                <c:formatCode>#,##0</c:formatCode>
                <c:ptCount val="8"/>
                <c:pt idx="0">
                  <c:v>2276</c:v>
                </c:pt>
                <c:pt idx="1">
                  <c:v>2294</c:v>
                </c:pt>
                <c:pt idx="2">
                  <c:v>2904</c:v>
                </c:pt>
                <c:pt idx="3">
                  <c:v>894</c:v>
                </c:pt>
                <c:pt idx="4">
                  <c:v>667</c:v>
                </c:pt>
                <c:pt idx="5">
                  <c:v>569</c:v>
                </c:pt>
                <c:pt idx="6">
                  <c:v>993</c:v>
                </c:pt>
                <c:pt idx="7">
                  <c:v>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4-4235-BB34-F85651397ABC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8.39'!$Y$93:$Y$100</c:f>
              <c:numCache>
                <c:formatCode>#,##0</c:formatCode>
                <c:ptCount val="8"/>
                <c:pt idx="0">
                  <c:v>1496</c:v>
                </c:pt>
                <c:pt idx="1">
                  <c:v>3478</c:v>
                </c:pt>
                <c:pt idx="2">
                  <c:v>536</c:v>
                </c:pt>
                <c:pt idx="3">
                  <c:v>1854</c:v>
                </c:pt>
                <c:pt idx="4">
                  <c:v>2469</c:v>
                </c:pt>
                <c:pt idx="5">
                  <c:v>1126</c:v>
                </c:pt>
                <c:pt idx="6">
                  <c:v>100</c:v>
                </c:pt>
                <c:pt idx="7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4-4235-BB34-F8565139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8.39'!$U$8:$Y$8</c:f>
              <c:numCache>
                <c:formatCode>#,##0</c:formatCode>
                <c:ptCount val="5"/>
                <c:pt idx="1">
                  <c:v>46746</c:v>
                </c:pt>
                <c:pt idx="2">
                  <c:v>47473.24</c:v>
                </c:pt>
                <c:pt idx="3">
                  <c:v>48404.15</c:v>
                </c:pt>
                <c:pt idx="4">
                  <c:v>50051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C-4698-9553-DD5DA38E17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C-4698-9553-DD5DA38E1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8.39'!$V$4:$Z$4</c:f>
              <c:numCache>
                <c:formatCode>#,##0</c:formatCode>
                <c:ptCount val="5"/>
                <c:pt idx="0">
                  <c:v>37856</c:v>
                </c:pt>
                <c:pt idx="1">
                  <c:v>38920</c:v>
                </c:pt>
                <c:pt idx="2">
                  <c:v>39278</c:v>
                </c:pt>
                <c:pt idx="3">
                  <c:v>40798</c:v>
                </c:pt>
                <c:pt idx="4">
                  <c:v>43423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4-4365-A287-7C3D01D0493A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8.39'!$V$7:$Z$7</c:f>
              <c:numCache>
                <c:formatCode>#,##0</c:formatCode>
                <c:ptCount val="5"/>
                <c:pt idx="0">
                  <c:v>27416</c:v>
                </c:pt>
                <c:pt idx="1">
                  <c:v>27820</c:v>
                </c:pt>
                <c:pt idx="2">
                  <c:v>28688</c:v>
                </c:pt>
                <c:pt idx="3">
                  <c:v>29112</c:v>
                </c:pt>
                <c:pt idx="4">
                  <c:v>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4-4365-A287-7C3D01D0493A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8.39'!$V$11:$Z$11</c:f>
              <c:numCache>
                <c:formatCode>#,##0</c:formatCode>
                <c:ptCount val="5"/>
                <c:pt idx="0">
                  <c:v>32814</c:v>
                </c:pt>
                <c:pt idx="1">
                  <c:v>33958</c:v>
                </c:pt>
                <c:pt idx="2">
                  <c:v>34079</c:v>
                </c:pt>
                <c:pt idx="3">
                  <c:v>35444</c:v>
                </c:pt>
                <c:pt idx="4">
                  <c:v>38032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4-4365-A287-7C3D01D0493A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8.39'!$V$12:$Z$12</c:f>
              <c:numCache>
                <c:formatCode>#,##0</c:formatCode>
                <c:ptCount val="5"/>
                <c:pt idx="0">
                  <c:v>5045</c:v>
                </c:pt>
                <c:pt idx="1">
                  <c:v>4962</c:v>
                </c:pt>
                <c:pt idx="2">
                  <c:v>5196</c:v>
                </c:pt>
                <c:pt idx="3">
                  <c:v>5354</c:v>
                </c:pt>
                <c:pt idx="4">
                  <c:v>5395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54-4365-A287-7C3D01D0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2.2822006770605439E-2</c:v>
                </c:pt>
                <c:pt idx="1">
                  <c:v>2.7865416944937013E-3</c:v>
                </c:pt>
                <c:pt idx="2">
                  <c:v>5.6398682725744421E-2</c:v>
                </c:pt>
                <c:pt idx="3">
                  <c:v>7.9681274900398405E-3</c:v>
                </c:pt>
                <c:pt idx="4">
                  <c:v>9.5410266448656245E-2</c:v>
                </c:pt>
                <c:pt idx="5">
                  <c:v>3.2240978283398197E-2</c:v>
                </c:pt>
                <c:pt idx="6">
                  <c:v>7.7470464960965393E-2</c:v>
                </c:pt>
                <c:pt idx="7">
                  <c:v>6.5955829859751749E-2</c:v>
                </c:pt>
                <c:pt idx="8">
                  <c:v>4.5367662298781752E-2</c:v>
                </c:pt>
                <c:pt idx="9">
                  <c:v>1.5982313520484535E-2</c:v>
                </c:pt>
                <c:pt idx="10">
                  <c:v>4.1107247311332702E-2</c:v>
                </c:pt>
                <c:pt idx="11">
                  <c:v>1.830826981092969E-2</c:v>
                </c:pt>
                <c:pt idx="12">
                  <c:v>8.2859314188333366E-2</c:v>
                </c:pt>
                <c:pt idx="13">
                  <c:v>6.2547497869792509E-2</c:v>
                </c:pt>
                <c:pt idx="14">
                  <c:v>7.3279137784123621E-2</c:v>
                </c:pt>
                <c:pt idx="15">
                  <c:v>8.9376597655620296E-2</c:v>
                </c:pt>
                <c:pt idx="16">
                  <c:v>0.11503120466112429</c:v>
                </c:pt>
                <c:pt idx="17">
                  <c:v>2.9155056076272941E-2</c:v>
                </c:pt>
                <c:pt idx="18">
                  <c:v>3.4912373626879767E-2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D-4890-9862-4071815348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D-4890-9862-40718153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8.39'!$Z$44:$Z$60</c:f>
              <c:numCache>
                <c:formatCode>#,##0</c:formatCode>
                <c:ptCount val="17"/>
                <c:pt idx="0">
                  <c:v>6</c:v>
                </c:pt>
                <c:pt idx="1">
                  <c:v>678</c:v>
                </c:pt>
                <c:pt idx="2">
                  <c:v>1344</c:v>
                </c:pt>
                <c:pt idx="3">
                  <c:v>1669</c:v>
                </c:pt>
                <c:pt idx="4">
                  <c:v>1723</c:v>
                </c:pt>
                <c:pt idx="5">
                  <c:v>1785</c:v>
                </c:pt>
                <c:pt idx="6">
                  <c:v>2021</c:v>
                </c:pt>
                <c:pt idx="7">
                  <c:v>2098</c:v>
                </c:pt>
                <c:pt idx="8">
                  <c:v>2257</c:v>
                </c:pt>
                <c:pt idx="9">
                  <c:v>2202</c:v>
                </c:pt>
                <c:pt idx="10">
                  <c:v>1886</c:v>
                </c:pt>
                <c:pt idx="11">
                  <c:v>1661</c:v>
                </c:pt>
                <c:pt idx="12">
                  <c:v>921</c:v>
                </c:pt>
                <c:pt idx="13">
                  <c:v>424</c:v>
                </c:pt>
                <c:pt idx="14">
                  <c:v>223</c:v>
                </c:pt>
                <c:pt idx="15">
                  <c:v>79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3-4752-A48D-B65BDD97BBE7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8.39'!$Z$63:$Z$79</c:f>
              <c:numCache>
                <c:formatCode>#,##0</c:formatCode>
                <c:ptCount val="17"/>
                <c:pt idx="0">
                  <c:v>19</c:v>
                </c:pt>
                <c:pt idx="1">
                  <c:v>776</c:v>
                </c:pt>
                <c:pt idx="2">
                  <c:v>1584</c:v>
                </c:pt>
                <c:pt idx="3">
                  <c:v>1761</c:v>
                </c:pt>
                <c:pt idx="4">
                  <c:v>1762</c:v>
                </c:pt>
                <c:pt idx="5">
                  <c:v>1882</c:v>
                </c:pt>
                <c:pt idx="6">
                  <c:v>2157</c:v>
                </c:pt>
                <c:pt idx="7">
                  <c:v>2428</c:v>
                </c:pt>
                <c:pt idx="8">
                  <c:v>2568</c:v>
                </c:pt>
                <c:pt idx="9">
                  <c:v>2534</c:v>
                </c:pt>
                <c:pt idx="10">
                  <c:v>2080</c:v>
                </c:pt>
                <c:pt idx="11">
                  <c:v>1497</c:v>
                </c:pt>
                <c:pt idx="12">
                  <c:v>825</c:v>
                </c:pt>
                <c:pt idx="13">
                  <c:v>318</c:v>
                </c:pt>
                <c:pt idx="14">
                  <c:v>102</c:v>
                </c:pt>
                <c:pt idx="15">
                  <c:v>39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3-4752-A48D-B65BDD97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8.39'!$Z$83:$Z$90</c:f>
              <c:numCache>
                <c:formatCode>#,##0</c:formatCode>
                <c:ptCount val="8"/>
                <c:pt idx="0">
                  <c:v>2293</c:v>
                </c:pt>
                <c:pt idx="1">
                  <c:v>2366</c:v>
                </c:pt>
                <c:pt idx="2">
                  <c:v>3011</c:v>
                </c:pt>
                <c:pt idx="3">
                  <c:v>953</c:v>
                </c:pt>
                <c:pt idx="4">
                  <c:v>675</c:v>
                </c:pt>
                <c:pt idx="5">
                  <c:v>595</c:v>
                </c:pt>
                <c:pt idx="6">
                  <c:v>978</c:v>
                </c:pt>
                <c:pt idx="7">
                  <c:v>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0-43C7-B43F-8AABF9E93F9F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8.39'!$Z$93:$Z$100</c:f>
              <c:numCache>
                <c:formatCode>#,##0</c:formatCode>
                <c:ptCount val="8"/>
                <c:pt idx="0">
                  <c:v>1584</c:v>
                </c:pt>
                <c:pt idx="1">
                  <c:v>3587</c:v>
                </c:pt>
                <c:pt idx="2">
                  <c:v>546</c:v>
                </c:pt>
                <c:pt idx="3">
                  <c:v>1901</c:v>
                </c:pt>
                <c:pt idx="4">
                  <c:v>2496</c:v>
                </c:pt>
                <c:pt idx="5">
                  <c:v>1150</c:v>
                </c:pt>
                <c:pt idx="6">
                  <c:v>99</c:v>
                </c:pt>
                <c:pt idx="7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0-43C7-B43F-8AABF9E9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8.4'!$Z$83:$Z$90</c:f>
              <c:numCache>
                <c:formatCode>#,##0</c:formatCode>
                <c:ptCount val="8"/>
                <c:pt idx="0">
                  <c:v>5704</c:v>
                </c:pt>
                <c:pt idx="1">
                  <c:v>8953</c:v>
                </c:pt>
                <c:pt idx="2">
                  <c:v>5187</c:v>
                </c:pt>
                <c:pt idx="3">
                  <c:v>2204</c:v>
                </c:pt>
                <c:pt idx="4">
                  <c:v>2519</c:v>
                </c:pt>
                <c:pt idx="5">
                  <c:v>2070</c:v>
                </c:pt>
                <c:pt idx="6">
                  <c:v>1476</c:v>
                </c:pt>
                <c:pt idx="7">
                  <c:v>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4-400C-BE3D-28BD22290D34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8.4'!$Z$93:$Z$100</c:f>
              <c:numCache>
                <c:formatCode>#,##0</c:formatCode>
                <c:ptCount val="8"/>
                <c:pt idx="0">
                  <c:v>3784</c:v>
                </c:pt>
                <c:pt idx="1">
                  <c:v>11677</c:v>
                </c:pt>
                <c:pt idx="2">
                  <c:v>1089</c:v>
                </c:pt>
                <c:pt idx="3">
                  <c:v>4103</c:v>
                </c:pt>
                <c:pt idx="4">
                  <c:v>6600</c:v>
                </c:pt>
                <c:pt idx="5">
                  <c:v>2977</c:v>
                </c:pt>
                <c:pt idx="6">
                  <c:v>211</c:v>
                </c:pt>
                <c:pt idx="7">
                  <c:v>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4-400C-BE3D-28BD22290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8.39'!$V$8:$Z$8</c:f>
              <c:numCache>
                <c:formatCode>#,##0</c:formatCode>
                <c:ptCount val="5"/>
                <c:pt idx="0">
                  <c:v>46746</c:v>
                </c:pt>
                <c:pt idx="1">
                  <c:v>47473.24</c:v>
                </c:pt>
                <c:pt idx="2">
                  <c:v>48404.15</c:v>
                </c:pt>
                <c:pt idx="3">
                  <c:v>50051</c:v>
                </c:pt>
                <c:pt idx="4">
                  <c:v>50613.33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6-41F7-904A-8FAA782C0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6-41F7-904A-8FAA782C0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8.40'!$U$4:$Y$4</c:f>
              <c:numCache>
                <c:formatCode>#,##0</c:formatCode>
                <c:ptCount val="5"/>
                <c:pt idx="1">
                  <c:v>89117</c:v>
                </c:pt>
                <c:pt idx="2">
                  <c:v>91519</c:v>
                </c:pt>
                <c:pt idx="3">
                  <c:v>91481</c:v>
                </c:pt>
                <c:pt idx="4">
                  <c:v>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7-4551-B7A1-E7635361F1B9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8.40'!$U$7:$Y$7</c:f>
              <c:numCache>
                <c:formatCode>#,##0</c:formatCode>
                <c:ptCount val="5"/>
                <c:pt idx="1">
                  <c:v>64932</c:v>
                </c:pt>
                <c:pt idx="2">
                  <c:v>66082</c:v>
                </c:pt>
                <c:pt idx="3">
                  <c:v>67421</c:v>
                </c:pt>
                <c:pt idx="4">
                  <c:v>67276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7-4551-B7A1-E7635361F1B9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8.40'!$U$11:$Y$11</c:f>
              <c:numCache>
                <c:formatCode>#,##0</c:formatCode>
                <c:ptCount val="5"/>
                <c:pt idx="1">
                  <c:v>79207</c:v>
                </c:pt>
                <c:pt idx="2">
                  <c:v>81266</c:v>
                </c:pt>
                <c:pt idx="3">
                  <c:v>80988</c:v>
                </c:pt>
                <c:pt idx="4">
                  <c:v>81376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7-4551-B7A1-E7635361F1B9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8.40'!$U$12:$Y$12</c:f>
              <c:numCache>
                <c:formatCode>#,##0</c:formatCode>
                <c:ptCount val="5"/>
                <c:pt idx="1">
                  <c:v>9908</c:v>
                </c:pt>
                <c:pt idx="2">
                  <c:v>10257</c:v>
                </c:pt>
                <c:pt idx="3">
                  <c:v>10499</c:v>
                </c:pt>
                <c:pt idx="4">
                  <c:v>10718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C7-4551-B7A1-E7635361F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3.0416148209594911E-3</c:v>
                </c:pt>
                <c:pt idx="1">
                  <c:v>8.5915743319310307E-4</c:v>
                </c:pt>
                <c:pt idx="2">
                  <c:v>3.9926132211490981E-2</c:v>
                </c:pt>
                <c:pt idx="3">
                  <c:v>4.6710513321877901E-3</c:v>
                </c:pt>
                <c:pt idx="4">
                  <c:v>6.0565661353716105E-2</c:v>
                </c:pt>
                <c:pt idx="5">
                  <c:v>4.3224506725128876E-2</c:v>
                </c:pt>
                <c:pt idx="6">
                  <c:v>0.11471233039047224</c:v>
                </c:pt>
                <c:pt idx="7">
                  <c:v>7.590211530485276E-2</c:v>
                </c:pt>
                <c:pt idx="8">
                  <c:v>2.7117773695957022E-2</c:v>
                </c:pt>
                <c:pt idx="9">
                  <c:v>1.8694080701546482E-2</c:v>
                </c:pt>
                <c:pt idx="10">
                  <c:v>5.9479370346230569E-2</c:v>
                </c:pt>
                <c:pt idx="11">
                  <c:v>2.2130710434318895E-2</c:v>
                </c:pt>
                <c:pt idx="12">
                  <c:v>0.1125496237482965</c:v>
                </c:pt>
                <c:pt idx="13">
                  <c:v>7.1102684126325769E-2</c:v>
                </c:pt>
                <c:pt idx="14">
                  <c:v>4.0923544863818606E-2</c:v>
                </c:pt>
                <c:pt idx="15">
                  <c:v>8.1215065868736544E-2</c:v>
                </c:pt>
                <c:pt idx="16">
                  <c:v>0.13568762220773833</c:v>
                </c:pt>
                <c:pt idx="17">
                  <c:v>2.1794947759277913E-2</c:v>
                </c:pt>
                <c:pt idx="18">
                  <c:v>3.4632932393197841E-2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F-4DC8-B4E9-A87629BE2B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F-4DC8-B4E9-A87629BE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8.40'!$Y$44:$Y$60</c:f>
              <c:numCache>
                <c:formatCode>#,##0</c:formatCode>
                <c:ptCount val="17"/>
                <c:pt idx="0">
                  <c:v>14</c:v>
                </c:pt>
                <c:pt idx="1">
                  <c:v>752</c:v>
                </c:pt>
                <c:pt idx="2">
                  <c:v>2370</c:v>
                </c:pt>
                <c:pt idx="3">
                  <c:v>4343</c:v>
                </c:pt>
                <c:pt idx="4">
                  <c:v>5077</c:v>
                </c:pt>
                <c:pt idx="5">
                  <c:v>4853</c:v>
                </c:pt>
                <c:pt idx="6">
                  <c:v>4768</c:v>
                </c:pt>
                <c:pt idx="7">
                  <c:v>4568</c:v>
                </c:pt>
                <c:pt idx="8">
                  <c:v>4160</c:v>
                </c:pt>
                <c:pt idx="9">
                  <c:v>4317</c:v>
                </c:pt>
                <c:pt idx="10">
                  <c:v>3827</c:v>
                </c:pt>
                <c:pt idx="11">
                  <c:v>3066</c:v>
                </c:pt>
                <c:pt idx="12">
                  <c:v>1755</c:v>
                </c:pt>
                <c:pt idx="13">
                  <c:v>921</c:v>
                </c:pt>
                <c:pt idx="14">
                  <c:v>476</c:v>
                </c:pt>
                <c:pt idx="15">
                  <c:v>238</c:v>
                </c:pt>
                <c:pt idx="1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D-4B71-8715-60574E82BBA4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8.40'!$Y$63:$Y$79</c:f>
              <c:numCache>
                <c:formatCode>#,##0</c:formatCode>
                <c:ptCount val="17"/>
                <c:pt idx="0">
                  <c:v>25</c:v>
                </c:pt>
                <c:pt idx="1">
                  <c:v>901</c:v>
                </c:pt>
                <c:pt idx="2">
                  <c:v>2610</c:v>
                </c:pt>
                <c:pt idx="3">
                  <c:v>4697</c:v>
                </c:pt>
                <c:pt idx="4">
                  <c:v>5064</c:v>
                </c:pt>
                <c:pt idx="5">
                  <c:v>4681</c:v>
                </c:pt>
                <c:pt idx="6">
                  <c:v>4860</c:v>
                </c:pt>
                <c:pt idx="7">
                  <c:v>4394</c:v>
                </c:pt>
                <c:pt idx="8">
                  <c:v>4539</c:v>
                </c:pt>
                <c:pt idx="9">
                  <c:v>4746</c:v>
                </c:pt>
                <c:pt idx="10">
                  <c:v>4094</c:v>
                </c:pt>
                <c:pt idx="11">
                  <c:v>2840</c:v>
                </c:pt>
                <c:pt idx="12">
                  <c:v>1540</c:v>
                </c:pt>
                <c:pt idx="13">
                  <c:v>712</c:v>
                </c:pt>
                <c:pt idx="14">
                  <c:v>327</c:v>
                </c:pt>
                <c:pt idx="15">
                  <c:v>195</c:v>
                </c:pt>
                <c:pt idx="16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D-4B71-8715-60574E82B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8.40'!$Y$83:$Y$90</c:f>
              <c:numCache>
                <c:formatCode>#,##0</c:formatCode>
                <c:ptCount val="8"/>
                <c:pt idx="0">
                  <c:v>6429</c:v>
                </c:pt>
                <c:pt idx="1">
                  <c:v>7986</c:v>
                </c:pt>
                <c:pt idx="2">
                  <c:v>3760</c:v>
                </c:pt>
                <c:pt idx="3">
                  <c:v>1676</c:v>
                </c:pt>
                <c:pt idx="4">
                  <c:v>2219</c:v>
                </c:pt>
                <c:pt idx="5">
                  <c:v>2425</c:v>
                </c:pt>
                <c:pt idx="6">
                  <c:v>1060</c:v>
                </c:pt>
                <c:pt idx="7">
                  <c:v>1790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A-44E0-A489-D487B7C9DB65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8.40'!$Y$93:$Y$100</c:f>
              <c:numCache>
                <c:formatCode>#,##0</c:formatCode>
                <c:ptCount val="8"/>
                <c:pt idx="0">
                  <c:v>3916</c:v>
                </c:pt>
                <c:pt idx="1">
                  <c:v>8652</c:v>
                </c:pt>
                <c:pt idx="2">
                  <c:v>849</c:v>
                </c:pt>
                <c:pt idx="3">
                  <c:v>3431</c:v>
                </c:pt>
                <c:pt idx="4">
                  <c:v>6233</c:v>
                </c:pt>
                <c:pt idx="5">
                  <c:v>3525</c:v>
                </c:pt>
                <c:pt idx="6">
                  <c:v>167</c:v>
                </c:pt>
                <c:pt idx="7">
                  <c:v>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A-44E0-A489-D487B7C9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8.40'!$U$8:$Y$8</c:f>
              <c:numCache>
                <c:formatCode>#,##0</c:formatCode>
                <c:ptCount val="5"/>
                <c:pt idx="1">
                  <c:v>43255.13</c:v>
                </c:pt>
                <c:pt idx="2">
                  <c:v>43921.2</c:v>
                </c:pt>
                <c:pt idx="3">
                  <c:v>45222.84</c:v>
                </c:pt>
                <c:pt idx="4">
                  <c:v>47734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A-44A3-AE8A-E0CD40D8FB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A-44A3-AE8A-E0CD40D8F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8.40'!$V$4:$Z$4</c:f>
              <c:numCache>
                <c:formatCode>#,##0</c:formatCode>
                <c:ptCount val="5"/>
                <c:pt idx="0">
                  <c:v>89117</c:v>
                </c:pt>
                <c:pt idx="1">
                  <c:v>91519</c:v>
                </c:pt>
                <c:pt idx="2">
                  <c:v>91481</c:v>
                </c:pt>
                <c:pt idx="3">
                  <c:v>92094</c:v>
                </c:pt>
                <c:pt idx="4">
                  <c:v>101265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8-4209-9CA2-DF14A33635E0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8.40'!$V$7:$Z$7</c:f>
              <c:numCache>
                <c:formatCode>#,##0</c:formatCode>
                <c:ptCount val="5"/>
                <c:pt idx="0">
                  <c:v>64932</c:v>
                </c:pt>
                <c:pt idx="1">
                  <c:v>66082</c:v>
                </c:pt>
                <c:pt idx="2">
                  <c:v>67421</c:v>
                </c:pt>
                <c:pt idx="3">
                  <c:v>67276</c:v>
                </c:pt>
                <c:pt idx="4">
                  <c:v>69026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8-4209-9CA2-DF14A33635E0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8.40'!$V$11:$Z$11</c:f>
              <c:numCache>
                <c:formatCode>#,##0</c:formatCode>
                <c:ptCount val="5"/>
                <c:pt idx="0">
                  <c:v>79207</c:v>
                </c:pt>
                <c:pt idx="1">
                  <c:v>81266</c:v>
                </c:pt>
                <c:pt idx="2">
                  <c:v>80988</c:v>
                </c:pt>
                <c:pt idx="3">
                  <c:v>81376</c:v>
                </c:pt>
                <c:pt idx="4">
                  <c:v>90228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8-4209-9CA2-DF14A33635E0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8.40'!$V$12:$Z$12</c:f>
              <c:numCache>
                <c:formatCode>#,##0</c:formatCode>
                <c:ptCount val="5"/>
                <c:pt idx="0">
                  <c:v>9908</c:v>
                </c:pt>
                <c:pt idx="1">
                  <c:v>10257</c:v>
                </c:pt>
                <c:pt idx="2">
                  <c:v>10499</c:v>
                </c:pt>
                <c:pt idx="3">
                  <c:v>10718</c:v>
                </c:pt>
                <c:pt idx="4">
                  <c:v>11032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8-4209-9CA2-DF14A336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3.0416148209594911E-3</c:v>
                </c:pt>
                <c:pt idx="1">
                  <c:v>8.5915743319310307E-4</c:v>
                </c:pt>
                <c:pt idx="2">
                  <c:v>3.9926132211490981E-2</c:v>
                </c:pt>
                <c:pt idx="3">
                  <c:v>4.6710513321877901E-3</c:v>
                </c:pt>
                <c:pt idx="4">
                  <c:v>6.0565661353716105E-2</c:v>
                </c:pt>
                <c:pt idx="5">
                  <c:v>4.3224506725128876E-2</c:v>
                </c:pt>
                <c:pt idx="6">
                  <c:v>0.11471233039047224</c:v>
                </c:pt>
                <c:pt idx="7">
                  <c:v>7.590211530485276E-2</c:v>
                </c:pt>
                <c:pt idx="8">
                  <c:v>2.7117773695957022E-2</c:v>
                </c:pt>
                <c:pt idx="9">
                  <c:v>1.8694080701546482E-2</c:v>
                </c:pt>
                <c:pt idx="10">
                  <c:v>5.9479370346230569E-2</c:v>
                </c:pt>
                <c:pt idx="11">
                  <c:v>2.2130710434318895E-2</c:v>
                </c:pt>
                <c:pt idx="12">
                  <c:v>0.1125496237482965</c:v>
                </c:pt>
                <c:pt idx="13">
                  <c:v>7.1102684126325769E-2</c:v>
                </c:pt>
                <c:pt idx="14">
                  <c:v>4.0923544863818606E-2</c:v>
                </c:pt>
                <c:pt idx="15">
                  <c:v>8.1215065868736544E-2</c:v>
                </c:pt>
                <c:pt idx="16">
                  <c:v>0.13568762220773833</c:v>
                </c:pt>
                <c:pt idx="17">
                  <c:v>2.1794947759277913E-2</c:v>
                </c:pt>
                <c:pt idx="18">
                  <c:v>3.4632932393197841E-2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9-437A-B338-F068D6BB85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9-437A-B338-F068D6BB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8.40'!$Z$44:$Z$60</c:f>
              <c:numCache>
                <c:formatCode>#,##0</c:formatCode>
                <c:ptCount val="17"/>
                <c:pt idx="0">
                  <c:v>17</c:v>
                </c:pt>
                <c:pt idx="1">
                  <c:v>1020</c:v>
                </c:pt>
                <c:pt idx="2">
                  <c:v>3074</c:v>
                </c:pt>
                <c:pt idx="3">
                  <c:v>5057</c:v>
                </c:pt>
                <c:pt idx="4">
                  <c:v>5439</c:v>
                </c:pt>
                <c:pt idx="5">
                  <c:v>4986</c:v>
                </c:pt>
                <c:pt idx="6">
                  <c:v>4950</c:v>
                </c:pt>
                <c:pt idx="7">
                  <c:v>4959</c:v>
                </c:pt>
                <c:pt idx="8">
                  <c:v>4571</c:v>
                </c:pt>
                <c:pt idx="9">
                  <c:v>4598</c:v>
                </c:pt>
                <c:pt idx="10">
                  <c:v>4040</c:v>
                </c:pt>
                <c:pt idx="11">
                  <c:v>3183</c:v>
                </c:pt>
                <c:pt idx="12">
                  <c:v>1942</c:v>
                </c:pt>
                <c:pt idx="13">
                  <c:v>983</c:v>
                </c:pt>
                <c:pt idx="14">
                  <c:v>492</c:v>
                </c:pt>
                <c:pt idx="15">
                  <c:v>255</c:v>
                </c:pt>
                <c:pt idx="1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E-477A-A25F-36A295EC2E7B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8.40'!$Z$63:$Z$79</c:f>
              <c:numCache>
                <c:formatCode>#,##0</c:formatCode>
                <c:ptCount val="17"/>
                <c:pt idx="0">
                  <c:v>21</c:v>
                </c:pt>
                <c:pt idx="1">
                  <c:v>1250</c:v>
                </c:pt>
                <c:pt idx="2">
                  <c:v>3417</c:v>
                </c:pt>
                <c:pt idx="3">
                  <c:v>5315</c:v>
                </c:pt>
                <c:pt idx="4">
                  <c:v>5519</c:v>
                </c:pt>
                <c:pt idx="5">
                  <c:v>5156</c:v>
                </c:pt>
                <c:pt idx="6">
                  <c:v>5277</c:v>
                </c:pt>
                <c:pt idx="7">
                  <c:v>4989</c:v>
                </c:pt>
                <c:pt idx="8">
                  <c:v>4850</c:v>
                </c:pt>
                <c:pt idx="9">
                  <c:v>5101</c:v>
                </c:pt>
                <c:pt idx="10">
                  <c:v>4430</c:v>
                </c:pt>
                <c:pt idx="11">
                  <c:v>3086</c:v>
                </c:pt>
                <c:pt idx="12">
                  <c:v>1620</c:v>
                </c:pt>
                <c:pt idx="13">
                  <c:v>730</c:v>
                </c:pt>
                <c:pt idx="14">
                  <c:v>380</c:v>
                </c:pt>
                <c:pt idx="15">
                  <c:v>188</c:v>
                </c:pt>
                <c:pt idx="1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E-477A-A25F-36A295EC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8.40'!$Z$83:$Z$90</c:f>
              <c:numCache>
                <c:formatCode>#,##0</c:formatCode>
                <c:ptCount val="8"/>
                <c:pt idx="0">
                  <c:v>6358</c:v>
                </c:pt>
                <c:pt idx="1">
                  <c:v>8189</c:v>
                </c:pt>
                <c:pt idx="2">
                  <c:v>3770</c:v>
                </c:pt>
                <c:pt idx="3">
                  <c:v>1816</c:v>
                </c:pt>
                <c:pt idx="4">
                  <c:v>2317</c:v>
                </c:pt>
                <c:pt idx="5">
                  <c:v>2472</c:v>
                </c:pt>
                <c:pt idx="6">
                  <c:v>1111</c:v>
                </c:pt>
                <c:pt idx="7">
                  <c:v>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4E1-AAD8-BBFE95B84109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8.40'!$Z$93:$Z$100</c:f>
              <c:numCache>
                <c:formatCode>#,##0</c:formatCode>
                <c:ptCount val="8"/>
                <c:pt idx="0">
                  <c:v>3871</c:v>
                </c:pt>
                <c:pt idx="1">
                  <c:v>9052</c:v>
                </c:pt>
                <c:pt idx="2">
                  <c:v>923</c:v>
                </c:pt>
                <c:pt idx="3">
                  <c:v>3658</c:v>
                </c:pt>
                <c:pt idx="4">
                  <c:v>6165</c:v>
                </c:pt>
                <c:pt idx="5">
                  <c:v>3589</c:v>
                </c:pt>
                <c:pt idx="6">
                  <c:v>175</c:v>
                </c:pt>
                <c:pt idx="7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4E1-AAD8-BBFE95B84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8.1'!$Y$83:$Y$90</c:f>
              <c:numCache>
                <c:formatCode>#,##0</c:formatCode>
                <c:ptCount val="8"/>
                <c:pt idx="0">
                  <c:v>471</c:v>
                </c:pt>
                <c:pt idx="1">
                  <c:v>387</c:v>
                </c:pt>
                <c:pt idx="2">
                  <c:v>641</c:v>
                </c:pt>
                <c:pt idx="3">
                  <c:v>265</c:v>
                </c:pt>
                <c:pt idx="4">
                  <c:v>113</c:v>
                </c:pt>
                <c:pt idx="5">
                  <c:v>161</c:v>
                </c:pt>
                <c:pt idx="6">
                  <c:v>329</c:v>
                </c:pt>
                <c:pt idx="7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0C4-8657-D1BA6DD117A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8.1'!$Y$93:$Y$100</c:f>
              <c:numCache>
                <c:formatCode>#,##0</c:formatCode>
                <c:ptCount val="8"/>
                <c:pt idx="0">
                  <c:v>378</c:v>
                </c:pt>
                <c:pt idx="1">
                  <c:v>694</c:v>
                </c:pt>
                <c:pt idx="2">
                  <c:v>147</c:v>
                </c:pt>
                <c:pt idx="3">
                  <c:v>525</c:v>
                </c:pt>
                <c:pt idx="4">
                  <c:v>502</c:v>
                </c:pt>
                <c:pt idx="5">
                  <c:v>346</c:v>
                </c:pt>
                <c:pt idx="6">
                  <c:v>40</c:v>
                </c:pt>
                <c:pt idx="7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0C4-8657-D1BA6DD1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8.4'!$V$8:$Z$8</c:f>
              <c:numCache>
                <c:formatCode>#,##0</c:formatCode>
                <c:ptCount val="5"/>
                <c:pt idx="0">
                  <c:v>48800</c:v>
                </c:pt>
                <c:pt idx="1">
                  <c:v>49620</c:v>
                </c:pt>
                <c:pt idx="2">
                  <c:v>51637.09</c:v>
                </c:pt>
                <c:pt idx="3">
                  <c:v>54493</c:v>
                </c:pt>
                <c:pt idx="4">
                  <c:v>54875.82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7-4415-A6C2-61A0E71A54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7-4415-A6C2-61A0E71A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8.40'!$V$8:$Z$8</c:f>
              <c:numCache>
                <c:formatCode>#,##0</c:formatCode>
                <c:ptCount val="5"/>
                <c:pt idx="0">
                  <c:v>43255.13</c:v>
                </c:pt>
                <c:pt idx="1">
                  <c:v>43921.2</c:v>
                </c:pt>
                <c:pt idx="2">
                  <c:v>45222.84</c:v>
                </c:pt>
                <c:pt idx="3">
                  <c:v>47734</c:v>
                </c:pt>
                <c:pt idx="4">
                  <c:v>47358.75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B-4626-A6BF-7E746C33BA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B-4626-A6BF-7E746C33B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8.41'!$U$4:$Y$4</c:f>
              <c:numCache>
                <c:formatCode>#,##0</c:formatCode>
                <c:ptCount val="5"/>
                <c:pt idx="1">
                  <c:v>7576</c:v>
                </c:pt>
                <c:pt idx="2">
                  <c:v>7433</c:v>
                </c:pt>
                <c:pt idx="3">
                  <c:v>7647</c:v>
                </c:pt>
                <c:pt idx="4">
                  <c:v>8042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4-4E08-8B97-F9509B1819DC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8.41'!$U$7:$Y$7</c:f>
              <c:numCache>
                <c:formatCode>#,##0</c:formatCode>
                <c:ptCount val="5"/>
                <c:pt idx="1">
                  <c:v>4952</c:v>
                </c:pt>
                <c:pt idx="2">
                  <c:v>5011</c:v>
                </c:pt>
                <c:pt idx="3">
                  <c:v>5225</c:v>
                </c:pt>
                <c:pt idx="4">
                  <c:v>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4-4E08-8B97-F9509B1819DC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8.41'!$U$11:$Y$11</c:f>
              <c:numCache>
                <c:formatCode>#,##0</c:formatCode>
                <c:ptCount val="5"/>
                <c:pt idx="1">
                  <c:v>6117</c:v>
                </c:pt>
                <c:pt idx="2">
                  <c:v>6038</c:v>
                </c:pt>
                <c:pt idx="3">
                  <c:v>6178</c:v>
                </c:pt>
                <c:pt idx="4">
                  <c:v>6546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4-4E08-8B97-F9509B1819DC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8.41'!$U$12:$Y$12</c:f>
              <c:numCache>
                <c:formatCode>#,##0</c:formatCode>
                <c:ptCount val="5"/>
                <c:pt idx="1">
                  <c:v>1467</c:v>
                </c:pt>
                <c:pt idx="2">
                  <c:v>1401</c:v>
                </c:pt>
                <c:pt idx="3">
                  <c:v>1475</c:v>
                </c:pt>
                <c:pt idx="4">
                  <c:v>1496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34-4E08-8B97-F9509B18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6.1240571878869748E-2</c:v>
                </c:pt>
                <c:pt idx="1">
                  <c:v>1.1707756388607453E-2</c:v>
                </c:pt>
                <c:pt idx="2">
                  <c:v>2.2064617809298661E-2</c:v>
                </c:pt>
                <c:pt idx="3">
                  <c:v>2.9269390971518633E-3</c:v>
                </c:pt>
                <c:pt idx="4">
                  <c:v>7.9927952268377803E-2</c:v>
                </c:pt>
                <c:pt idx="5">
                  <c:v>2.3640661938534278E-2</c:v>
                </c:pt>
                <c:pt idx="6">
                  <c:v>0.11054823820781268</c:v>
                </c:pt>
                <c:pt idx="7">
                  <c:v>0.11178655859506924</c:v>
                </c:pt>
                <c:pt idx="8">
                  <c:v>4.3678937295958571E-2</c:v>
                </c:pt>
                <c:pt idx="9">
                  <c:v>8.1053698074974676E-3</c:v>
                </c:pt>
                <c:pt idx="10">
                  <c:v>3.3772374197906116E-2</c:v>
                </c:pt>
                <c:pt idx="11">
                  <c:v>2.7580772261623327E-2</c:v>
                </c:pt>
                <c:pt idx="12">
                  <c:v>4.9082517167623553E-2</c:v>
                </c:pt>
                <c:pt idx="13">
                  <c:v>6.2704041427445678E-2</c:v>
                </c:pt>
                <c:pt idx="14">
                  <c:v>5.2122030845435104E-2</c:v>
                </c:pt>
                <c:pt idx="15">
                  <c:v>7.9815377687718111E-2</c:v>
                </c:pt>
                <c:pt idx="16">
                  <c:v>9.8727907238545534E-2</c:v>
                </c:pt>
                <c:pt idx="17">
                  <c:v>2.2289766970618033E-2</c:v>
                </c:pt>
                <c:pt idx="18">
                  <c:v>4.3678937295958571E-2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5-485F-8173-5FFB75E10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5-485F-8173-5FFB75E1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8.41'!$Y$44:$Y$60</c:f>
              <c:numCache>
                <c:formatCode>#,##0</c:formatCode>
                <c:ptCount val="17"/>
                <c:pt idx="0">
                  <c:v>6</c:v>
                </c:pt>
                <c:pt idx="1">
                  <c:v>122</c:v>
                </c:pt>
                <c:pt idx="2">
                  <c:v>198</c:v>
                </c:pt>
                <c:pt idx="3">
                  <c:v>267</c:v>
                </c:pt>
                <c:pt idx="4">
                  <c:v>400</c:v>
                </c:pt>
                <c:pt idx="5">
                  <c:v>304</c:v>
                </c:pt>
                <c:pt idx="6">
                  <c:v>342</c:v>
                </c:pt>
                <c:pt idx="7">
                  <c:v>334</c:v>
                </c:pt>
                <c:pt idx="8">
                  <c:v>356</c:v>
                </c:pt>
                <c:pt idx="9">
                  <c:v>298</c:v>
                </c:pt>
                <c:pt idx="10">
                  <c:v>372</c:v>
                </c:pt>
                <c:pt idx="11">
                  <c:v>403</c:v>
                </c:pt>
                <c:pt idx="12">
                  <c:v>236</c:v>
                </c:pt>
                <c:pt idx="13">
                  <c:v>138</c:v>
                </c:pt>
                <c:pt idx="14">
                  <c:v>53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9-4152-86C1-94601A1463D0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8.41'!$Y$63:$Y$79</c:f>
              <c:numCache>
                <c:formatCode>#,##0</c:formatCode>
                <c:ptCount val="17"/>
                <c:pt idx="0">
                  <c:v>15</c:v>
                </c:pt>
                <c:pt idx="1">
                  <c:v>131</c:v>
                </c:pt>
                <c:pt idx="2">
                  <c:v>198</c:v>
                </c:pt>
                <c:pt idx="3">
                  <c:v>306</c:v>
                </c:pt>
                <c:pt idx="4">
                  <c:v>392</c:v>
                </c:pt>
                <c:pt idx="5">
                  <c:v>308</c:v>
                </c:pt>
                <c:pt idx="6">
                  <c:v>399</c:v>
                </c:pt>
                <c:pt idx="7">
                  <c:v>388</c:v>
                </c:pt>
                <c:pt idx="8">
                  <c:v>387</c:v>
                </c:pt>
                <c:pt idx="9">
                  <c:v>435</c:v>
                </c:pt>
                <c:pt idx="10">
                  <c:v>417</c:v>
                </c:pt>
                <c:pt idx="11">
                  <c:v>428</c:v>
                </c:pt>
                <c:pt idx="12">
                  <c:v>220</c:v>
                </c:pt>
                <c:pt idx="13">
                  <c:v>86</c:v>
                </c:pt>
                <c:pt idx="14">
                  <c:v>27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9-4152-86C1-94601A146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8.41'!$Y$83:$Y$90</c:f>
              <c:numCache>
                <c:formatCode>#,##0</c:formatCode>
                <c:ptCount val="8"/>
                <c:pt idx="0">
                  <c:v>337</c:v>
                </c:pt>
                <c:pt idx="1">
                  <c:v>241</c:v>
                </c:pt>
                <c:pt idx="2">
                  <c:v>501</c:v>
                </c:pt>
                <c:pt idx="3">
                  <c:v>142</c:v>
                </c:pt>
                <c:pt idx="4">
                  <c:v>68</c:v>
                </c:pt>
                <c:pt idx="5">
                  <c:v>135</c:v>
                </c:pt>
                <c:pt idx="6">
                  <c:v>210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C-4B05-AF64-C1A4ED83B073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8.41'!$Y$93:$Y$100</c:f>
              <c:numCache>
                <c:formatCode>#,##0</c:formatCode>
                <c:ptCount val="8"/>
                <c:pt idx="0">
                  <c:v>228</c:v>
                </c:pt>
                <c:pt idx="1">
                  <c:v>496</c:v>
                </c:pt>
                <c:pt idx="2">
                  <c:v>110</c:v>
                </c:pt>
                <c:pt idx="3">
                  <c:v>378</c:v>
                </c:pt>
                <c:pt idx="4">
                  <c:v>401</c:v>
                </c:pt>
                <c:pt idx="5">
                  <c:v>306</c:v>
                </c:pt>
                <c:pt idx="6">
                  <c:v>27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C-4B05-AF64-C1A4ED83B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8.41'!$U$8:$Y$8</c:f>
              <c:numCache>
                <c:formatCode>#,##0</c:formatCode>
                <c:ptCount val="5"/>
                <c:pt idx="1">
                  <c:v>29968.48</c:v>
                </c:pt>
                <c:pt idx="2">
                  <c:v>30830</c:v>
                </c:pt>
                <c:pt idx="3">
                  <c:v>33373.699999999997</c:v>
                </c:pt>
                <c:pt idx="4">
                  <c:v>37247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6-45BA-92B2-001A5C91E0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6-45BA-92B2-001A5C91E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8.41'!$V$4:$Z$4</c:f>
              <c:numCache>
                <c:formatCode>#,##0</c:formatCode>
                <c:ptCount val="5"/>
                <c:pt idx="0">
                  <c:v>7576</c:v>
                </c:pt>
                <c:pt idx="1">
                  <c:v>7433</c:v>
                </c:pt>
                <c:pt idx="2">
                  <c:v>7647</c:v>
                </c:pt>
                <c:pt idx="3">
                  <c:v>8042</c:v>
                </c:pt>
                <c:pt idx="4">
                  <c:v>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2-4645-AD76-045B5FF0504D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8.41'!$V$7:$Z$7</c:f>
              <c:numCache>
                <c:formatCode>#,##0</c:formatCode>
                <c:ptCount val="5"/>
                <c:pt idx="0">
                  <c:v>4952</c:v>
                </c:pt>
                <c:pt idx="1">
                  <c:v>5011</c:v>
                </c:pt>
                <c:pt idx="2">
                  <c:v>5225</c:v>
                </c:pt>
                <c:pt idx="3">
                  <c:v>5408</c:v>
                </c:pt>
                <c:pt idx="4">
                  <c:v>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2-4645-AD76-045B5FF0504D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8.41'!$V$11:$Z$11</c:f>
              <c:numCache>
                <c:formatCode>#,##0</c:formatCode>
                <c:ptCount val="5"/>
                <c:pt idx="0">
                  <c:v>6117</c:v>
                </c:pt>
                <c:pt idx="1">
                  <c:v>6038</c:v>
                </c:pt>
                <c:pt idx="2">
                  <c:v>6178</c:v>
                </c:pt>
                <c:pt idx="3">
                  <c:v>6546</c:v>
                </c:pt>
                <c:pt idx="4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2-4645-AD76-045B5FF0504D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8.41'!$V$12:$Z$12</c:f>
              <c:numCache>
                <c:formatCode>#,##0</c:formatCode>
                <c:ptCount val="5"/>
                <c:pt idx="0">
                  <c:v>1467</c:v>
                </c:pt>
                <c:pt idx="1">
                  <c:v>1401</c:v>
                </c:pt>
                <c:pt idx="2">
                  <c:v>1475</c:v>
                </c:pt>
                <c:pt idx="3">
                  <c:v>1496</c:v>
                </c:pt>
                <c:pt idx="4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2-4645-AD76-045B5FF05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6.1240571878869748E-2</c:v>
                </c:pt>
                <c:pt idx="1">
                  <c:v>1.1707756388607453E-2</c:v>
                </c:pt>
                <c:pt idx="2">
                  <c:v>2.2064617809298661E-2</c:v>
                </c:pt>
                <c:pt idx="3">
                  <c:v>2.9269390971518633E-3</c:v>
                </c:pt>
                <c:pt idx="4">
                  <c:v>7.9927952268377803E-2</c:v>
                </c:pt>
                <c:pt idx="5">
                  <c:v>2.3640661938534278E-2</c:v>
                </c:pt>
                <c:pt idx="6">
                  <c:v>0.11054823820781268</c:v>
                </c:pt>
                <c:pt idx="7">
                  <c:v>0.11178655859506924</c:v>
                </c:pt>
                <c:pt idx="8">
                  <c:v>4.3678937295958571E-2</c:v>
                </c:pt>
                <c:pt idx="9">
                  <c:v>8.1053698074974676E-3</c:v>
                </c:pt>
                <c:pt idx="10">
                  <c:v>3.3772374197906116E-2</c:v>
                </c:pt>
                <c:pt idx="11">
                  <c:v>2.7580772261623327E-2</c:v>
                </c:pt>
                <c:pt idx="12">
                  <c:v>4.9082517167623553E-2</c:v>
                </c:pt>
                <c:pt idx="13">
                  <c:v>6.2704041427445678E-2</c:v>
                </c:pt>
                <c:pt idx="14">
                  <c:v>5.2122030845435104E-2</c:v>
                </c:pt>
                <c:pt idx="15">
                  <c:v>7.9815377687718111E-2</c:v>
                </c:pt>
                <c:pt idx="16">
                  <c:v>9.8727907238545534E-2</c:v>
                </c:pt>
                <c:pt idx="17">
                  <c:v>2.2289766970618033E-2</c:v>
                </c:pt>
                <c:pt idx="18">
                  <c:v>4.3678937295958571E-2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5-4F07-B67C-83FEA5136C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5-4F07-B67C-83FEA513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8.41'!$Z$44:$Z$60</c:f>
              <c:numCache>
                <c:formatCode>#,##0</c:formatCode>
                <c:ptCount val="17"/>
                <c:pt idx="0">
                  <c:v>9</c:v>
                </c:pt>
                <c:pt idx="1">
                  <c:v>156</c:v>
                </c:pt>
                <c:pt idx="2">
                  <c:v>221</c:v>
                </c:pt>
                <c:pt idx="3">
                  <c:v>333</c:v>
                </c:pt>
                <c:pt idx="4">
                  <c:v>432</c:v>
                </c:pt>
                <c:pt idx="5">
                  <c:v>358</c:v>
                </c:pt>
                <c:pt idx="6">
                  <c:v>365</c:v>
                </c:pt>
                <c:pt idx="7">
                  <c:v>382</c:v>
                </c:pt>
                <c:pt idx="8">
                  <c:v>355</c:v>
                </c:pt>
                <c:pt idx="9">
                  <c:v>361</c:v>
                </c:pt>
                <c:pt idx="10">
                  <c:v>380</c:v>
                </c:pt>
                <c:pt idx="11">
                  <c:v>430</c:v>
                </c:pt>
                <c:pt idx="12">
                  <c:v>261</c:v>
                </c:pt>
                <c:pt idx="13">
                  <c:v>148</c:v>
                </c:pt>
                <c:pt idx="14">
                  <c:v>54</c:v>
                </c:pt>
                <c:pt idx="15">
                  <c:v>25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800-B8C8-2AB6FD4004A2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8.41'!$Z$63:$Z$79</c:f>
              <c:numCache>
                <c:formatCode>#,##0</c:formatCode>
                <c:ptCount val="17"/>
                <c:pt idx="0">
                  <c:v>14</c:v>
                </c:pt>
                <c:pt idx="1">
                  <c:v>157</c:v>
                </c:pt>
                <c:pt idx="2">
                  <c:v>279</c:v>
                </c:pt>
                <c:pt idx="3">
                  <c:v>294</c:v>
                </c:pt>
                <c:pt idx="4">
                  <c:v>441</c:v>
                </c:pt>
                <c:pt idx="5">
                  <c:v>347</c:v>
                </c:pt>
                <c:pt idx="6">
                  <c:v>402</c:v>
                </c:pt>
                <c:pt idx="7">
                  <c:v>460</c:v>
                </c:pt>
                <c:pt idx="8">
                  <c:v>391</c:v>
                </c:pt>
                <c:pt idx="9">
                  <c:v>486</c:v>
                </c:pt>
                <c:pt idx="10">
                  <c:v>449</c:v>
                </c:pt>
                <c:pt idx="11">
                  <c:v>429</c:v>
                </c:pt>
                <c:pt idx="12">
                  <c:v>272</c:v>
                </c:pt>
                <c:pt idx="13">
                  <c:v>89</c:v>
                </c:pt>
                <c:pt idx="14">
                  <c:v>31</c:v>
                </c:pt>
                <c:pt idx="15">
                  <c:v>21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800-B8C8-2AB6FD40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8.41'!$Z$83:$Z$90</c:f>
              <c:numCache>
                <c:formatCode>#,##0</c:formatCode>
                <c:ptCount val="8"/>
                <c:pt idx="0">
                  <c:v>343</c:v>
                </c:pt>
                <c:pt idx="1">
                  <c:v>249</c:v>
                </c:pt>
                <c:pt idx="2">
                  <c:v>528</c:v>
                </c:pt>
                <c:pt idx="3">
                  <c:v>176</c:v>
                </c:pt>
                <c:pt idx="4">
                  <c:v>81</c:v>
                </c:pt>
                <c:pt idx="5">
                  <c:v>143</c:v>
                </c:pt>
                <c:pt idx="6">
                  <c:v>226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1-4480-8647-05284701A416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8.41'!$Z$93:$Z$100</c:f>
              <c:numCache>
                <c:formatCode>#,##0</c:formatCode>
                <c:ptCount val="8"/>
                <c:pt idx="0">
                  <c:v>254</c:v>
                </c:pt>
                <c:pt idx="1">
                  <c:v>536</c:v>
                </c:pt>
                <c:pt idx="2">
                  <c:v>111</c:v>
                </c:pt>
                <c:pt idx="3">
                  <c:v>381</c:v>
                </c:pt>
                <c:pt idx="4">
                  <c:v>404</c:v>
                </c:pt>
                <c:pt idx="5">
                  <c:v>313</c:v>
                </c:pt>
                <c:pt idx="6">
                  <c:v>26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1-4480-8647-05284701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8.5'!$U$4:$Y$4</c:f>
              <c:numCache>
                <c:formatCode>#,##0</c:formatCode>
                <c:ptCount val="5"/>
                <c:pt idx="1">
                  <c:v>23995</c:v>
                </c:pt>
                <c:pt idx="2">
                  <c:v>24826</c:v>
                </c:pt>
                <c:pt idx="3">
                  <c:v>26041</c:v>
                </c:pt>
                <c:pt idx="4">
                  <c:v>27512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242-B091-1FCDE8219981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8.5'!$U$7:$Y$7</c:f>
              <c:numCache>
                <c:formatCode>#,##0</c:formatCode>
                <c:ptCount val="5"/>
                <c:pt idx="1">
                  <c:v>17295</c:v>
                </c:pt>
                <c:pt idx="2">
                  <c:v>17683</c:v>
                </c:pt>
                <c:pt idx="3">
                  <c:v>18791</c:v>
                </c:pt>
                <c:pt idx="4">
                  <c:v>19694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5-4242-B091-1FCDE8219981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8.5'!$U$11:$Y$11</c:f>
              <c:numCache>
                <c:formatCode>#,##0</c:formatCode>
                <c:ptCount val="5"/>
                <c:pt idx="1">
                  <c:v>19878</c:v>
                </c:pt>
                <c:pt idx="2">
                  <c:v>20680</c:v>
                </c:pt>
                <c:pt idx="3">
                  <c:v>21602</c:v>
                </c:pt>
                <c:pt idx="4">
                  <c:v>22929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5-4242-B091-1FCDE8219981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8.5'!$U$12:$Y$12</c:f>
              <c:numCache>
                <c:formatCode>#,##0</c:formatCode>
                <c:ptCount val="5"/>
                <c:pt idx="1">
                  <c:v>4118</c:v>
                </c:pt>
                <c:pt idx="2">
                  <c:v>4140</c:v>
                </c:pt>
                <c:pt idx="3">
                  <c:v>4441</c:v>
                </c:pt>
                <c:pt idx="4">
                  <c:v>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5-4242-B091-1FCDE821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8.41'!$V$8:$Z$8</c:f>
              <c:numCache>
                <c:formatCode>#,##0</c:formatCode>
                <c:ptCount val="5"/>
                <c:pt idx="0">
                  <c:v>29968.48</c:v>
                </c:pt>
                <c:pt idx="1">
                  <c:v>30830</c:v>
                </c:pt>
                <c:pt idx="2">
                  <c:v>33373.699999999997</c:v>
                </c:pt>
                <c:pt idx="3">
                  <c:v>37247</c:v>
                </c:pt>
                <c:pt idx="4">
                  <c:v>34930.699999999997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2-404E-BF4A-F4DB2A226E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2-404E-BF4A-F4DB2A22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8.42'!$U$4:$Y$4</c:f>
              <c:numCache>
                <c:formatCode>#,##0</c:formatCode>
                <c:ptCount val="5"/>
                <c:pt idx="1">
                  <c:v>80860</c:v>
                </c:pt>
                <c:pt idx="2">
                  <c:v>83681</c:v>
                </c:pt>
                <c:pt idx="3">
                  <c:v>82810</c:v>
                </c:pt>
                <c:pt idx="4">
                  <c:v>81807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8-4BB6-A2D1-0B13AE5B4F4D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8.42'!$U$7:$Y$7</c:f>
              <c:numCache>
                <c:formatCode>#,##0</c:formatCode>
                <c:ptCount val="5"/>
                <c:pt idx="1">
                  <c:v>54278</c:v>
                </c:pt>
                <c:pt idx="2">
                  <c:v>55783</c:v>
                </c:pt>
                <c:pt idx="3">
                  <c:v>56382</c:v>
                </c:pt>
                <c:pt idx="4">
                  <c:v>54696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8-4BB6-A2D1-0B13AE5B4F4D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8.42'!$U$11:$Y$11</c:f>
              <c:numCache>
                <c:formatCode>#,##0</c:formatCode>
                <c:ptCount val="5"/>
                <c:pt idx="1">
                  <c:v>73148</c:v>
                </c:pt>
                <c:pt idx="2">
                  <c:v>75418</c:v>
                </c:pt>
                <c:pt idx="3">
                  <c:v>74518</c:v>
                </c:pt>
                <c:pt idx="4">
                  <c:v>73440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8-4BB6-A2D1-0B13AE5B4F4D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8.42'!$U$12:$Y$12</c:f>
              <c:numCache>
                <c:formatCode>#,##0</c:formatCode>
                <c:ptCount val="5"/>
                <c:pt idx="1">
                  <c:v>7709</c:v>
                </c:pt>
                <c:pt idx="2">
                  <c:v>8261</c:v>
                </c:pt>
                <c:pt idx="3">
                  <c:v>8293</c:v>
                </c:pt>
                <c:pt idx="4">
                  <c:v>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48-4BB6-A2D1-0B13AE5B4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3.6351256369706554E-3</c:v>
                </c:pt>
                <c:pt idx="1">
                  <c:v>1.076260762607626E-3</c:v>
                </c:pt>
                <c:pt idx="2">
                  <c:v>4.1501932876471623E-2</c:v>
                </c:pt>
                <c:pt idx="3">
                  <c:v>7.4130205587770162E-3</c:v>
                </c:pt>
                <c:pt idx="4">
                  <c:v>4.2325601827446845E-2</c:v>
                </c:pt>
                <c:pt idx="5">
                  <c:v>3.111272184150413E-2</c:v>
                </c:pt>
                <c:pt idx="6">
                  <c:v>9.1559040590405899E-2</c:v>
                </c:pt>
                <c:pt idx="7">
                  <c:v>9.4326568265682656E-2</c:v>
                </c:pt>
                <c:pt idx="8">
                  <c:v>4.3643472149007205E-2</c:v>
                </c:pt>
                <c:pt idx="9">
                  <c:v>2.7807063784923564E-2</c:v>
                </c:pt>
                <c:pt idx="10">
                  <c:v>5.102354594974521E-2</c:v>
                </c:pt>
                <c:pt idx="11">
                  <c:v>1.6121946933755051E-2</c:v>
                </c:pt>
                <c:pt idx="12">
                  <c:v>9.955412054120541E-2</c:v>
                </c:pt>
                <c:pt idx="13">
                  <c:v>0.12785538569671412</c:v>
                </c:pt>
                <c:pt idx="14">
                  <c:v>5.7459146020031632E-2</c:v>
                </c:pt>
                <c:pt idx="15">
                  <c:v>7.2482867685819713E-2</c:v>
                </c:pt>
                <c:pt idx="16">
                  <c:v>0.11109646810753822</c:v>
                </c:pt>
                <c:pt idx="17">
                  <c:v>3.1562994201370584E-2</c:v>
                </c:pt>
                <c:pt idx="18">
                  <c:v>3.3704533473906166E-2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2-4BCE-B0FE-116C8244E6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2-4BCE-B0FE-116C8244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8.42'!$Y$44:$Y$60</c:f>
              <c:numCache>
                <c:formatCode>#,##0</c:formatCode>
                <c:ptCount val="17"/>
                <c:pt idx="0">
                  <c:v>9</c:v>
                </c:pt>
                <c:pt idx="1">
                  <c:v>308</c:v>
                </c:pt>
                <c:pt idx="2">
                  <c:v>1289</c:v>
                </c:pt>
                <c:pt idx="3">
                  <c:v>3704</c:v>
                </c:pt>
                <c:pt idx="4">
                  <c:v>8372</c:v>
                </c:pt>
                <c:pt idx="5">
                  <c:v>7685</c:v>
                </c:pt>
                <c:pt idx="6">
                  <c:v>6096</c:v>
                </c:pt>
                <c:pt idx="7">
                  <c:v>4334</c:v>
                </c:pt>
                <c:pt idx="8">
                  <c:v>3533</c:v>
                </c:pt>
                <c:pt idx="9">
                  <c:v>2754</c:v>
                </c:pt>
                <c:pt idx="10">
                  <c:v>2155</c:v>
                </c:pt>
                <c:pt idx="11">
                  <c:v>1572</c:v>
                </c:pt>
                <c:pt idx="12">
                  <c:v>722</c:v>
                </c:pt>
                <c:pt idx="13">
                  <c:v>209</c:v>
                </c:pt>
                <c:pt idx="14">
                  <c:v>76</c:v>
                </c:pt>
                <c:pt idx="15">
                  <c:v>28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C-4DAD-BE9F-C00B05F1A366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8.42'!$Y$63:$Y$79</c:f>
              <c:numCache>
                <c:formatCode>#,##0</c:formatCode>
                <c:ptCount val="17"/>
                <c:pt idx="0">
                  <c:v>8</c:v>
                </c:pt>
                <c:pt idx="1">
                  <c:v>453</c:v>
                </c:pt>
                <c:pt idx="2">
                  <c:v>1352</c:v>
                </c:pt>
                <c:pt idx="3">
                  <c:v>3526</c:v>
                </c:pt>
                <c:pt idx="4">
                  <c:v>7001</c:v>
                </c:pt>
                <c:pt idx="5">
                  <c:v>6979</c:v>
                </c:pt>
                <c:pt idx="6">
                  <c:v>5432</c:v>
                </c:pt>
                <c:pt idx="7">
                  <c:v>4116</c:v>
                </c:pt>
                <c:pt idx="8">
                  <c:v>3431</c:v>
                </c:pt>
                <c:pt idx="9">
                  <c:v>2577</c:v>
                </c:pt>
                <c:pt idx="10">
                  <c:v>1977</c:v>
                </c:pt>
                <c:pt idx="11">
                  <c:v>1316</c:v>
                </c:pt>
                <c:pt idx="12">
                  <c:v>502</c:v>
                </c:pt>
                <c:pt idx="13">
                  <c:v>180</c:v>
                </c:pt>
                <c:pt idx="14">
                  <c:v>38</c:v>
                </c:pt>
                <c:pt idx="15">
                  <c:v>15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C-4DAD-BE9F-C00B05F1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8.42'!$Y$83:$Y$90</c:f>
              <c:numCache>
                <c:formatCode>#,##0</c:formatCode>
                <c:ptCount val="8"/>
                <c:pt idx="0">
                  <c:v>3641</c:v>
                </c:pt>
                <c:pt idx="1">
                  <c:v>6645</c:v>
                </c:pt>
                <c:pt idx="2">
                  <c:v>3221</c:v>
                </c:pt>
                <c:pt idx="3">
                  <c:v>1910</c:v>
                </c:pt>
                <c:pt idx="4">
                  <c:v>2069</c:v>
                </c:pt>
                <c:pt idx="5">
                  <c:v>1585</c:v>
                </c:pt>
                <c:pt idx="6">
                  <c:v>1754</c:v>
                </c:pt>
                <c:pt idx="7">
                  <c:v>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8-4B40-A656-E411B0D2D8B7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8.42'!$Y$93:$Y$100</c:f>
              <c:numCache>
                <c:formatCode>#,##0</c:formatCode>
                <c:ptCount val="8"/>
                <c:pt idx="0">
                  <c:v>2951</c:v>
                </c:pt>
                <c:pt idx="1">
                  <c:v>7610</c:v>
                </c:pt>
                <c:pt idx="2">
                  <c:v>836</c:v>
                </c:pt>
                <c:pt idx="3">
                  <c:v>2963</c:v>
                </c:pt>
                <c:pt idx="4">
                  <c:v>4048</c:v>
                </c:pt>
                <c:pt idx="5">
                  <c:v>2068</c:v>
                </c:pt>
                <c:pt idx="6">
                  <c:v>332</c:v>
                </c:pt>
                <c:pt idx="7">
                  <c:v>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8-4B40-A656-E411B0D2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8.42'!$U$8:$Y$8</c:f>
              <c:numCache>
                <c:formatCode>#,##0</c:formatCode>
                <c:ptCount val="5"/>
                <c:pt idx="1">
                  <c:v>44921.5</c:v>
                </c:pt>
                <c:pt idx="2">
                  <c:v>45716.5</c:v>
                </c:pt>
                <c:pt idx="3">
                  <c:v>46396.26</c:v>
                </c:pt>
                <c:pt idx="4">
                  <c:v>50248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D-4252-9F0A-15F88C0C40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D-4252-9F0A-15F88C0C4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8.42'!$V$4:$Z$4</c:f>
              <c:numCache>
                <c:formatCode>#,##0</c:formatCode>
                <c:ptCount val="5"/>
                <c:pt idx="0">
                  <c:v>80860</c:v>
                </c:pt>
                <c:pt idx="1">
                  <c:v>83681</c:v>
                </c:pt>
                <c:pt idx="2">
                  <c:v>82810</c:v>
                </c:pt>
                <c:pt idx="3">
                  <c:v>81807</c:v>
                </c:pt>
                <c:pt idx="4">
                  <c:v>91055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C-458A-B0FE-8028CE376154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8.42'!$V$7:$Z$7</c:f>
              <c:numCache>
                <c:formatCode>#,##0</c:formatCode>
                <c:ptCount val="5"/>
                <c:pt idx="0">
                  <c:v>54278</c:v>
                </c:pt>
                <c:pt idx="1">
                  <c:v>55783</c:v>
                </c:pt>
                <c:pt idx="2">
                  <c:v>56382</c:v>
                </c:pt>
                <c:pt idx="3">
                  <c:v>54696</c:v>
                </c:pt>
                <c:pt idx="4">
                  <c:v>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C-458A-B0FE-8028CE376154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8.42'!$V$11:$Z$11</c:f>
              <c:numCache>
                <c:formatCode>#,##0</c:formatCode>
                <c:ptCount val="5"/>
                <c:pt idx="0">
                  <c:v>73148</c:v>
                </c:pt>
                <c:pt idx="1">
                  <c:v>75418</c:v>
                </c:pt>
                <c:pt idx="2">
                  <c:v>74518</c:v>
                </c:pt>
                <c:pt idx="3">
                  <c:v>73440</c:v>
                </c:pt>
                <c:pt idx="4">
                  <c:v>82593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C-458A-B0FE-8028CE376154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8.42'!$V$12:$Z$12</c:f>
              <c:numCache>
                <c:formatCode>#,##0</c:formatCode>
                <c:ptCount val="5"/>
                <c:pt idx="0">
                  <c:v>7709</c:v>
                </c:pt>
                <c:pt idx="1">
                  <c:v>8261</c:v>
                </c:pt>
                <c:pt idx="2">
                  <c:v>8293</c:v>
                </c:pt>
                <c:pt idx="3">
                  <c:v>8367</c:v>
                </c:pt>
                <c:pt idx="4">
                  <c:v>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EC-458A-B0FE-8028CE37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3.6351256369706554E-3</c:v>
                </c:pt>
                <c:pt idx="1">
                  <c:v>1.076260762607626E-3</c:v>
                </c:pt>
                <c:pt idx="2">
                  <c:v>4.1501932876471623E-2</c:v>
                </c:pt>
                <c:pt idx="3">
                  <c:v>7.4130205587770162E-3</c:v>
                </c:pt>
                <c:pt idx="4">
                  <c:v>4.2325601827446845E-2</c:v>
                </c:pt>
                <c:pt idx="5">
                  <c:v>3.111272184150413E-2</c:v>
                </c:pt>
                <c:pt idx="6">
                  <c:v>9.1559040590405899E-2</c:v>
                </c:pt>
                <c:pt idx="7">
                  <c:v>9.4326568265682656E-2</c:v>
                </c:pt>
                <c:pt idx="8">
                  <c:v>4.3643472149007205E-2</c:v>
                </c:pt>
                <c:pt idx="9">
                  <c:v>2.7807063784923564E-2</c:v>
                </c:pt>
                <c:pt idx="10">
                  <c:v>5.102354594974521E-2</c:v>
                </c:pt>
                <c:pt idx="11">
                  <c:v>1.6121946933755051E-2</c:v>
                </c:pt>
                <c:pt idx="12">
                  <c:v>9.955412054120541E-2</c:v>
                </c:pt>
                <c:pt idx="13">
                  <c:v>0.12785538569671412</c:v>
                </c:pt>
                <c:pt idx="14">
                  <c:v>5.7459146020031632E-2</c:v>
                </c:pt>
                <c:pt idx="15">
                  <c:v>7.2482867685819713E-2</c:v>
                </c:pt>
                <c:pt idx="16">
                  <c:v>0.11109646810753822</c:v>
                </c:pt>
                <c:pt idx="17">
                  <c:v>3.1562994201370584E-2</c:v>
                </c:pt>
                <c:pt idx="18">
                  <c:v>3.3704533473906166E-2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F-46BC-956B-8BDFBCC0C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F-46BC-956B-8BDFBCC0C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8.42'!$Z$44:$Z$60</c:f>
              <c:numCache>
                <c:formatCode>#,##0</c:formatCode>
                <c:ptCount val="17"/>
                <c:pt idx="0">
                  <c:v>17</c:v>
                </c:pt>
                <c:pt idx="1">
                  <c:v>510</c:v>
                </c:pt>
                <c:pt idx="2">
                  <c:v>1781</c:v>
                </c:pt>
                <c:pt idx="3">
                  <c:v>4254</c:v>
                </c:pt>
                <c:pt idx="4">
                  <c:v>8584</c:v>
                </c:pt>
                <c:pt idx="5">
                  <c:v>7947</c:v>
                </c:pt>
                <c:pt idx="6">
                  <c:v>6690</c:v>
                </c:pt>
                <c:pt idx="7">
                  <c:v>4698</c:v>
                </c:pt>
                <c:pt idx="8">
                  <c:v>3727</c:v>
                </c:pt>
                <c:pt idx="9">
                  <c:v>3059</c:v>
                </c:pt>
                <c:pt idx="10">
                  <c:v>2353</c:v>
                </c:pt>
                <c:pt idx="11">
                  <c:v>1770</c:v>
                </c:pt>
                <c:pt idx="12">
                  <c:v>861</c:v>
                </c:pt>
                <c:pt idx="13">
                  <c:v>233</c:v>
                </c:pt>
                <c:pt idx="14">
                  <c:v>75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B-464F-BF72-5D75DABBE54D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8.42'!$Z$63:$Z$79</c:f>
              <c:numCache>
                <c:formatCode>#,##0</c:formatCode>
                <c:ptCount val="17"/>
                <c:pt idx="0">
                  <c:v>14</c:v>
                </c:pt>
                <c:pt idx="1">
                  <c:v>711</c:v>
                </c:pt>
                <c:pt idx="2">
                  <c:v>1924</c:v>
                </c:pt>
                <c:pt idx="3">
                  <c:v>4306</c:v>
                </c:pt>
                <c:pt idx="4">
                  <c:v>7815</c:v>
                </c:pt>
                <c:pt idx="5">
                  <c:v>7741</c:v>
                </c:pt>
                <c:pt idx="6">
                  <c:v>6110</c:v>
                </c:pt>
                <c:pt idx="7">
                  <c:v>4396</c:v>
                </c:pt>
                <c:pt idx="8">
                  <c:v>3830</c:v>
                </c:pt>
                <c:pt idx="9">
                  <c:v>2925</c:v>
                </c:pt>
                <c:pt idx="10">
                  <c:v>2172</c:v>
                </c:pt>
                <c:pt idx="11">
                  <c:v>1604</c:v>
                </c:pt>
                <c:pt idx="12">
                  <c:v>597</c:v>
                </c:pt>
                <c:pt idx="13">
                  <c:v>194</c:v>
                </c:pt>
                <c:pt idx="14">
                  <c:v>53</c:v>
                </c:pt>
                <c:pt idx="15">
                  <c:v>19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B-464F-BF72-5D75DABB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8.42'!$Z$83:$Z$90</c:f>
              <c:numCache>
                <c:formatCode>#,##0</c:formatCode>
                <c:ptCount val="8"/>
                <c:pt idx="0">
                  <c:v>3756</c:v>
                </c:pt>
                <c:pt idx="1">
                  <c:v>6860</c:v>
                </c:pt>
                <c:pt idx="2">
                  <c:v>3242</c:v>
                </c:pt>
                <c:pt idx="3">
                  <c:v>1919</c:v>
                </c:pt>
                <c:pt idx="4">
                  <c:v>2144</c:v>
                </c:pt>
                <c:pt idx="5">
                  <c:v>1638</c:v>
                </c:pt>
                <c:pt idx="6">
                  <c:v>1747</c:v>
                </c:pt>
                <c:pt idx="7">
                  <c:v>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3-449A-A2E8-D4251374D769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8.42'!$Z$93:$Z$100</c:f>
              <c:numCache>
                <c:formatCode>#,##0</c:formatCode>
                <c:ptCount val="8"/>
                <c:pt idx="0">
                  <c:v>3158</c:v>
                </c:pt>
                <c:pt idx="1">
                  <c:v>7897</c:v>
                </c:pt>
                <c:pt idx="2">
                  <c:v>967</c:v>
                </c:pt>
                <c:pt idx="3">
                  <c:v>3182</c:v>
                </c:pt>
                <c:pt idx="4">
                  <c:v>4099</c:v>
                </c:pt>
                <c:pt idx="5">
                  <c:v>2201</c:v>
                </c:pt>
                <c:pt idx="6">
                  <c:v>351</c:v>
                </c:pt>
                <c:pt idx="7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3-449A-A2E8-D4251374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2.4569701747470765E-2</c:v>
                </c:pt>
                <c:pt idx="1">
                  <c:v>3.3832610695046644E-3</c:v>
                </c:pt>
                <c:pt idx="2">
                  <c:v>3.7248718959400864E-2</c:v>
                </c:pt>
                <c:pt idx="3">
                  <c:v>1.3171725134673498E-2</c:v>
                </c:pt>
                <c:pt idx="4">
                  <c:v>9.7523321508343183E-2</c:v>
                </c:pt>
                <c:pt idx="5">
                  <c:v>2.5390881618709761E-2</c:v>
                </c:pt>
                <c:pt idx="6">
                  <c:v>0.10695046643016687</c:v>
                </c:pt>
                <c:pt idx="7">
                  <c:v>0.11230455919064512</c:v>
                </c:pt>
                <c:pt idx="8">
                  <c:v>2.6934699776639075E-2</c:v>
                </c:pt>
                <c:pt idx="9">
                  <c:v>7.883326763894364E-3</c:v>
                </c:pt>
                <c:pt idx="10">
                  <c:v>3.0744974379188016E-2</c:v>
                </c:pt>
                <c:pt idx="11">
                  <c:v>2.0825121534620943E-2</c:v>
                </c:pt>
                <c:pt idx="12">
                  <c:v>5.9157797924057287E-2</c:v>
                </c:pt>
                <c:pt idx="13">
                  <c:v>6.3526474839048747E-2</c:v>
                </c:pt>
                <c:pt idx="14">
                  <c:v>4.5296281697543031E-2</c:v>
                </c:pt>
                <c:pt idx="15">
                  <c:v>7.8274865326501117E-2</c:v>
                </c:pt>
                <c:pt idx="16">
                  <c:v>0.13112600183944292</c:v>
                </c:pt>
                <c:pt idx="17">
                  <c:v>3.5507817632374199E-2</c:v>
                </c:pt>
                <c:pt idx="18">
                  <c:v>3.6985941400604391E-2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D-465D-84CF-4E8A7DA75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D-465D-84CF-4E8A7DA7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8.42'!$V$8:$Z$8</c:f>
              <c:numCache>
                <c:formatCode>#,##0</c:formatCode>
                <c:ptCount val="5"/>
                <c:pt idx="0">
                  <c:v>44921.5</c:v>
                </c:pt>
                <c:pt idx="1">
                  <c:v>45716.5</c:v>
                </c:pt>
                <c:pt idx="2">
                  <c:v>46396.26</c:v>
                </c:pt>
                <c:pt idx="3">
                  <c:v>50248</c:v>
                </c:pt>
                <c:pt idx="4">
                  <c:v>50180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F05-8608-ED47F591B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E-4F05-8608-ED47F591B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8.43'!$U$4:$Y$4</c:f>
              <c:numCache>
                <c:formatCode>#,##0</c:formatCode>
                <c:ptCount val="5"/>
                <c:pt idx="1">
                  <c:v>91251</c:v>
                </c:pt>
                <c:pt idx="2">
                  <c:v>92831</c:v>
                </c:pt>
                <c:pt idx="3">
                  <c:v>91280</c:v>
                </c:pt>
                <c:pt idx="4">
                  <c:v>91429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C-4DE2-8E81-426F831CC226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8.43'!$U$7:$Y$7</c:f>
              <c:numCache>
                <c:formatCode>#,##0</c:formatCode>
                <c:ptCount val="5"/>
                <c:pt idx="1">
                  <c:v>65538</c:v>
                </c:pt>
                <c:pt idx="2">
                  <c:v>66270</c:v>
                </c:pt>
                <c:pt idx="3">
                  <c:v>66601</c:v>
                </c:pt>
                <c:pt idx="4">
                  <c:v>66146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C-4DE2-8E81-426F831CC226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8.43'!$U$11:$Y$11</c:f>
              <c:numCache>
                <c:formatCode>#,##0</c:formatCode>
                <c:ptCount val="5"/>
                <c:pt idx="1">
                  <c:v>83070</c:v>
                </c:pt>
                <c:pt idx="2">
                  <c:v>84557</c:v>
                </c:pt>
                <c:pt idx="3">
                  <c:v>82867</c:v>
                </c:pt>
                <c:pt idx="4">
                  <c:v>82828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C-4DE2-8E81-426F831CC226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8.43'!$U$12:$Y$12</c:f>
              <c:numCache>
                <c:formatCode>#,##0</c:formatCode>
                <c:ptCount val="5"/>
                <c:pt idx="1">
                  <c:v>8175</c:v>
                </c:pt>
                <c:pt idx="2">
                  <c:v>8273</c:v>
                </c:pt>
                <c:pt idx="3">
                  <c:v>8419</c:v>
                </c:pt>
                <c:pt idx="4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AC-4DE2-8E81-426F831CC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4.6374878758486905E-3</c:v>
                </c:pt>
                <c:pt idx="1">
                  <c:v>8.5879405108309085E-4</c:v>
                </c:pt>
                <c:pt idx="2">
                  <c:v>6.5066278693824767E-2</c:v>
                </c:pt>
                <c:pt idx="3">
                  <c:v>6.1125929518267052E-3</c:v>
                </c:pt>
                <c:pt idx="4">
                  <c:v>8.0564985451018423E-2</c:v>
                </c:pt>
                <c:pt idx="5">
                  <c:v>4.5071532492725511E-2</c:v>
                </c:pt>
                <c:pt idx="6">
                  <c:v>0.10146904300032331</c:v>
                </c:pt>
                <c:pt idx="7">
                  <c:v>6.1994827028774652E-2</c:v>
                </c:pt>
                <c:pt idx="8">
                  <c:v>2.7238926608470739E-2</c:v>
                </c:pt>
                <c:pt idx="9">
                  <c:v>1.7448674426123505E-2</c:v>
                </c:pt>
                <c:pt idx="10">
                  <c:v>4.6496120271580989E-2</c:v>
                </c:pt>
                <c:pt idx="11">
                  <c:v>1.6175638538635628E-2</c:v>
                </c:pt>
                <c:pt idx="12">
                  <c:v>9.1587859683155512E-2</c:v>
                </c:pt>
                <c:pt idx="13">
                  <c:v>7.662463627546072E-2</c:v>
                </c:pt>
                <c:pt idx="14">
                  <c:v>5.2447057872615582E-2</c:v>
                </c:pt>
                <c:pt idx="15">
                  <c:v>9.1133204009052698E-2</c:v>
                </c:pt>
                <c:pt idx="16">
                  <c:v>0.13708373747171032</c:v>
                </c:pt>
                <c:pt idx="17">
                  <c:v>2.1308195926285162E-2</c:v>
                </c:pt>
                <c:pt idx="18">
                  <c:v>3.8918525703200778E-2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7-40B4-B109-F092B5D41D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7-40B4-B109-F092B5D41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8.43'!$Y$44:$Y$60</c:f>
              <c:numCache>
                <c:formatCode>#,##0</c:formatCode>
                <c:ptCount val="17"/>
                <c:pt idx="0">
                  <c:v>11</c:v>
                </c:pt>
                <c:pt idx="1">
                  <c:v>759</c:v>
                </c:pt>
                <c:pt idx="2">
                  <c:v>2342</c:v>
                </c:pt>
                <c:pt idx="3">
                  <c:v>3896</c:v>
                </c:pt>
                <c:pt idx="4">
                  <c:v>5282</c:v>
                </c:pt>
                <c:pt idx="5">
                  <c:v>5328</c:v>
                </c:pt>
                <c:pt idx="6">
                  <c:v>5455</c:v>
                </c:pt>
                <c:pt idx="7">
                  <c:v>4712</c:v>
                </c:pt>
                <c:pt idx="8">
                  <c:v>4431</c:v>
                </c:pt>
                <c:pt idx="9">
                  <c:v>3894</c:v>
                </c:pt>
                <c:pt idx="10">
                  <c:v>3531</c:v>
                </c:pt>
                <c:pt idx="11">
                  <c:v>2763</c:v>
                </c:pt>
                <c:pt idx="12">
                  <c:v>1462</c:v>
                </c:pt>
                <c:pt idx="13">
                  <c:v>623</c:v>
                </c:pt>
                <c:pt idx="14">
                  <c:v>226</c:v>
                </c:pt>
                <c:pt idx="15">
                  <c:v>103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E-4F2F-B584-C551663928F0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8.43'!$Y$63:$Y$79</c:f>
              <c:numCache>
                <c:formatCode>#,##0</c:formatCode>
                <c:ptCount val="17"/>
                <c:pt idx="0">
                  <c:v>9</c:v>
                </c:pt>
                <c:pt idx="1">
                  <c:v>918</c:v>
                </c:pt>
                <c:pt idx="2">
                  <c:v>2546</c:v>
                </c:pt>
                <c:pt idx="3">
                  <c:v>4344</c:v>
                </c:pt>
                <c:pt idx="4">
                  <c:v>5346</c:v>
                </c:pt>
                <c:pt idx="5">
                  <c:v>5344</c:v>
                </c:pt>
                <c:pt idx="6">
                  <c:v>5518</c:v>
                </c:pt>
                <c:pt idx="7">
                  <c:v>4595</c:v>
                </c:pt>
                <c:pt idx="8">
                  <c:v>4694</c:v>
                </c:pt>
                <c:pt idx="9">
                  <c:v>4451</c:v>
                </c:pt>
                <c:pt idx="10">
                  <c:v>3816</c:v>
                </c:pt>
                <c:pt idx="11">
                  <c:v>2683</c:v>
                </c:pt>
                <c:pt idx="12">
                  <c:v>1296</c:v>
                </c:pt>
                <c:pt idx="13">
                  <c:v>507</c:v>
                </c:pt>
                <c:pt idx="14">
                  <c:v>191</c:v>
                </c:pt>
                <c:pt idx="15">
                  <c:v>120</c:v>
                </c:pt>
                <c:pt idx="16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E-4F2F-B584-C5516639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8.43'!$Y$83:$Y$90</c:f>
              <c:numCache>
                <c:formatCode>#,##0</c:formatCode>
                <c:ptCount val="8"/>
                <c:pt idx="0">
                  <c:v>4775</c:v>
                </c:pt>
                <c:pt idx="1">
                  <c:v>6519</c:v>
                </c:pt>
                <c:pt idx="2">
                  <c:v>6102</c:v>
                </c:pt>
                <c:pt idx="3">
                  <c:v>1870</c:v>
                </c:pt>
                <c:pt idx="4">
                  <c:v>2000</c:v>
                </c:pt>
                <c:pt idx="5">
                  <c:v>2003</c:v>
                </c:pt>
                <c:pt idx="6">
                  <c:v>1643</c:v>
                </c:pt>
                <c:pt idx="7">
                  <c:v>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F-44C1-9C3F-DBEABA92A40C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8.43'!$Y$93:$Y$100</c:f>
              <c:numCache>
                <c:formatCode>#,##0</c:formatCode>
                <c:ptCount val="8"/>
                <c:pt idx="0">
                  <c:v>3149</c:v>
                </c:pt>
                <c:pt idx="1">
                  <c:v>8545</c:v>
                </c:pt>
                <c:pt idx="2">
                  <c:v>1133</c:v>
                </c:pt>
                <c:pt idx="3">
                  <c:v>4461</c:v>
                </c:pt>
                <c:pt idx="4">
                  <c:v>6375</c:v>
                </c:pt>
                <c:pt idx="5">
                  <c:v>3234</c:v>
                </c:pt>
                <c:pt idx="6">
                  <c:v>276</c:v>
                </c:pt>
                <c:pt idx="7">
                  <c:v>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F-44C1-9C3F-DBEABA92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8.43'!$U$8:$Y$8</c:f>
              <c:numCache>
                <c:formatCode>#,##0</c:formatCode>
                <c:ptCount val="5"/>
                <c:pt idx="1">
                  <c:v>45869.09</c:v>
                </c:pt>
                <c:pt idx="2">
                  <c:v>47026</c:v>
                </c:pt>
                <c:pt idx="3">
                  <c:v>48121.16</c:v>
                </c:pt>
                <c:pt idx="4">
                  <c:v>50686.79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2-4A35-A238-0629B5F18A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2-4A35-A238-0629B5F1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8.43'!$V$4:$Z$4</c:f>
              <c:numCache>
                <c:formatCode>#,##0</c:formatCode>
                <c:ptCount val="5"/>
                <c:pt idx="0">
                  <c:v>91251</c:v>
                </c:pt>
                <c:pt idx="1">
                  <c:v>92831</c:v>
                </c:pt>
                <c:pt idx="2">
                  <c:v>91280</c:v>
                </c:pt>
                <c:pt idx="3">
                  <c:v>91429</c:v>
                </c:pt>
                <c:pt idx="4">
                  <c:v>98974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0-4465-97B8-72044D36BC0F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8.43'!$V$7:$Z$7</c:f>
              <c:numCache>
                <c:formatCode>#,##0</c:formatCode>
                <c:ptCount val="5"/>
                <c:pt idx="0">
                  <c:v>65538</c:v>
                </c:pt>
                <c:pt idx="1">
                  <c:v>66270</c:v>
                </c:pt>
                <c:pt idx="2">
                  <c:v>66601</c:v>
                </c:pt>
                <c:pt idx="3">
                  <c:v>66146</c:v>
                </c:pt>
                <c:pt idx="4">
                  <c:v>67470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0-4465-97B8-72044D36BC0F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8.43'!$V$11:$Z$11</c:f>
              <c:numCache>
                <c:formatCode>#,##0</c:formatCode>
                <c:ptCount val="5"/>
                <c:pt idx="0">
                  <c:v>83070</c:v>
                </c:pt>
                <c:pt idx="1">
                  <c:v>84557</c:v>
                </c:pt>
                <c:pt idx="2">
                  <c:v>82867</c:v>
                </c:pt>
                <c:pt idx="3">
                  <c:v>82828</c:v>
                </c:pt>
                <c:pt idx="4">
                  <c:v>90281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0-4465-97B8-72044D36BC0F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8.43'!$V$12:$Z$12</c:f>
              <c:numCache>
                <c:formatCode>#,##0</c:formatCode>
                <c:ptCount val="5"/>
                <c:pt idx="0">
                  <c:v>8175</c:v>
                </c:pt>
                <c:pt idx="1">
                  <c:v>8273</c:v>
                </c:pt>
                <c:pt idx="2">
                  <c:v>8419</c:v>
                </c:pt>
                <c:pt idx="3">
                  <c:v>8601</c:v>
                </c:pt>
                <c:pt idx="4">
                  <c:v>8692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0-4465-97B8-72044D36B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4.6374878758486905E-3</c:v>
                </c:pt>
                <c:pt idx="1">
                  <c:v>8.5879405108309085E-4</c:v>
                </c:pt>
                <c:pt idx="2">
                  <c:v>6.5066278693824767E-2</c:v>
                </c:pt>
                <c:pt idx="3">
                  <c:v>6.1125929518267052E-3</c:v>
                </c:pt>
                <c:pt idx="4">
                  <c:v>8.0564985451018423E-2</c:v>
                </c:pt>
                <c:pt idx="5">
                  <c:v>4.5071532492725511E-2</c:v>
                </c:pt>
                <c:pt idx="6">
                  <c:v>0.10146904300032331</c:v>
                </c:pt>
                <c:pt idx="7">
                  <c:v>6.1994827028774652E-2</c:v>
                </c:pt>
                <c:pt idx="8">
                  <c:v>2.7238926608470739E-2</c:v>
                </c:pt>
                <c:pt idx="9">
                  <c:v>1.7448674426123505E-2</c:v>
                </c:pt>
                <c:pt idx="10">
                  <c:v>4.6496120271580989E-2</c:v>
                </c:pt>
                <c:pt idx="11">
                  <c:v>1.6175638538635628E-2</c:v>
                </c:pt>
                <c:pt idx="12">
                  <c:v>9.1587859683155512E-2</c:v>
                </c:pt>
                <c:pt idx="13">
                  <c:v>7.662463627546072E-2</c:v>
                </c:pt>
                <c:pt idx="14">
                  <c:v>5.2447057872615582E-2</c:v>
                </c:pt>
                <c:pt idx="15">
                  <c:v>9.1133204009052698E-2</c:v>
                </c:pt>
                <c:pt idx="16">
                  <c:v>0.13708373747171032</c:v>
                </c:pt>
                <c:pt idx="17">
                  <c:v>2.1308195926285162E-2</c:v>
                </c:pt>
                <c:pt idx="18">
                  <c:v>3.8918525703200778E-2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0-47EF-ABDA-5FD4A59A8D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0-47EF-ABDA-5FD4A59A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8.43'!$Z$44:$Z$60</c:f>
              <c:numCache>
                <c:formatCode>#,##0</c:formatCode>
                <c:ptCount val="17"/>
                <c:pt idx="0">
                  <c:v>8</c:v>
                </c:pt>
                <c:pt idx="1">
                  <c:v>1123</c:v>
                </c:pt>
                <c:pt idx="2">
                  <c:v>2876</c:v>
                </c:pt>
                <c:pt idx="3">
                  <c:v>4307</c:v>
                </c:pt>
                <c:pt idx="4">
                  <c:v>5319</c:v>
                </c:pt>
                <c:pt idx="5">
                  <c:v>5786</c:v>
                </c:pt>
                <c:pt idx="6">
                  <c:v>5584</c:v>
                </c:pt>
                <c:pt idx="7">
                  <c:v>5001</c:v>
                </c:pt>
                <c:pt idx="8">
                  <c:v>4557</c:v>
                </c:pt>
                <c:pt idx="9">
                  <c:v>4187</c:v>
                </c:pt>
                <c:pt idx="10">
                  <c:v>3659</c:v>
                </c:pt>
                <c:pt idx="11">
                  <c:v>2940</c:v>
                </c:pt>
                <c:pt idx="12">
                  <c:v>1625</c:v>
                </c:pt>
                <c:pt idx="13">
                  <c:v>629</c:v>
                </c:pt>
                <c:pt idx="14">
                  <c:v>298</c:v>
                </c:pt>
                <c:pt idx="15">
                  <c:v>96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3-4EB8-A5C5-46F613410108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8.43'!$Z$63:$Z$79</c:f>
              <c:numCache>
                <c:formatCode>#,##0</c:formatCode>
                <c:ptCount val="17"/>
                <c:pt idx="0">
                  <c:v>23</c:v>
                </c:pt>
                <c:pt idx="1">
                  <c:v>1352</c:v>
                </c:pt>
                <c:pt idx="2">
                  <c:v>3061</c:v>
                </c:pt>
                <c:pt idx="3">
                  <c:v>4633</c:v>
                </c:pt>
                <c:pt idx="4">
                  <c:v>5633</c:v>
                </c:pt>
                <c:pt idx="5">
                  <c:v>5770</c:v>
                </c:pt>
                <c:pt idx="6">
                  <c:v>6098</c:v>
                </c:pt>
                <c:pt idx="7">
                  <c:v>5215</c:v>
                </c:pt>
                <c:pt idx="8">
                  <c:v>4878</c:v>
                </c:pt>
                <c:pt idx="9">
                  <c:v>4948</c:v>
                </c:pt>
                <c:pt idx="10">
                  <c:v>3977</c:v>
                </c:pt>
                <c:pt idx="11">
                  <c:v>2885</c:v>
                </c:pt>
                <c:pt idx="12">
                  <c:v>1411</c:v>
                </c:pt>
                <c:pt idx="13">
                  <c:v>552</c:v>
                </c:pt>
                <c:pt idx="14">
                  <c:v>203</c:v>
                </c:pt>
                <c:pt idx="15">
                  <c:v>118</c:v>
                </c:pt>
                <c:pt idx="1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3-4EB8-A5C5-46F61341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8.43'!$Z$83:$Z$90</c:f>
              <c:numCache>
                <c:formatCode>#,##0</c:formatCode>
                <c:ptCount val="8"/>
                <c:pt idx="0">
                  <c:v>4800</c:v>
                </c:pt>
                <c:pt idx="1">
                  <c:v>6767</c:v>
                </c:pt>
                <c:pt idx="2">
                  <c:v>6142</c:v>
                </c:pt>
                <c:pt idx="3">
                  <c:v>1942</c:v>
                </c:pt>
                <c:pt idx="4">
                  <c:v>2024</c:v>
                </c:pt>
                <c:pt idx="5">
                  <c:v>2086</c:v>
                </c:pt>
                <c:pt idx="6">
                  <c:v>1641</c:v>
                </c:pt>
                <c:pt idx="7">
                  <c:v>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B-4103-AD5E-14FB6C1BA006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8.43'!$Z$93:$Z$100</c:f>
              <c:numCache>
                <c:formatCode>#,##0</c:formatCode>
                <c:ptCount val="8"/>
                <c:pt idx="0">
                  <c:v>3187</c:v>
                </c:pt>
                <c:pt idx="1">
                  <c:v>8925</c:v>
                </c:pt>
                <c:pt idx="2">
                  <c:v>1147</c:v>
                </c:pt>
                <c:pt idx="3">
                  <c:v>4662</c:v>
                </c:pt>
                <c:pt idx="4">
                  <c:v>6272</c:v>
                </c:pt>
                <c:pt idx="5">
                  <c:v>3211</c:v>
                </c:pt>
                <c:pt idx="6">
                  <c:v>296</c:v>
                </c:pt>
                <c:pt idx="7">
                  <c:v>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B-4103-AD5E-14FB6C1B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8.5'!$Y$44:$Y$60</c:f>
              <c:numCache>
                <c:formatCode>#,##0</c:formatCode>
                <c:ptCount val="17"/>
                <c:pt idx="0">
                  <c:v>6</c:v>
                </c:pt>
                <c:pt idx="1">
                  <c:v>387</c:v>
                </c:pt>
                <c:pt idx="2">
                  <c:v>720</c:v>
                </c:pt>
                <c:pt idx="3">
                  <c:v>951</c:v>
                </c:pt>
                <c:pt idx="4">
                  <c:v>1230</c:v>
                </c:pt>
                <c:pt idx="5">
                  <c:v>1254</c:v>
                </c:pt>
                <c:pt idx="6">
                  <c:v>1224</c:v>
                </c:pt>
                <c:pt idx="7">
                  <c:v>1135</c:v>
                </c:pt>
                <c:pt idx="8">
                  <c:v>1192</c:v>
                </c:pt>
                <c:pt idx="9">
                  <c:v>1247</c:v>
                </c:pt>
                <c:pt idx="10">
                  <c:v>1264</c:v>
                </c:pt>
                <c:pt idx="11">
                  <c:v>1310</c:v>
                </c:pt>
                <c:pt idx="12">
                  <c:v>804</c:v>
                </c:pt>
                <c:pt idx="13">
                  <c:v>322</c:v>
                </c:pt>
                <c:pt idx="14">
                  <c:v>138</c:v>
                </c:pt>
                <c:pt idx="15">
                  <c:v>57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1-4DB2-8907-52EFFA91805E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8.5'!$Y$63:$Y$79</c:f>
              <c:numCache>
                <c:formatCode>#,##0</c:formatCode>
                <c:ptCount val="17"/>
                <c:pt idx="0">
                  <c:v>11</c:v>
                </c:pt>
                <c:pt idx="1">
                  <c:v>457</c:v>
                </c:pt>
                <c:pt idx="2">
                  <c:v>856</c:v>
                </c:pt>
                <c:pt idx="3">
                  <c:v>1083</c:v>
                </c:pt>
                <c:pt idx="4">
                  <c:v>1195</c:v>
                </c:pt>
                <c:pt idx="5">
                  <c:v>1311</c:v>
                </c:pt>
                <c:pt idx="6">
                  <c:v>1382</c:v>
                </c:pt>
                <c:pt idx="7">
                  <c:v>1248</c:v>
                </c:pt>
                <c:pt idx="8">
                  <c:v>1310</c:v>
                </c:pt>
                <c:pt idx="9">
                  <c:v>1393</c:v>
                </c:pt>
                <c:pt idx="10">
                  <c:v>1519</c:v>
                </c:pt>
                <c:pt idx="11">
                  <c:v>1325</c:v>
                </c:pt>
                <c:pt idx="12">
                  <c:v>695</c:v>
                </c:pt>
                <c:pt idx="13">
                  <c:v>235</c:v>
                </c:pt>
                <c:pt idx="14">
                  <c:v>95</c:v>
                </c:pt>
                <c:pt idx="15">
                  <c:v>58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1-4DB2-8907-52EFFA91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8.43'!$V$8:$Z$8</c:f>
              <c:numCache>
                <c:formatCode>#,##0</c:formatCode>
                <c:ptCount val="5"/>
                <c:pt idx="0">
                  <c:v>45869.09</c:v>
                </c:pt>
                <c:pt idx="1">
                  <c:v>47026</c:v>
                </c:pt>
                <c:pt idx="2">
                  <c:v>48121.16</c:v>
                </c:pt>
                <c:pt idx="3">
                  <c:v>50686.79</c:v>
                </c:pt>
                <c:pt idx="4">
                  <c:v>51022.58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A-4D97-AD32-88EBB4971C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A-4D97-AD32-88EBB497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8.44'!$U$4:$Y$4</c:f>
              <c:numCache>
                <c:formatCode>#,##0</c:formatCode>
                <c:ptCount val="5"/>
                <c:pt idx="1">
                  <c:v>158125</c:v>
                </c:pt>
                <c:pt idx="2">
                  <c:v>164968</c:v>
                </c:pt>
                <c:pt idx="3">
                  <c:v>164187</c:v>
                </c:pt>
                <c:pt idx="4">
                  <c:v>156288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0-4C6B-B6C3-2262F7A0217A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8.44'!$U$7:$Y$7</c:f>
              <c:numCache>
                <c:formatCode>#,##0</c:formatCode>
                <c:ptCount val="5"/>
                <c:pt idx="1">
                  <c:v>105641</c:v>
                </c:pt>
                <c:pt idx="2">
                  <c:v>108062</c:v>
                </c:pt>
                <c:pt idx="3">
                  <c:v>110041</c:v>
                </c:pt>
                <c:pt idx="4">
                  <c:v>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0-4C6B-B6C3-2262F7A0217A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8.44'!$U$11:$Y$11</c:f>
              <c:numCache>
                <c:formatCode>#,##0</c:formatCode>
                <c:ptCount val="5"/>
                <c:pt idx="1">
                  <c:v>146848</c:v>
                </c:pt>
                <c:pt idx="2">
                  <c:v>152812</c:v>
                </c:pt>
                <c:pt idx="3">
                  <c:v>151134</c:v>
                </c:pt>
                <c:pt idx="4">
                  <c:v>141625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0-4C6B-B6C3-2262F7A0217A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8.44'!$U$12:$Y$12</c:f>
              <c:numCache>
                <c:formatCode>#,##0</c:formatCode>
                <c:ptCount val="5"/>
                <c:pt idx="1">
                  <c:v>11279</c:v>
                </c:pt>
                <c:pt idx="2">
                  <c:v>12152</c:v>
                </c:pt>
                <c:pt idx="3">
                  <c:v>13054</c:v>
                </c:pt>
                <c:pt idx="4">
                  <c:v>14663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A0-4C6B-B6C3-2262F7A0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4.9250602009466076E-3</c:v>
                </c:pt>
                <c:pt idx="1">
                  <c:v>1.5776799800714108E-3</c:v>
                </c:pt>
                <c:pt idx="2">
                  <c:v>2.4952254421655735E-2</c:v>
                </c:pt>
                <c:pt idx="3">
                  <c:v>5.4388441418251263E-3</c:v>
                </c:pt>
                <c:pt idx="4">
                  <c:v>2.4168604168396578E-2</c:v>
                </c:pt>
                <c:pt idx="5">
                  <c:v>2.4111517063854521E-2</c:v>
                </c:pt>
                <c:pt idx="6">
                  <c:v>7.769035954496388E-2</c:v>
                </c:pt>
                <c:pt idx="7">
                  <c:v>0.18087789587312131</c:v>
                </c:pt>
                <c:pt idx="8">
                  <c:v>2.4672008635721995E-2</c:v>
                </c:pt>
                <c:pt idx="9">
                  <c:v>2.4246450220044839E-2</c:v>
                </c:pt>
                <c:pt idx="10">
                  <c:v>4.9826662791663208E-2</c:v>
                </c:pt>
                <c:pt idx="11">
                  <c:v>1.7427136095657228E-2</c:v>
                </c:pt>
                <c:pt idx="12">
                  <c:v>0.14609627999667857</c:v>
                </c:pt>
                <c:pt idx="13">
                  <c:v>0.12879369758365855</c:v>
                </c:pt>
                <c:pt idx="14">
                  <c:v>3.5020343768164076E-2</c:v>
                </c:pt>
                <c:pt idx="15">
                  <c:v>6.9827908328489577E-2</c:v>
                </c:pt>
                <c:pt idx="16">
                  <c:v>9.0150917545462089E-2</c:v>
                </c:pt>
                <c:pt idx="17">
                  <c:v>2.8735572531761188E-2</c:v>
                </c:pt>
                <c:pt idx="18">
                  <c:v>2.6856887818649838E-2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E9F-8F50-B06A0C89BD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0-4E9F-8F50-B06A0C89B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8.44'!$Y$44:$Y$60</c:f>
              <c:numCache>
                <c:formatCode>#,##0</c:formatCode>
                <c:ptCount val="17"/>
                <c:pt idx="0">
                  <c:v>10</c:v>
                </c:pt>
                <c:pt idx="1">
                  <c:v>289</c:v>
                </c:pt>
                <c:pt idx="2">
                  <c:v>2474</c:v>
                </c:pt>
                <c:pt idx="3">
                  <c:v>9556</c:v>
                </c:pt>
                <c:pt idx="4">
                  <c:v>20417</c:v>
                </c:pt>
                <c:pt idx="5">
                  <c:v>16843</c:v>
                </c:pt>
                <c:pt idx="6">
                  <c:v>10040</c:v>
                </c:pt>
                <c:pt idx="7">
                  <c:v>5767</c:v>
                </c:pt>
                <c:pt idx="8">
                  <c:v>3711</c:v>
                </c:pt>
                <c:pt idx="9">
                  <c:v>2956</c:v>
                </c:pt>
                <c:pt idx="10">
                  <c:v>2375</c:v>
                </c:pt>
                <c:pt idx="11">
                  <c:v>1856</c:v>
                </c:pt>
                <c:pt idx="12">
                  <c:v>1077</c:v>
                </c:pt>
                <c:pt idx="13">
                  <c:v>643</c:v>
                </c:pt>
                <c:pt idx="14">
                  <c:v>295</c:v>
                </c:pt>
                <c:pt idx="15">
                  <c:v>114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B-4A77-AC68-A7D8B8DE90A9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8.44'!$Y$63:$Y$79</c:f>
              <c:numCache>
                <c:formatCode>#,##0</c:formatCode>
                <c:ptCount val="17"/>
                <c:pt idx="0">
                  <c:v>11</c:v>
                </c:pt>
                <c:pt idx="1">
                  <c:v>332</c:v>
                </c:pt>
                <c:pt idx="2">
                  <c:v>3147</c:v>
                </c:pt>
                <c:pt idx="3">
                  <c:v>11380</c:v>
                </c:pt>
                <c:pt idx="4">
                  <c:v>22108</c:v>
                </c:pt>
                <c:pt idx="5">
                  <c:v>15963</c:v>
                </c:pt>
                <c:pt idx="6">
                  <c:v>8495</c:v>
                </c:pt>
                <c:pt idx="7">
                  <c:v>4676</c:v>
                </c:pt>
                <c:pt idx="8">
                  <c:v>3278</c:v>
                </c:pt>
                <c:pt idx="9">
                  <c:v>2735</c:v>
                </c:pt>
                <c:pt idx="10">
                  <c:v>2326</c:v>
                </c:pt>
                <c:pt idx="11">
                  <c:v>1632</c:v>
                </c:pt>
                <c:pt idx="12">
                  <c:v>942</c:v>
                </c:pt>
                <c:pt idx="13">
                  <c:v>433</c:v>
                </c:pt>
                <c:pt idx="14">
                  <c:v>161</c:v>
                </c:pt>
                <c:pt idx="15">
                  <c:v>54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B-4A77-AC68-A7D8B8DE9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8.44'!$Y$83:$Y$90</c:f>
              <c:numCache>
                <c:formatCode>#,##0</c:formatCode>
                <c:ptCount val="8"/>
                <c:pt idx="0">
                  <c:v>6105</c:v>
                </c:pt>
                <c:pt idx="1">
                  <c:v>16675</c:v>
                </c:pt>
                <c:pt idx="2">
                  <c:v>4174</c:v>
                </c:pt>
                <c:pt idx="3">
                  <c:v>3661</c:v>
                </c:pt>
                <c:pt idx="4">
                  <c:v>3451</c:v>
                </c:pt>
                <c:pt idx="5">
                  <c:v>2604</c:v>
                </c:pt>
                <c:pt idx="6">
                  <c:v>1174</c:v>
                </c:pt>
                <c:pt idx="7">
                  <c:v>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C-4A97-AD3D-CFFDBA58F149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8.44'!$Y$93:$Y$100</c:f>
              <c:numCache>
                <c:formatCode>#,##0</c:formatCode>
                <c:ptCount val="8"/>
                <c:pt idx="0">
                  <c:v>4713</c:v>
                </c:pt>
                <c:pt idx="1">
                  <c:v>15091</c:v>
                </c:pt>
                <c:pt idx="2">
                  <c:v>2034</c:v>
                </c:pt>
                <c:pt idx="3">
                  <c:v>6157</c:v>
                </c:pt>
                <c:pt idx="4">
                  <c:v>6008</c:v>
                </c:pt>
                <c:pt idx="5">
                  <c:v>3375</c:v>
                </c:pt>
                <c:pt idx="6">
                  <c:v>269</c:v>
                </c:pt>
                <c:pt idx="7">
                  <c:v>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C-4A97-AD3D-CFFDBA58F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8.44'!$U$8:$Y$8</c:f>
              <c:numCache>
                <c:formatCode>#,##0</c:formatCode>
                <c:ptCount val="5"/>
                <c:pt idx="1">
                  <c:v>37672.21</c:v>
                </c:pt>
                <c:pt idx="2">
                  <c:v>35598.019999999997</c:v>
                </c:pt>
                <c:pt idx="3">
                  <c:v>33756.54</c:v>
                </c:pt>
                <c:pt idx="4">
                  <c:v>40461.89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5-442E-9D37-45E3D53C4B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5-442E-9D37-45E3D53C4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8.44'!$V$4:$Z$4</c:f>
              <c:numCache>
                <c:formatCode>#,##0</c:formatCode>
                <c:ptCount val="5"/>
                <c:pt idx="0">
                  <c:v>158125</c:v>
                </c:pt>
                <c:pt idx="1">
                  <c:v>164968</c:v>
                </c:pt>
                <c:pt idx="2">
                  <c:v>164187</c:v>
                </c:pt>
                <c:pt idx="3">
                  <c:v>156288</c:v>
                </c:pt>
                <c:pt idx="4">
                  <c:v>192686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F-4CA4-8720-12218AEF3575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8.44'!$V$7:$Z$7</c:f>
              <c:numCache>
                <c:formatCode>#,##0</c:formatCode>
                <c:ptCount val="5"/>
                <c:pt idx="0">
                  <c:v>105641</c:v>
                </c:pt>
                <c:pt idx="1">
                  <c:v>108062</c:v>
                </c:pt>
                <c:pt idx="2">
                  <c:v>110041</c:v>
                </c:pt>
                <c:pt idx="3">
                  <c:v>99671</c:v>
                </c:pt>
                <c:pt idx="4">
                  <c:v>112615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F-4CA4-8720-12218AEF3575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8.44'!$V$11:$Z$11</c:f>
              <c:numCache>
                <c:formatCode>#,##0</c:formatCode>
                <c:ptCount val="5"/>
                <c:pt idx="0">
                  <c:v>146848</c:v>
                </c:pt>
                <c:pt idx="1">
                  <c:v>152812</c:v>
                </c:pt>
                <c:pt idx="2">
                  <c:v>151134</c:v>
                </c:pt>
                <c:pt idx="3">
                  <c:v>141625</c:v>
                </c:pt>
                <c:pt idx="4">
                  <c:v>177861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F-4CA4-8720-12218AEF3575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8.44'!$V$12:$Z$12</c:f>
              <c:numCache>
                <c:formatCode>#,##0</c:formatCode>
                <c:ptCount val="5"/>
                <c:pt idx="0">
                  <c:v>11279</c:v>
                </c:pt>
                <c:pt idx="1">
                  <c:v>12152</c:v>
                </c:pt>
                <c:pt idx="2">
                  <c:v>13054</c:v>
                </c:pt>
                <c:pt idx="3">
                  <c:v>14663</c:v>
                </c:pt>
                <c:pt idx="4">
                  <c:v>14826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F-4CA4-8720-12218AEF3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4.9250602009466076E-3</c:v>
                </c:pt>
                <c:pt idx="1">
                  <c:v>1.5776799800714108E-3</c:v>
                </c:pt>
                <c:pt idx="2">
                  <c:v>2.4952254421655735E-2</c:v>
                </c:pt>
                <c:pt idx="3">
                  <c:v>5.4388441418251263E-3</c:v>
                </c:pt>
                <c:pt idx="4">
                  <c:v>2.4168604168396578E-2</c:v>
                </c:pt>
                <c:pt idx="5">
                  <c:v>2.4111517063854521E-2</c:v>
                </c:pt>
                <c:pt idx="6">
                  <c:v>7.769035954496388E-2</c:v>
                </c:pt>
                <c:pt idx="7">
                  <c:v>0.18087789587312131</c:v>
                </c:pt>
                <c:pt idx="8">
                  <c:v>2.4672008635721995E-2</c:v>
                </c:pt>
                <c:pt idx="9">
                  <c:v>2.4246450220044839E-2</c:v>
                </c:pt>
                <c:pt idx="10">
                  <c:v>4.9826662791663208E-2</c:v>
                </c:pt>
                <c:pt idx="11">
                  <c:v>1.7427136095657228E-2</c:v>
                </c:pt>
                <c:pt idx="12">
                  <c:v>0.14609627999667857</c:v>
                </c:pt>
                <c:pt idx="13">
                  <c:v>0.12879369758365855</c:v>
                </c:pt>
                <c:pt idx="14">
                  <c:v>3.5020343768164076E-2</c:v>
                </c:pt>
                <c:pt idx="15">
                  <c:v>6.9827908328489577E-2</c:v>
                </c:pt>
                <c:pt idx="16">
                  <c:v>9.0150917545462089E-2</c:v>
                </c:pt>
                <c:pt idx="17">
                  <c:v>2.8735572531761188E-2</c:v>
                </c:pt>
                <c:pt idx="18">
                  <c:v>2.6856887818649838E-2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F02-A4EB-FFB9699CD3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F02-A4EB-FFB9699CD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8.44'!$Z$44:$Z$60</c:f>
              <c:numCache>
                <c:formatCode>#,##0</c:formatCode>
                <c:ptCount val="17"/>
                <c:pt idx="0">
                  <c:v>11</c:v>
                </c:pt>
                <c:pt idx="1">
                  <c:v>485</c:v>
                </c:pt>
                <c:pt idx="2">
                  <c:v>3745</c:v>
                </c:pt>
                <c:pt idx="3">
                  <c:v>13455</c:v>
                </c:pt>
                <c:pt idx="4">
                  <c:v>24219</c:v>
                </c:pt>
                <c:pt idx="5">
                  <c:v>19242</c:v>
                </c:pt>
                <c:pt idx="6">
                  <c:v>11828</c:v>
                </c:pt>
                <c:pt idx="7">
                  <c:v>6700</c:v>
                </c:pt>
                <c:pt idx="8">
                  <c:v>4145</c:v>
                </c:pt>
                <c:pt idx="9">
                  <c:v>3400</c:v>
                </c:pt>
                <c:pt idx="10">
                  <c:v>2655</c:v>
                </c:pt>
                <c:pt idx="11">
                  <c:v>2029</c:v>
                </c:pt>
                <c:pt idx="12">
                  <c:v>1211</c:v>
                </c:pt>
                <c:pt idx="13">
                  <c:v>703</c:v>
                </c:pt>
                <c:pt idx="14">
                  <c:v>350</c:v>
                </c:pt>
                <c:pt idx="15">
                  <c:v>108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273-A31A-CDA47D683CA2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8.44'!$Z$63:$Z$79</c:f>
              <c:numCache>
                <c:formatCode>#,##0</c:formatCode>
                <c:ptCount val="17"/>
                <c:pt idx="0">
                  <c:v>21</c:v>
                </c:pt>
                <c:pt idx="1">
                  <c:v>531</c:v>
                </c:pt>
                <c:pt idx="2">
                  <c:v>5195</c:v>
                </c:pt>
                <c:pt idx="3">
                  <c:v>17358</c:v>
                </c:pt>
                <c:pt idx="4">
                  <c:v>27160</c:v>
                </c:pt>
                <c:pt idx="5">
                  <c:v>18809</c:v>
                </c:pt>
                <c:pt idx="6">
                  <c:v>10259</c:v>
                </c:pt>
                <c:pt idx="7">
                  <c:v>5826</c:v>
                </c:pt>
                <c:pt idx="8">
                  <c:v>3833</c:v>
                </c:pt>
                <c:pt idx="9">
                  <c:v>3084</c:v>
                </c:pt>
                <c:pt idx="10">
                  <c:v>2485</c:v>
                </c:pt>
                <c:pt idx="11">
                  <c:v>1847</c:v>
                </c:pt>
                <c:pt idx="12">
                  <c:v>1053</c:v>
                </c:pt>
                <c:pt idx="13">
                  <c:v>476</c:v>
                </c:pt>
                <c:pt idx="14">
                  <c:v>207</c:v>
                </c:pt>
                <c:pt idx="15">
                  <c:v>62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273-A31A-CDA47D683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8.44'!$Z$83:$Z$90</c:f>
              <c:numCache>
                <c:formatCode>#,##0</c:formatCode>
                <c:ptCount val="8"/>
                <c:pt idx="0">
                  <c:v>6374</c:v>
                </c:pt>
                <c:pt idx="1">
                  <c:v>18120</c:v>
                </c:pt>
                <c:pt idx="2">
                  <c:v>4907</c:v>
                </c:pt>
                <c:pt idx="3">
                  <c:v>4718</c:v>
                </c:pt>
                <c:pt idx="4">
                  <c:v>4006</c:v>
                </c:pt>
                <c:pt idx="5">
                  <c:v>3124</c:v>
                </c:pt>
                <c:pt idx="6">
                  <c:v>1292</c:v>
                </c:pt>
                <c:pt idx="7">
                  <c:v>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E-4462-98D0-8AFEA4D2E7B3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8.44'!$Z$93:$Z$100</c:f>
              <c:numCache>
                <c:formatCode>#,##0</c:formatCode>
                <c:ptCount val="8"/>
                <c:pt idx="0">
                  <c:v>5075</c:v>
                </c:pt>
                <c:pt idx="1">
                  <c:v>16838</c:v>
                </c:pt>
                <c:pt idx="2">
                  <c:v>2571</c:v>
                </c:pt>
                <c:pt idx="3">
                  <c:v>8063</c:v>
                </c:pt>
                <c:pt idx="4">
                  <c:v>6834</c:v>
                </c:pt>
                <c:pt idx="5">
                  <c:v>4213</c:v>
                </c:pt>
                <c:pt idx="6">
                  <c:v>333</c:v>
                </c:pt>
                <c:pt idx="7">
                  <c:v>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E-4462-98D0-8AFEA4D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8.5'!$Y$83:$Y$90</c:f>
              <c:numCache>
                <c:formatCode>#,##0</c:formatCode>
                <c:ptCount val="8"/>
                <c:pt idx="0">
                  <c:v>1263</c:v>
                </c:pt>
                <c:pt idx="1">
                  <c:v>997</c:v>
                </c:pt>
                <c:pt idx="2">
                  <c:v>1806</c:v>
                </c:pt>
                <c:pt idx="3">
                  <c:v>595</c:v>
                </c:pt>
                <c:pt idx="4">
                  <c:v>279</c:v>
                </c:pt>
                <c:pt idx="5">
                  <c:v>582</c:v>
                </c:pt>
                <c:pt idx="6">
                  <c:v>654</c:v>
                </c:pt>
                <c:pt idx="7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4-44F2-80E0-B624A907E638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8.5'!$Y$93:$Y$100</c:f>
              <c:numCache>
                <c:formatCode>#,##0</c:formatCode>
                <c:ptCount val="8"/>
                <c:pt idx="0">
                  <c:v>941</c:v>
                </c:pt>
                <c:pt idx="1">
                  <c:v>1797</c:v>
                </c:pt>
                <c:pt idx="2">
                  <c:v>356</c:v>
                </c:pt>
                <c:pt idx="3">
                  <c:v>1582</c:v>
                </c:pt>
                <c:pt idx="4">
                  <c:v>1344</c:v>
                </c:pt>
                <c:pt idx="5">
                  <c:v>1129</c:v>
                </c:pt>
                <c:pt idx="6">
                  <c:v>57</c:v>
                </c:pt>
                <c:pt idx="7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4-44F2-80E0-B624A907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8.44'!$V$8:$Z$8</c:f>
              <c:numCache>
                <c:formatCode>#,##0</c:formatCode>
                <c:ptCount val="5"/>
                <c:pt idx="0">
                  <c:v>37672.21</c:v>
                </c:pt>
                <c:pt idx="1">
                  <c:v>35598.019999999997</c:v>
                </c:pt>
                <c:pt idx="2">
                  <c:v>33756.54</c:v>
                </c:pt>
                <c:pt idx="3">
                  <c:v>40461.89</c:v>
                </c:pt>
                <c:pt idx="4">
                  <c:v>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2-4EE0-ABF1-959D29F988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2-4EE0-ABF1-959D29F98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8.45'!$U$4:$Y$4</c:f>
              <c:numCache>
                <c:formatCode>#,##0</c:formatCode>
                <c:ptCount val="5"/>
                <c:pt idx="1">
                  <c:v>110667</c:v>
                </c:pt>
                <c:pt idx="2">
                  <c:v>117892</c:v>
                </c:pt>
                <c:pt idx="3">
                  <c:v>122493</c:v>
                </c:pt>
                <c:pt idx="4">
                  <c:v>132917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2-4B68-AE6A-448E52699EE3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8.45'!$U$7:$Y$7</c:f>
              <c:numCache>
                <c:formatCode>#,##0</c:formatCode>
                <c:ptCount val="5"/>
                <c:pt idx="1">
                  <c:v>79423</c:v>
                </c:pt>
                <c:pt idx="2">
                  <c:v>83887</c:v>
                </c:pt>
                <c:pt idx="3">
                  <c:v>89023</c:v>
                </c:pt>
                <c:pt idx="4">
                  <c:v>93833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2-4B68-AE6A-448E52699EE3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8.45'!$U$11:$Y$11</c:f>
              <c:numCache>
                <c:formatCode>#,##0</c:formatCode>
                <c:ptCount val="5"/>
                <c:pt idx="1">
                  <c:v>101349</c:v>
                </c:pt>
                <c:pt idx="2">
                  <c:v>107965</c:v>
                </c:pt>
                <c:pt idx="3">
                  <c:v>111736</c:v>
                </c:pt>
                <c:pt idx="4">
                  <c:v>120911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2-4B68-AE6A-448E52699EE3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8.45'!$U$12:$Y$12</c:f>
              <c:numCache>
                <c:formatCode>#,##0</c:formatCode>
                <c:ptCount val="5"/>
                <c:pt idx="1">
                  <c:v>9323</c:v>
                </c:pt>
                <c:pt idx="2">
                  <c:v>9924</c:v>
                </c:pt>
                <c:pt idx="3">
                  <c:v>10756</c:v>
                </c:pt>
                <c:pt idx="4">
                  <c:v>12006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2-4B68-AE6A-448E52699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3.5706397703011115E-3</c:v>
                </c:pt>
                <c:pt idx="1">
                  <c:v>8.7118702299442932E-4</c:v>
                </c:pt>
                <c:pt idx="2">
                  <c:v>5.2185329701342362E-2</c:v>
                </c:pt>
                <c:pt idx="3">
                  <c:v>8.0370070431176228E-3</c:v>
                </c:pt>
                <c:pt idx="4">
                  <c:v>7.6805565780755355E-2</c:v>
                </c:pt>
                <c:pt idx="5">
                  <c:v>3.5927262018699849E-2</c:v>
                </c:pt>
                <c:pt idx="6">
                  <c:v>0.1038614444526246</c:v>
                </c:pt>
                <c:pt idx="7">
                  <c:v>6.9161206409973253E-2</c:v>
                </c:pt>
                <c:pt idx="8">
                  <c:v>8.1584824167464237E-2</c:v>
                </c:pt>
                <c:pt idx="9">
                  <c:v>1.1129107462759823E-2</c:v>
                </c:pt>
                <c:pt idx="10">
                  <c:v>4.4896807283614323E-2</c:v>
                </c:pt>
                <c:pt idx="11">
                  <c:v>1.6074014086235246E-2</c:v>
                </c:pt>
                <c:pt idx="12">
                  <c:v>5.8731502613561068E-2</c:v>
                </c:pt>
                <c:pt idx="13">
                  <c:v>0.14634101450342341</c:v>
                </c:pt>
                <c:pt idx="14">
                  <c:v>4.7430611794154455E-2</c:v>
                </c:pt>
                <c:pt idx="15">
                  <c:v>5.0676090210802723E-2</c:v>
                </c:pt>
                <c:pt idx="16">
                  <c:v>0.12613192961790473</c:v>
                </c:pt>
                <c:pt idx="17">
                  <c:v>1.6779552872463129E-2</c:v>
                </c:pt>
                <c:pt idx="18">
                  <c:v>3.2626567523129403E-2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7-4FD5-82FA-B06916FADD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7-4FD5-82FA-B06916FAD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8.45'!$Y$44:$Y$60</c:f>
              <c:numCache>
                <c:formatCode>#,##0</c:formatCode>
                <c:ptCount val="17"/>
                <c:pt idx="0">
                  <c:v>13</c:v>
                </c:pt>
                <c:pt idx="1">
                  <c:v>1399</c:v>
                </c:pt>
                <c:pt idx="2">
                  <c:v>3862</c:v>
                </c:pt>
                <c:pt idx="3">
                  <c:v>6400</c:v>
                </c:pt>
                <c:pt idx="4">
                  <c:v>8567</c:v>
                </c:pt>
                <c:pt idx="5">
                  <c:v>10165</c:v>
                </c:pt>
                <c:pt idx="6">
                  <c:v>10221</c:v>
                </c:pt>
                <c:pt idx="7">
                  <c:v>8446</c:v>
                </c:pt>
                <c:pt idx="8">
                  <c:v>7227</c:v>
                </c:pt>
                <c:pt idx="9">
                  <c:v>5535</c:v>
                </c:pt>
                <c:pt idx="10">
                  <c:v>4016</c:v>
                </c:pt>
                <c:pt idx="11">
                  <c:v>2715</c:v>
                </c:pt>
                <c:pt idx="12">
                  <c:v>1336</c:v>
                </c:pt>
                <c:pt idx="13">
                  <c:v>433</c:v>
                </c:pt>
                <c:pt idx="14">
                  <c:v>135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2-44CF-A878-26804E10982E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8.45'!$Y$63:$Y$79</c:f>
              <c:numCache>
                <c:formatCode>#,##0</c:formatCode>
                <c:ptCount val="17"/>
                <c:pt idx="0">
                  <c:v>25</c:v>
                </c:pt>
                <c:pt idx="1">
                  <c:v>1719</c:v>
                </c:pt>
                <c:pt idx="2">
                  <c:v>3828</c:v>
                </c:pt>
                <c:pt idx="3">
                  <c:v>6122</c:v>
                </c:pt>
                <c:pt idx="4">
                  <c:v>8003</c:v>
                </c:pt>
                <c:pt idx="5">
                  <c:v>9017</c:v>
                </c:pt>
                <c:pt idx="6">
                  <c:v>8543</c:v>
                </c:pt>
                <c:pt idx="7">
                  <c:v>7249</c:v>
                </c:pt>
                <c:pt idx="8">
                  <c:v>6234</c:v>
                </c:pt>
                <c:pt idx="9">
                  <c:v>4882</c:v>
                </c:pt>
                <c:pt idx="10">
                  <c:v>3331</c:v>
                </c:pt>
                <c:pt idx="11">
                  <c:v>2080</c:v>
                </c:pt>
                <c:pt idx="12">
                  <c:v>934</c:v>
                </c:pt>
                <c:pt idx="13">
                  <c:v>244</c:v>
                </c:pt>
                <c:pt idx="14">
                  <c:v>69</c:v>
                </c:pt>
                <c:pt idx="15">
                  <c:v>20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2-44CF-A878-26804E109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8.45'!$Y$83:$Y$90</c:f>
              <c:numCache>
                <c:formatCode>#,##0</c:formatCode>
                <c:ptCount val="8"/>
                <c:pt idx="0">
                  <c:v>5840</c:v>
                </c:pt>
                <c:pt idx="1">
                  <c:v>5864</c:v>
                </c:pt>
                <c:pt idx="2">
                  <c:v>8918</c:v>
                </c:pt>
                <c:pt idx="3">
                  <c:v>2856</c:v>
                </c:pt>
                <c:pt idx="4">
                  <c:v>3103</c:v>
                </c:pt>
                <c:pt idx="5">
                  <c:v>2510</c:v>
                </c:pt>
                <c:pt idx="6">
                  <c:v>6937</c:v>
                </c:pt>
                <c:pt idx="7">
                  <c:v>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A-43F7-9E7F-422436AA5A99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8.45'!$Y$93:$Y$100</c:f>
              <c:numCache>
                <c:formatCode>#,##0</c:formatCode>
                <c:ptCount val="8"/>
                <c:pt idx="0">
                  <c:v>4389</c:v>
                </c:pt>
                <c:pt idx="1">
                  <c:v>8309</c:v>
                </c:pt>
                <c:pt idx="2">
                  <c:v>1531</c:v>
                </c:pt>
                <c:pt idx="3">
                  <c:v>7318</c:v>
                </c:pt>
                <c:pt idx="4">
                  <c:v>8057</c:v>
                </c:pt>
                <c:pt idx="5">
                  <c:v>4940</c:v>
                </c:pt>
                <c:pt idx="6">
                  <c:v>1069</c:v>
                </c:pt>
                <c:pt idx="7">
                  <c:v>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A-43F7-9E7F-422436AA5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8.45'!$U$8:$Y$8</c:f>
              <c:numCache>
                <c:formatCode>#,##0</c:formatCode>
                <c:ptCount val="5"/>
                <c:pt idx="1">
                  <c:v>47187</c:v>
                </c:pt>
                <c:pt idx="2">
                  <c:v>47792</c:v>
                </c:pt>
                <c:pt idx="3">
                  <c:v>47826.28</c:v>
                </c:pt>
                <c:pt idx="4">
                  <c:v>48848.45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9-48E1-B762-7ED9E42E15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9-48E1-B762-7ED9E42E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8.45'!$V$4:$Z$4</c:f>
              <c:numCache>
                <c:formatCode>#,##0</c:formatCode>
                <c:ptCount val="5"/>
                <c:pt idx="0">
                  <c:v>110667</c:v>
                </c:pt>
                <c:pt idx="1">
                  <c:v>117892</c:v>
                </c:pt>
                <c:pt idx="2">
                  <c:v>122493</c:v>
                </c:pt>
                <c:pt idx="3">
                  <c:v>132917</c:v>
                </c:pt>
                <c:pt idx="4">
                  <c:v>162997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B-420D-BFF3-0A1C4FA3FAC7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8.45'!$V$7:$Z$7</c:f>
              <c:numCache>
                <c:formatCode>#,##0</c:formatCode>
                <c:ptCount val="5"/>
                <c:pt idx="0">
                  <c:v>79423</c:v>
                </c:pt>
                <c:pt idx="1">
                  <c:v>83887</c:v>
                </c:pt>
                <c:pt idx="2">
                  <c:v>89023</c:v>
                </c:pt>
                <c:pt idx="3">
                  <c:v>93833</c:v>
                </c:pt>
                <c:pt idx="4">
                  <c:v>104250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B-420D-BFF3-0A1C4FA3FAC7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8.45'!$V$11:$Z$11</c:f>
              <c:numCache>
                <c:formatCode>#,##0</c:formatCode>
                <c:ptCount val="5"/>
                <c:pt idx="0">
                  <c:v>101349</c:v>
                </c:pt>
                <c:pt idx="1">
                  <c:v>107965</c:v>
                </c:pt>
                <c:pt idx="2">
                  <c:v>111736</c:v>
                </c:pt>
                <c:pt idx="3">
                  <c:v>120911</c:v>
                </c:pt>
                <c:pt idx="4">
                  <c:v>149198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B-420D-BFF3-0A1C4FA3FAC7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8.45'!$V$12:$Z$12</c:f>
              <c:numCache>
                <c:formatCode>#,##0</c:formatCode>
                <c:ptCount val="5"/>
                <c:pt idx="0">
                  <c:v>9323</c:v>
                </c:pt>
                <c:pt idx="1">
                  <c:v>9924</c:v>
                </c:pt>
                <c:pt idx="2">
                  <c:v>10756</c:v>
                </c:pt>
                <c:pt idx="3">
                  <c:v>12006</c:v>
                </c:pt>
                <c:pt idx="4">
                  <c:v>13799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B-420D-BFF3-0A1C4FA3F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3.5706397703011115E-3</c:v>
                </c:pt>
                <c:pt idx="1">
                  <c:v>8.7118702299442932E-4</c:v>
                </c:pt>
                <c:pt idx="2">
                  <c:v>5.2185329701342362E-2</c:v>
                </c:pt>
                <c:pt idx="3">
                  <c:v>8.0370070431176228E-3</c:v>
                </c:pt>
                <c:pt idx="4">
                  <c:v>7.6805565780755355E-2</c:v>
                </c:pt>
                <c:pt idx="5">
                  <c:v>3.5927262018699849E-2</c:v>
                </c:pt>
                <c:pt idx="6">
                  <c:v>0.1038614444526246</c:v>
                </c:pt>
                <c:pt idx="7">
                  <c:v>6.9161206409973253E-2</c:v>
                </c:pt>
                <c:pt idx="8">
                  <c:v>8.1584824167464237E-2</c:v>
                </c:pt>
                <c:pt idx="9">
                  <c:v>1.1129107462759823E-2</c:v>
                </c:pt>
                <c:pt idx="10">
                  <c:v>4.4896807283614323E-2</c:v>
                </c:pt>
                <c:pt idx="11">
                  <c:v>1.6074014086235246E-2</c:v>
                </c:pt>
                <c:pt idx="12">
                  <c:v>5.8731502613561068E-2</c:v>
                </c:pt>
                <c:pt idx="13">
                  <c:v>0.14634101450342341</c:v>
                </c:pt>
                <c:pt idx="14">
                  <c:v>4.7430611794154455E-2</c:v>
                </c:pt>
                <c:pt idx="15">
                  <c:v>5.0676090210802723E-2</c:v>
                </c:pt>
                <c:pt idx="16">
                  <c:v>0.12613192961790473</c:v>
                </c:pt>
                <c:pt idx="17">
                  <c:v>1.6779552872463129E-2</c:v>
                </c:pt>
                <c:pt idx="18">
                  <c:v>3.2626567523129403E-2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3-4B02-AE2B-711A98AE29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3-4B02-AE2B-711A98AE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8.45'!$Z$44:$Z$60</c:f>
              <c:numCache>
                <c:formatCode>#,##0</c:formatCode>
                <c:ptCount val="17"/>
                <c:pt idx="0">
                  <c:v>18</c:v>
                </c:pt>
                <c:pt idx="1">
                  <c:v>2048</c:v>
                </c:pt>
                <c:pt idx="2">
                  <c:v>5459</c:v>
                </c:pt>
                <c:pt idx="3">
                  <c:v>8198</c:v>
                </c:pt>
                <c:pt idx="4">
                  <c:v>10303</c:v>
                </c:pt>
                <c:pt idx="5">
                  <c:v>11401</c:v>
                </c:pt>
                <c:pt idx="6">
                  <c:v>12558</c:v>
                </c:pt>
                <c:pt idx="7">
                  <c:v>9966</c:v>
                </c:pt>
                <c:pt idx="8">
                  <c:v>8099</c:v>
                </c:pt>
                <c:pt idx="9">
                  <c:v>6241</c:v>
                </c:pt>
                <c:pt idx="10">
                  <c:v>4431</c:v>
                </c:pt>
                <c:pt idx="11">
                  <c:v>3111</c:v>
                </c:pt>
                <c:pt idx="12">
                  <c:v>1543</c:v>
                </c:pt>
                <c:pt idx="13">
                  <c:v>463</c:v>
                </c:pt>
                <c:pt idx="14">
                  <c:v>147</c:v>
                </c:pt>
                <c:pt idx="15">
                  <c:v>28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2-449D-9586-F8221C67E947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8.45'!$Z$63:$Z$79</c:f>
              <c:numCache>
                <c:formatCode>#,##0</c:formatCode>
                <c:ptCount val="17"/>
                <c:pt idx="0">
                  <c:v>26</c:v>
                </c:pt>
                <c:pt idx="1">
                  <c:v>2519</c:v>
                </c:pt>
                <c:pt idx="2">
                  <c:v>5807</c:v>
                </c:pt>
                <c:pt idx="3">
                  <c:v>8310</c:v>
                </c:pt>
                <c:pt idx="4">
                  <c:v>10157</c:v>
                </c:pt>
                <c:pt idx="5">
                  <c:v>11197</c:v>
                </c:pt>
                <c:pt idx="6">
                  <c:v>11049</c:v>
                </c:pt>
                <c:pt idx="7">
                  <c:v>8918</c:v>
                </c:pt>
                <c:pt idx="8">
                  <c:v>7107</c:v>
                </c:pt>
                <c:pt idx="9">
                  <c:v>5963</c:v>
                </c:pt>
                <c:pt idx="10">
                  <c:v>4007</c:v>
                </c:pt>
                <c:pt idx="11">
                  <c:v>2415</c:v>
                </c:pt>
                <c:pt idx="12">
                  <c:v>1030</c:v>
                </c:pt>
                <c:pt idx="13">
                  <c:v>244</c:v>
                </c:pt>
                <c:pt idx="14">
                  <c:v>93</c:v>
                </c:pt>
                <c:pt idx="15">
                  <c:v>21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2-449D-9586-F8221C67E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8.45'!$Z$83:$Z$90</c:f>
              <c:numCache>
                <c:formatCode>#,##0</c:formatCode>
                <c:ptCount val="8"/>
                <c:pt idx="0">
                  <c:v>6291</c:v>
                </c:pt>
                <c:pt idx="1">
                  <c:v>6802</c:v>
                </c:pt>
                <c:pt idx="2">
                  <c:v>9493</c:v>
                </c:pt>
                <c:pt idx="3">
                  <c:v>3177</c:v>
                </c:pt>
                <c:pt idx="4">
                  <c:v>3409</c:v>
                </c:pt>
                <c:pt idx="5">
                  <c:v>2928</c:v>
                </c:pt>
                <c:pt idx="6">
                  <c:v>7514</c:v>
                </c:pt>
                <c:pt idx="7">
                  <c:v>6740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7B4-9904-94EF269ECA26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8.45'!$Z$93:$Z$100</c:f>
              <c:numCache>
                <c:formatCode>#,##0</c:formatCode>
                <c:ptCount val="8"/>
                <c:pt idx="0">
                  <c:v>4888</c:v>
                </c:pt>
                <c:pt idx="1">
                  <c:v>9413</c:v>
                </c:pt>
                <c:pt idx="2">
                  <c:v>1724</c:v>
                </c:pt>
                <c:pt idx="3">
                  <c:v>8449</c:v>
                </c:pt>
                <c:pt idx="4">
                  <c:v>8574</c:v>
                </c:pt>
                <c:pt idx="5">
                  <c:v>5387</c:v>
                </c:pt>
                <c:pt idx="6">
                  <c:v>1438</c:v>
                </c:pt>
                <c:pt idx="7">
                  <c:v>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D-47B4-9904-94EF269E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8.5'!$U$8:$Y$8</c:f>
              <c:numCache>
                <c:formatCode>#,##0</c:formatCode>
                <c:ptCount val="5"/>
                <c:pt idx="1">
                  <c:v>34105.9</c:v>
                </c:pt>
                <c:pt idx="2">
                  <c:v>34587</c:v>
                </c:pt>
                <c:pt idx="3">
                  <c:v>35353.14</c:v>
                </c:pt>
                <c:pt idx="4">
                  <c:v>37993.480000000003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9-4FA9-94DF-8F37B86C36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9-4FA9-94DF-8F37B86C3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8.45'!$V$8:$Z$8</c:f>
              <c:numCache>
                <c:formatCode>#,##0</c:formatCode>
                <c:ptCount val="5"/>
                <c:pt idx="0">
                  <c:v>47187</c:v>
                </c:pt>
                <c:pt idx="1">
                  <c:v>47792</c:v>
                </c:pt>
                <c:pt idx="2">
                  <c:v>47826.28</c:v>
                </c:pt>
                <c:pt idx="3">
                  <c:v>48848.45</c:v>
                </c:pt>
                <c:pt idx="4">
                  <c:v>47341.97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4-42A8-BDF3-8B5B7B8C5C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4-42A8-BDF3-8B5B7B8C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8.46'!$U$4:$Y$4</c:f>
              <c:numCache>
                <c:formatCode>#,##0</c:formatCode>
                <c:ptCount val="5"/>
                <c:pt idx="1">
                  <c:v>46437</c:v>
                </c:pt>
                <c:pt idx="2">
                  <c:v>46775</c:v>
                </c:pt>
                <c:pt idx="3">
                  <c:v>49687</c:v>
                </c:pt>
                <c:pt idx="4">
                  <c:v>50626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6-4B93-9901-71A2E56B4FD9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8.46'!$U$7:$Y$7</c:f>
              <c:numCache>
                <c:formatCode>#,##0</c:formatCode>
                <c:ptCount val="5"/>
                <c:pt idx="1">
                  <c:v>31363</c:v>
                </c:pt>
                <c:pt idx="2">
                  <c:v>30951</c:v>
                </c:pt>
                <c:pt idx="3">
                  <c:v>33392</c:v>
                </c:pt>
                <c:pt idx="4">
                  <c:v>32548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6-4B93-9901-71A2E56B4FD9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8.46'!$U$11:$Y$11</c:f>
              <c:numCache>
                <c:formatCode>#,##0</c:formatCode>
                <c:ptCount val="5"/>
                <c:pt idx="1">
                  <c:v>40938</c:v>
                </c:pt>
                <c:pt idx="2">
                  <c:v>41881</c:v>
                </c:pt>
                <c:pt idx="3">
                  <c:v>44323</c:v>
                </c:pt>
                <c:pt idx="4">
                  <c:v>45248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6-4B93-9901-71A2E56B4FD9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8.46'!$U$12:$Y$12</c:f>
              <c:numCache>
                <c:formatCode>#,##0</c:formatCode>
                <c:ptCount val="5"/>
                <c:pt idx="1">
                  <c:v>5493</c:v>
                </c:pt>
                <c:pt idx="2">
                  <c:v>4892</c:v>
                </c:pt>
                <c:pt idx="3">
                  <c:v>5367</c:v>
                </c:pt>
                <c:pt idx="4">
                  <c:v>5378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6-4B93-9901-71A2E56B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9.872893881170558E-2</c:v>
                </c:pt>
                <c:pt idx="1">
                  <c:v>7.1140013794462505E-3</c:v>
                </c:pt>
                <c:pt idx="2">
                  <c:v>5.3187506158242193E-2</c:v>
                </c:pt>
                <c:pt idx="3">
                  <c:v>8.9664006306040007E-3</c:v>
                </c:pt>
                <c:pt idx="4">
                  <c:v>6.1858311163661445E-2</c:v>
                </c:pt>
                <c:pt idx="5">
                  <c:v>3.4978815646861762E-2</c:v>
                </c:pt>
                <c:pt idx="6">
                  <c:v>0.10401024731500641</c:v>
                </c:pt>
                <c:pt idx="7">
                  <c:v>7.7662823923539265E-2</c:v>
                </c:pt>
                <c:pt idx="8">
                  <c:v>3.7363287023352051E-2</c:v>
                </c:pt>
                <c:pt idx="9">
                  <c:v>5.8133806286333632E-3</c:v>
                </c:pt>
                <c:pt idx="10">
                  <c:v>2.5263572765789732E-2</c:v>
                </c:pt>
                <c:pt idx="11">
                  <c:v>1.5055670509409794E-2</c:v>
                </c:pt>
                <c:pt idx="12">
                  <c:v>3.8210661148881664E-2</c:v>
                </c:pt>
                <c:pt idx="13">
                  <c:v>9.4649719184156073E-2</c:v>
                </c:pt>
                <c:pt idx="14">
                  <c:v>4.443787565277367E-2</c:v>
                </c:pt>
                <c:pt idx="15">
                  <c:v>6.3868361414917724E-2</c:v>
                </c:pt>
                <c:pt idx="16">
                  <c:v>0.13000295595625186</c:v>
                </c:pt>
                <c:pt idx="17">
                  <c:v>1.3282096758301311E-2</c:v>
                </c:pt>
                <c:pt idx="18">
                  <c:v>2.9973396393733372E-2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B-48C8-824A-4509F5BB27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B-48C8-824A-4509F5BB2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8.46'!$Y$44:$Y$60</c:f>
              <c:numCache>
                <c:formatCode>#,##0</c:formatCode>
                <c:ptCount val="17"/>
                <c:pt idx="0">
                  <c:v>9</c:v>
                </c:pt>
                <c:pt idx="1">
                  <c:v>611</c:v>
                </c:pt>
                <c:pt idx="2">
                  <c:v>1456</c:v>
                </c:pt>
                <c:pt idx="3">
                  <c:v>2553</c:v>
                </c:pt>
                <c:pt idx="4">
                  <c:v>3890</c:v>
                </c:pt>
                <c:pt idx="5">
                  <c:v>3257</c:v>
                </c:pt>
                <c:pt idx="6">
                  <c:v>2322</c:v>
                </c:pt>
                <c:pt idx="7">
                  <c:v>2100</c:v>
                </c:pt>
                <c:pt idx="8">
                  <c:v>2074</c:v>
                </c:pt>
                <c:pt idx="9">
                  <c:v>2111</c:v>
                </c:pt>
                <c:pt idx="10">
                  <c:v>1885</c:v>
                </c:pt>
                <c:pt idx="11">
                  <c:v>1811</c:v>
                </c:pt>
                <c:pt idx="12">
                  <c:v>960</c:v>
                </c:pt>
                <c:pt idx="13">
                  <c:v>417</c:v>
                </c:pt>
                <c:pt idx="14">
                  <c:v>155</c:v>
                </c:pt>
                <c:pt idx="15">
                  <c:v>75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D-4FAB-81D7-49F68AE31596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8.46'!$Y$63:$Y$79</c:f>
              <c:numCache>
                <c:formatCode>#,##0</c:formatCode>
                <c:ptCount val="17"/>
                <c:pt idx="0">
                  <c:v>6</c:v>
                </c:pt>
                <c:pt idx="1">
                  <c:v>758</c:v>
                </c:pt>
                <c:pt idx="2">
                  <c:v>1538</c:v>
                </c:pt>
                <c:pt idx="3">
                  <c:v>2534</c:v>
                </c:pt>
                <c:pt idx="4">
                  <c:v>3549</c:v>
                </c:pt>
                <c:pt idx="5">
                  <c:v>2917</c:v>
                </c:pt>
                <c:pt idx="6">
                  <c:v>2293</c:v>
                </c:pt>
                <c:pt idx="7">
                  <c:v>2046</c:v>
                </c:pt>
                <c:pt idx="8">
                  <c:v>2226</c:v>
                </c:pt>
                <c:pt idx="9">
                  <c:v>2164</c:v>
                </c:pt>
                <c:pt idx="10">
                  <c:v>1979</c:v>
                </c:pt>
                <c:pt idx="11">
                  <c:v>1606</c:v>
                </c:pt>
                <c:pt idx="12">
                  <c:v>737</c:v>
                </c:pt>
                <c:pt idx="13">
                  <c:v>308</c:v>
                </c:pt>
                <c:pt idx="14">
                  <c:v>97</c:v>
                </c:pt>
                <c:pt idx="15">
                  <c:v>64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D-4FAB-81D7-49F68AE31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8.46'!$Y$83:$Y$90</c:f>
              <c:numCache>
                <c:formatCode>#,##0</c:formatCode>
                <c:ptCount val="8"/>
                <c:pt idx="0">
                  <c:v>1823</c:v>
                </c:pt>
                <c:pt idx="1">
                  <c:v>1512</c:v>
                </c:pt>
                <c:pt idx="2">
                  <c:v>2653</c:v>
                </c:pt>
                <c:pt idx="3">
                  <c:v>896</c:v>
                </c:pt>
                <c:pt idx="4">
                  <c:v>521</c:v>
                </c:pt>
                <c:pt idx="5">
                  <c:v>908</c:v>
                </c:pt>
                <c:pt idx="6">
                  <c:v>1831</c:v>
                </c:pt>
                <c:pt idx="7">
                  <c:v>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0-4C22-9C80-7E487CF21307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8.46'!$Y$93:$Y$100</c:f>
              <c:numCache>
                <c:formatCode>#,##0</c:formatCode>
                <c:ptCount val="8"/>
                <c:pt idx="0">
                  <c:v>1233</c:v>
                </c:pt>
                <c:pt idx="1">
                  <c:v>2913</c:v>
                </c:pt>
                <c:pt idx="2">
                  <c:v>484</c:v>
                </c:pt>
                <c:pt idx="3">
                  <c:v>2346</c:v>
                </c:pt>
                <c:pt idx="4">
                  <c:v>2313</c:v>
                </c:pt>
                <c:pt idx="5">
                  <c:v>1653</c:v>
                </c:pt>
                <c:pt idx="6">
                  <c:v>194</c:v>
                </c:pt>
                <c:pt idx="7">
                  <c:v>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0-4C22-9C80-7E487CF21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8.46'!$U$8:$Y$8</c:f>
              <c:numCache>
                <c:formatCode>#,##0</c:formatCode>
                <c:ptCount val="5"/>
                <c:pt idx="1">
                  <c:v>35457</c:v>
                </c:pt>
                <c:pt idx="2">
                  <c:v>35040</c:v>
                </c:pt>
                <c:pt idx="3">
                  <c:v>34660.04</c:v>
                </c:pt>
                <c:pt idx="4">
                  <c:v>39065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7-49DF-8B78-56F69AFAFE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7-49DF-8B78-56F69AFAF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8.46'!$V$4:$Z$4</c:f>
              <c:numCache>
                <c:formatCode>#,##0</c:formatCode>
                <c:ptCount val="5"/>
                <c:pt idx="0">
                  <c:v>46437</c:v>
                </c:pt>
                <c:pt idx="1">
                  <c:v>46775</c:v>
                </c:pt>
                <c:pt idx="2">
                  <c:v>49687</c:v>
                </c:pt>
                <c:pt idx="3">
                  <c:v>50626</c:v>
                </c:pt>
                <c:pt idx="4">
                  <c:v>50744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D-4218-8713-7744245A3E37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8.46'!$V$7:$Z$7</c:f>
              <c:numCache>
                <c:formatCode>#,##0</c:formatCode>
                <c:ptCount val="5"/>
                <c:pt idx="0">
                  <c:v>31363</c:v>
                </c:pt>
                <c:pt idx="1">
                  <c:v>30951</c:v>
                </c:pt>
                <c:pt idx="2">
                  <c:v>33392</c:v>
                </c:pt>
                <c:pt idx="3">
                  <c:v>32548</c:v>
                </c:pt>
                <c:pt idx="4">
                  <c:v>33194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D-4218-8713-7744245A3E37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8.46'!$V$11:$Z$11</c:f>
              <c:numCache>
                <c:formatCode>#,##0</c:formatCode>
                <c:ptCount val="5"/>
                <c:pt idx="0">
                  <c:v>40938</c:v>
                </c:pt>
                <c:pt idx="1">
                  <c:v>41881</c:v>
                </c:pt>
                <c:pt idx="2">
                  <c:v>44323</c:v>
                </c:pt>
                <c:pt idx="3">
                  <c:v>45248</c:v>
                </c:pt>
                <c:pt idx="4">
                  <c:v>45401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D-4218-8713-7744245A3E37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8.46'!$V$12:$Z$12</c:f>
              <c:numCache>
                <c:formatCode>#,##0</c:formatCode>
                <c:ptCount val="5"/>
                <c:pt idx="0">
                  <c:v>5493</c:v>
                </c:pt>
                <c:pt idx="1">
                  <c:v>4892</c:v>
                </c:pt>
                <c:pt idx="2">
                  <c:v>5367</c:v>
                </c:pt>
                <c:pt idx="3">
                  <c:v>5378</c:v>
                </c:pt>
                <c:pt idx="4">
                  <c:v>5339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D-4218-8713-7744245A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9.872893881170558E-2</c:v>
                </c:pt>
                <c:pt idx="1">
                  <c:v>7.1140013794462505E-3</c:v>
                </c:pt>
                <c:pt idx="2">
                  <c:v>5.3187506158242193E-2</c:v>
                </c:pt>
                <c:pt idx="3">
                  <c:v>8.9664006306040007E-3</c:v>
                </c:pt>
                <c:pt idx="4">
                  <c:v>6.1858311163661445E-2</c:v>
                </c:pt>
                <c:pt idx="5">
                  <c:v>3.4978815646861762E-2</c:v>
                </c:pt>
                <c:pt idx="6">
                  <c:v>0.10401024731500641</c:v>
                </c:pt>
                <c:pt idx="7">
                  <c:v>7.7662823923539265E-2</c:v>
                </c:pt>
                <c:pt idx="8">
                  <c:v>3.7363287023352051E-2</c:v>
                </c:pt>
                <c:pt idx="9">
                  <c:v>5.8133806286333632E-3</c:v>
                </c:pt>
                <c:pt idx="10">
                  <c:v>2.5263572765789732E-2</c:v>
                </c:pt>
                <c:pt idx="11">
                  <c:v>1.5055670509409794E-2</c:v>
                </c:pt>
                <c:pt idx="12">
                  <c:v>3.8210661148881664E-2</c:v>
                </c:pt>
                <c:pt idx="13">
                  <c:v>9.4649719184156073E-2</c:v>
                </c:pt>
                <c:pt idx="14">
                  <c:v>4.443787565277367E-2</c:v>
                </c:pt>
                <c:pt idx="15">
                  <c:v>6.3868361414917724E-2</c:v>
                </c:pt>
                <c:pt idx="16">
                  <c:v>0.13000295595625186</c:v>
                </c:pt>
                <c:pt idx="17">
                  <c:v>1.3282096758301311E-2</c:v>
                </c:pt>
                <c:pt idx="18">
                  <c:v>2.9973396393733372E-2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3-43E0-93DE-1E01CFBCB7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3-43E0-93DE-1E01CFBCB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8.46'!$Z$44:$Z$60</c:f>
              <c:numCache>
                <c:formatCode>#,##0</c:formatCode>
                <c:ptCount val="17"/>
                <c:pt idx="0">
                  <c:v>14</c:v>
                </c:pt>
                <c:pt idx="1">
                  <c:v>718</c:v>
                </c:pt>
                <c:pt idx="2">
                  <c:v>1556</c:v>
                </c:pt>
                <c:pt idx="3">
                  <c:v>2400</c:v>
                </c:pt>
                <c:pt idx="4">
                  <c:v>3500</c:v>
                </c:pt>
                <c:pt idx="5">
                  <c:v>3250</c:v>
                </c:pt>
                <c:pt idx="6">
                  <c:v>2485</c:v>
                </c:pt>
                <c:pt idx="7">
                  <c:v>2065</c:v>
                </c:pt>
                <c:pt idx="8">
                  <c:v>2070</c:v>
                </c:pt>
                <c:pt idx="9">
                  <c:v>2095</c:v>
                </c:pt>
                <c:pt idx="10">
                  <c:v>1939</c:v>
                </c:pt>
                <c:pt idx="11">
                  <c:v>1822</c:v>
                </c:pt>
                <c:pt idx="12">
                  <c:v>996</c:v>
                </c:pt>
                <c:pt idx="13">
                  <c:v>424</c:v>
                </c:pt>
                <c:pt idx="14">
                  <c:v>172</c:v>
                </c:pt>
                <c:pt idx="15">
                  <c:v>83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C-4AE1-8257-EBC0A25B1354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8.46'!$Z$63:$Z$79</c:f>
              <c:numCache>
                <c:formatCode>#,##0</c:formatCode>
                <c:ptCount val="17"/>
                <c:pt idx="0">
                  <c:v>19</c:v>
                </c:pt>
                <c:pt idx="1">
                  <c:v>826</c:v>
                </c:pt>
                <c:pt idx="2">
                  <c:v>1757</c:v>
                </c:pt>
                <c:pt idx="3">
                  <c:v>2356</c:v>
                </c:pt>
                <c:pt idx="4">
                  <c:v>3142</c:v>
                </c:pt>
                <c:pt idx="5">
                  <c:v>2887</c:v>
                </c:pt>
                <c:pt idx="6">
                  <c:v>2317</c:v>
                </c:pt>
                <c:pt idx="7">
                  <c:v>2263</c:v>
                </c:pt>
                <c:pt idx="8">
                  <c:v>2147</c:v>
                </c:pt>
                <c:pt idx="9">
                  <c:v>2324</c:v>
                </c:pt>
                <c:pt idx="10">
                  <c:v>1974</c:v>
                </c:pt>
                <c:pt idx="11">
                  <c:v>1645</c:v>
                </c:pt>
                <c:pt idx="12">
                  <c:v>842</c:v>
                </c:pt>
                <c:pt idx="13">
                  <c:v>307</c:v>
                </c:pt>
                <c:pt idx="14">
                  <c:v>111</c:v>
                </c:pt>
                <c:pt idx="15">
                  <c:v>63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C-4AE1-8257-EBC0A25B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8.46'!$Z$83:$Z$90</c:f>
              <c:numCache>
                <c:formatCode>#,##0</c:formatCode>
                <c:ptCount val="8"/>
                <c:pt idx="0">
                  <c:v>1856</c:v>
                </c:pt>
                <c:pt idx="1">
                  <c:v>1521</c:v>
                </c:pt>
                <c:pt idx="2">
                  <c:v>2756</c:v>
                </c:pt>
                <c:pt idx="3">
                  <c:v>912</c:v>
                </c:pt>
                <c:pt idx="4">
                  <c:v>521</c:v>
                </c:pt>
                <c:pt idx="5">
                  <c:v>922</c:v>
                </c:pt>
                <c:pt idx="6">
                  <c:v>1844</c:v>
                </c:pt>
                <c:pt idx="7">
                  <c:v>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9-4DE0-B6CD-1B528B8BBFE2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8.46'!$Z$93:$Z$100</c:f>
              <c:numCache>
                <c:formatCode>#,##0</c:formatCode>
                <c:ptCount val="8"/>
                <c:pt idx="0">
                  <c:v>1290</c:v>
                </c:pt>
                <c:pt idx="1">
                  <c:v>2987</c:v>
                </c:pt>
                <c:pt idx="2">
                  <c:v>508</c:v>
                </c:pt>
                <c:pt idx="3">
                  <c:v>2486</c:v>
                </c:pt>
                <c:pt idx="4">
                  <c:v>2324</c:v>
                </c:pt>
                <c:pt idx="5">
                  <c:v>1703</c:v>
                </c:pt>
                <c:pt idx="6">
                  <c:v>196</c:v>
                </c:pt>
                <c:pt idx="7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9-4DE0-B6CD-1B528B8B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8.5'!$V$4:$Z$4</c:f>
              <c:numCache>
                <c:formatCode>#,##0</c:formatCode>
                <c:ptCount val="5"/>
                <c:pt idx="0">
                  <c:v>23995</c:v>
                </c:pt>
                <c:pt idx="1">
                  <c:v>24826</c:v>
                </c:pt>
                <c:pt idx="2">
                  <c:v>26041</c:v>
                </c:pt>
                <c:pt idx="3">
                  <c:v>27512</c:v>
                </c:pt>
                <c:pt idx="4">
                  <c:v>30444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7-4D95-ACA0-E4E32226C300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8.5'!$V$7:$Z$7</c:f>
              <c:numCache>
                <c:formatCode>#,##0</c:formatCode>
                <c:ptCount val="5"/>
                <c:pt idx="0">
                  <c:v>17295</c:v>
                </c:pt>
                <c:pt idx="1">
                  <c:v>17683</c:v>
                </c:pt>
                <c:pt idx="2">
                  <c:v>18791</c:v>
                </c:pt>
                <c:pt idx="3">
                  <c:v>19694</c:v>
                </c:pt>
                <c:pt idx="4">
                  <c:v>20745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7-4D95-ACA0-E4E32226C300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8.5'!$V$11:$Z$11</c:f>
              <c:numCache>
                <c:formatCode>#,##0</c:formatCode>
                <c:ptCount val="5"/>
                <c:pt idx="0">
                  <c:v>19878</c:v>
                </c:pt>
                <c:pt idx="1">
                  <c:v>20680</c:v>
                </c:pt>
                <c:pt idx="2">
                  <c:v>21602</c:v>
                </c:pt>
                <c:pt idx="3">
                  <c:v>22929</c:v>
                </c:pt>
                <c:pt idx="4">
                  <c:v>25707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7-4D95-ACA0-E4E32226C300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8.5'!$V$12:$Z$12</c:f>
              <c:numCache>
                <c:formatCode>#,##0</c:formatCode>
                <c:ptCount val="5"/>
                <c:pt idx="0">
                  <c:v>4118</c:v>
                </c:pt>
                <c:pt idx="1">
                  <c:v>4140</c:v>
                </c:pt>
                <c:pt idx="2">
                  <c:v>4441</c:v>
                </c:pt>
                <c:pt idx="3">
                  <c:v>4583</c:v>
                </c:pt>
                <c:pt idx="4">
                  <c:v>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B7-4D95-ACA0-E4E32226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8.46'!$V$8:$Z$8</c:f>
              <c:numCache>
                <c:formatCode>#,##0</c:formatCode>
                <c:ptCount val="5"/>
                <c:pt idx="0">
                  <c:v>35457</c:v>
                </c:pt>
                <c:pt idx="1">
                  <c:v>35040</c:v>
                </c:pt>
                <c:pt idx="2">
                  <c:v>34660.04</c:v>
                </c:pt>
                <c:pt idx="3">
                  <c:v>39065</c:v>
                </c:pt>
                <c:pt idx="4">
                  <c:v>41289.24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A-4AC5-B323-6B46B16F18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AC5-B323-6B46B16F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8.47'!$U$4:$Y$4</c:f>
              <c:numCache>
                <c:formatCode>#,##0</c:formatCode>
                <c:ptCount val="5"/>
                <c:pt idx="1">
                  <c:v>32898</c:v>
                </c:pt>
                <c:pt idx="2">
                  <c:v>34584</c:v>
                </c:pt>
                <c:pt idx="3">
                  <c:v>35421</c:v>
                </c:pt>
                <c:pt idx="4">
                  <c:v>37647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A-4C32-A86B-CE248D223D75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8.47'!$U$7:$Y$7</c:f>
              <c:numCache>
                <c:formatCode>#,##0</c:formatCode>
                <c:ptCount val="5"/>
                <c:pt idx="1">
                  <c:v>24039</c:v>
                </c:pt>
                <c:pt idx="2">
                  <c:v>25036</c:v>
                </c:pt>
                <c:pt idx="3">
                  <c:v>26147</c:v>
                </c:pt>
                <c:pt idx="4">
                  <c:v>27142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A-4C32-A86B-CE248D223D75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8.47'!$U$11:$Y$11</c:f>
              <c:numCache>
                <c:formatCode>#,##0</c:formatCode>
                <c:ptCount val="5"/>
                <c:pt idx="1">
                  <c:v>29670</c:v>
                </c:pt>
                <c:pt idx="2">
                  <c:v>31289</c:v>
                </c:pt>
                <c:pt idx="3">
                  <c:v>31947</c:v>
                </c:pt>
                <c:pt idx="4">
                  <c:v>33812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A-4C32-A86B-CE248D223D75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8.47'!$U$12:$Y$12</c:f>
              <c:numCache>
                <c:formatCode>#,##0</c:formatCode>
                <c:ptCount val="5"/>
                <c:pt idx="1">
                  <c:v>3224</c:v>
                </c:pt>
                <c:pt idx="2">
                  <c:v>3290</c:v>
                </c:pt>
                <c:pt idx="3">
                  <c:v>3474</c:v>
                </c:pt>
                <c:pt idx="4">
                  <c:v>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A-4C32-A86B-CE248D22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1.9419775014801657E-2</c:v>
                </c:pt>
                <c:pt idx="1">
                  <c:v>3.1497927767910007E-3</c:v>
                </c:pt>
                <c:pt idx="2">
                  <c:v>7.2516281823564233E-2</c:v>
                </c:pt>
                <c:pt idx="3">
                  <c:v>7.7442273534635876E-3</c:v>
                </c:pt>
                <c:pt idx="4">
                  <c:v>0.11668442865600948</c:v>
                </c:pt>
                <c:pt idx="5">
                  <c:v>3.7797513321492004E-2</c:v>
                </c:pt>
                <c:pt idx="6">
                  <c:v>8.8336293664890472E-2</c:v>
                </c:pt>
                <c:pt idx="7">
                  <c:v>7.3463587921847248E-2</c:v>
                </c:pt>
                <c:pt idx="8">
                  <c:v>5.7051509769094136E-2</c:v>
                </c:pt>
                <c:pt idx="9">
                  <c:v>8.5494375370041443E-3</c:v>
                </c:pt>
                <c:pt idx="10">
                  <c:v>3.6494967436352874E-2</c:v>
                </c:pt>
                <c:pt idx="11">
                  <c:v>1.8188277087033747E-2</c:v>
                </c:pt>
                <c:pt idx="12">
                  <c:v>4.7578448786264063E-2</c:v>
                </c:pt>
                <c:pt idx="13">
                  <c:v>8.7625814091178214E-2</c:v>
                </c:pt>
                <c:pt idx="14">
                  <c:v>7.2468916518650089E-2</c:v>
                </c:pt>
                <c:pt idx="15">
                  <c:v>5.7075192421551214E-2</c:v>
                </c:pt>
                <c:pt idx="16">
                  <c:v>0.12002368265245708</c:v>
                </c:pt>
                <c:pt idx="17">
                  <c:v>1.5938425103611605E-2</c:v>
                </c:pt>
                <c:pt idx="18">
                  <c:v>3.6352871521610423E-2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E-442C-AB22-21EB1D301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E-442C-AB22-21EB1D30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8.47'!$Y$44:$Y$60</c:f>
              <c:numCache>
                <c:formatCode>#,##0</c:formatCode>
                <c:ptCount val="17"/>
                <c:pt idx="0">
                  <c:v>6</c:v>
                </c:pt>
                <c:pt idx="1">
                  <c:v>450</c:v>
                </c:pt>
                <c:pt idx="2">
                  <c:v>1153</c:v>
                </c:pt>
                <c:pt idx="3">
                  <c:v>1653</c:v>
                </c:pt>
                <c:pt idx="4">
                  <c:v>2349</c:v>
                </c:pt>
                <c:pt idx="5">
                  <c:v>2519</c:v>
                </c:pt>
                <c:pt idx="6">
                  <c:v>2355</c:v>
                </c:pt>
                <c:pt idx="7">
                  <c:v>1789</c:v>
                </c:pt>
                <c:pt idx="8">
                  <c:v>1807</c:v>
                </c:pt>
                <c:pt idx="9">
                  <c:v>1773</c:v>
                </c:pt>
                <c:pt idx="10">
                  <c:v>1612</c:v>
                </c:pt>
                <c:pt idx="11">
                  <c:v>1178</c:v>
                </c:pt>
                <c:pt idx="12">
                  <c:v>657</c:v>
                </c:pt>
                <c:pt idx="13">
                  <c:v>254</c:v>
                </c:pt>
                <c:pt idx="14">
                  <c:v>100</c:v>
                </c:pt>
                <c:pt idx="15">
                  <c:v>36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E-4B8C-AC94-B8F44779CBE5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8.47'!$Y$63:$Y$79</c:f>
              <c:numCache>
                <c:formatCode>#,##0</c:formatCode>
                <c:ptCount val="17"/>
                <c:pt idx="0">
                  <c:v>13</c:v>
                </c:pt>
                <c:pt idx="1">
                  <c:v>428</c:v>
                </c:pt>
                <c:pt idx="2">
                  <c:v>1061</c:v>
                </c:pt>
                <c:pt idx="3">
                  <c:v>1617</c:v>
                </c:pt>
                <c:pt idx="4">
                  <c:v>2132</c:v>
                </c:pt>
                <c:pt idx="5">
                  <c:v>2255</c:v>
                </c:pt>
                <c:pt idx="6">
                  <c:v>1952</c:v>
                </c:pt>
                <c:pt idx="7">
                  <c:v>1745</c:v>
                </c:pt>
                <c:pt idx="8">
                  <c:v>1730</c:v>
                </c:pt>
                <c:pt idx="9">
                  <c:v>1749</c:v>
                </c:pt>
                <c:pt idx="10">
                  <c:v>1456</c:v>
                </c:pt>
                <c:pt idx="11">
                  <c:v>1028</c:v>
                </c:pt>
                <c:pt idx="12">
                  <c:v>440</c:v>
                </c:pt>
                <c:pt idx="13">
                  <c:v>178</c:v>
                </c:pt>
                <c:pt idx="14">
                  <c:v>79</c:v>
                </c:pt>
                <c:pt idx="15">
                  <c:v>27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E-4B8C-AC94-B8F44779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8.47'!$Y$83:$Y$90</c:f>
              <c:numCache>
                <c:formatCode>#,##0</c:formatCode>
                <c:ptCount val="8"/>
                <c:pt idx="0">
                  <c:v>1677</c:v>
                </c:pt>
                <c:pt idx="1">
                  <c:v>1078</c:v>
                </c:pt>
                <c:pt idx="2">
                  <c:v>3303</c:v>
                </c:pt>
                <c:pt idx="3">
                  <c:v>974</c:v>
                </c:pt>
                <c:pt idx="4">
                  <c:v>584</c:v>
                </c:pt>
                <c:pt idx="5">
                  <c:v>614</c:v>
                </c:pt>
                <c:pt idx="6">
                  <c:v>1819</c:v>
                </c:pt>
                <c:pt idx="7">
                  <c:v>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7A1-A007-7A75F6C8C918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8.47'!$Y$93:$Y$100</c:f>
              <c:numCache>
                <c:formatCode>#,##0</c:formatCode>
                <c:ptCount val="8"/>
                <c:pt idx="0">
                  <c:v>1162</c:v>
                </c:pt>
                <c:pt idx="1">
                  <c:v>2081</c:v>
                </c:pt>
                <c:pt idx="2">
                  <c:v>514</c:v>
                </c:pt>
                <c:pt idx="3">
                  <c:v>2270</c:v>
                </c:pt>
                <c:pt idx="4">
                  <c:v>2385</c:v>
                </c:pt>
                <c:pt idx="5">
                  <c:v>1325</c:v>
                </c:pt>
                <c:pt idx="6">
                  <c:v>195</c:v>
                </c:pt>
                <c:pt idx="7">
                  <c:v>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7A1-A007-7A75F6C8C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8.47'!$U$8:$Y$8</c:f>
              <c:numCache>
                <c:formatCode>#,##0</c:formatCode>
                <c:ptCount val="5"/>
                <c:pt idx="1">
                  <c:v>45572.7</c:v>
                </c:pt>
                <c:pt idx="2">
                  <c:v>46731.29</c:v>
                </c:pt>
                <c:pt idx="3">
                  <c:v>48165.04</c:v>
                </c:pt>
                <c:pt idx="4">
                  <c:v>49728.74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3-4E68-AB54-92DA678CB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3-4E68-AB54-92DA678CB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8.47'!$V$4:$Z$4</c:f>
              <c:numCache>
                <c:formatCode>#,##0</c:formatCode>
                <c:ptCount val="5"/>
                <c:pt idx="0">
                  <c:v>32898</c:v>
                </c:pt>
                <c:pt idx="1">
                  <c:v>34584</c:v>
                </c:pt>
                <c:pt idx="2">
                  <c:v>35421</c:v>
                </c:pt>
                <c:pt idx="3">
                  <c:v>37647</c:v>
                </c:pt>
                <c:pt idx="4">
                  <c:v>42226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0-4C3F-9B63-E64ADB845FB2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8.47'!$V$7:$Z$7</c:f>
              <c:numCache>
                <c:formatCode>#,##0</c:formatCode>
                <c:ptCount val="5"/>
                <c:pt idx="0">
                  <c:v>24039</c:v>
                </c:pt>
                <c:pt idx="1">
                  <c:v>25036</c:v>
                </c:pt>
                <c:pt idx="2">
                  <c:v>26147</c:v>
                </c:pt>
                <c:pt idx="3">
                  <c:v>27142</c:v>
                </c:pt>
                <c:pt idx="4">
                  <c:v>28497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0-4C3F-9B63-E64ADB845FB2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8.47'!$V$11:$Z$11</c:f>
              <c:numCache>
                <c:formatCode>#,##0</c:formatCode>
                <c:ptCount val="5"/>
                <c:pt idx="0">
                  <c:v>29670</c:v>
                </c:pt>
                <c:pt idx="1">
                  <c:v>31289</c:v>
                </c:pt>
                <c:pt idx="2">
                  <c:v>31947</c:v>
                </c:pt>
                <c:pt idx="3">
                  <c:v>33812</c:v>
                </c:pt>
                <c:pt idx="4">
                  <c:v>38237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0-4C3F-9B63-E64ADB845FB2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8.47'!$V$12:$Z$12</c:f>
              <c:numCache>
                <c:formatCode>#,##0</c:formatCode>
                <c:ptCount val="5"/>
                <c:pt idx="0">
                  <c:v>3224</c:v>
                </c:pt>
                <c:pt idx="1">
                  <c:v>3290</c:v>
                </c:pt>
                <c:pt idx="2">
                  <c:v>3474</c:v>
                </c:pt>
                <c:pt idx="3">
                  <c:v>3835</c:v>
                </c:pt>
                <c:pt idx="4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D0-4C3F-9B63-E64ADB845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1.9419775014801657E-2</c:v>
                </c:pt>
                <c:pt idx="1">
                  <c:v>3.1497927767910007E-3</c:v>
                </c:pt>
                <c:pt idx="2">
                  <c:v>7.2516281823564233E-2</c:v>
                </c:pt>
                <c:pt idx="3">
                  <c:v>7.7442273534635876E-3</c:v>
                </c:pt>
                <c:pt idx="4">
                  <c:v>0.11668442865600948</c:v>
                </c:pt>
                <c:pt idx="5">
                  <c:v>3.7797513321492004E-2</c:v>
                </c:pt>
                <c:pt idx="6">
                  <c:v>8.8336293664890472E-2</c:v>
                </c:pt>
                <c:pt idx="7">
                  <c:v>7.3463587921847248E-2</c:v>
                </c:pt>
                <c:pt idx="8">
                  <c:v>5.7051509769094136E-2</c:v>
                </c:pt>
                <c:pt idx="9">
                  <c:v>8.5494375370041443E-3</c:v>
                </c:pt>
                <c:pt idx="10">
                  <c:v>3.6494967436352874E-2</c:v>
                </c:pt>
                <c:pt idx="11">
                  <c:v>1.8188277087033747E-2</c:v>
                </c:pt>
                <c:pt idx="12">
                  <c:v>4.7578448786264063E-2</c:v>
                </c:pt>
                <c:pt idx="13">
                  <c:v>8.7625814091178214E-2</c:v>
                </c:pt>
                <c:pt idx="14">
                  <c:v>7.2468916518650089E-2</c:v>
                </c:pt>
                <c:pt idx="15">
                  <c:v>5.7075192421551214E-2</c:v>
                </c:pt>
                <c:pt idx="16">
                  <c:v>0.12002368265245708</c:v>
                </c:pt>
                <c:pt idx="17">
                  <c:v>1.5938425103611605E-2</c:v>
                </c:pt>
                <c:pt idx="18">
                  <c:v>3.6352871521610423E-2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5-4E98-97F8-20588E03FE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5-4E98-97F8-20588E03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8.47'!$Z$44:$Z$60</c:f>
              <c:numCache>
                <c:formatCode>#,##0</c:formatCode>
                <c:ptCount val="17"/>
                <c:pt idx="0">
                  <c:v>7</c:v>
                </c:pt>
                <c:pt idx="1">
                  <c:v>579</c:v>
                </c:pt>
                <c:pt idx="2">
                  <c:v>1286</c:v>
                </c:pt>
                <c:pt idx="3">
                  <c:v>1946</c:v>
                </c:pt>
                <c:pt idx="4">
                  <c:v>2681</c:v>
                </c:pt>
                <c:pt idx="5">
                  <c:v>2725</c:v>
                </c:pt>
                <c:pt idx="6">
                  <c:v>2698</c:v>
                </c:pt>
                <c:pt idx="7">
                  <c:v>1929</c:v>
                </c:pt>
                <c:pt idx="8">
                  <c:v>1800</c:v>
                </c:pt>
                <c:pt idx="9">
                  <c:v>1930</c:v>
                </c:pt>
                <c:pt idx="10">
                  <c:v>1626</c:v>
                </c:pt>
                <c:pt idx="11">
                  <c:v>1253</c:v>
                </c:pt>
                <c:pt idx="12">
                  <c:v>705</c:v>
                </c:pt>
                <c:pt idx="13">
                  <c:v>280</c:v>
                </c:pt>
                <c:pt idx="14">
                  <c:v>108</c:v>
                </c:pt>
                <c:pt idx="15">
                  <c:v>38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B-4DD0-8C55-C84F738FCFC6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8.47'!$Z$63:$Z$79</c:f>
              <c:numCache>
                <c:formatCode>#,##0</c:formatCode>
                <c:ptCount val="17"/>
                <c:pt idx="0">
                  <c:v>7</c:v>
                </c:pt>
                <c:pt idx="1">
                  <c:v>638</c:v>
                </c:pt>
                <c:pt idx="2">
                  <c:v>1408</c:v>
                </c:pt>
                <c:pt idx="3">
                  <c:v>1987</c:v>
                </c:pt>
                <c:pt idx="4">
                  <c:v>2335</c:v>
                </c:pt>
                <c:pt idx="5">
                  <c:v>2612</c:v>
                </c:pt>
                <c:pt idx="6">
                  <c:v>2344</c:v>
                </c:pt>
                <c:pt idx="7">
                  <c:v>1924</c:v>
                </c:pt>
                <c:pt idx="8">
                  <c:v>1905</c:v>
                </c:pt>
                <c:pt idx="9">
                  <c:v>1893</c:v>
                </c:pt>
                <c:pt idx="10">
                  <c:v>1529</c:v>
                </c:pt>
                <c:pt idx="11">
                  <c:v>1204</c:v>
                </c:pt>
                <c:pt idx="12">
                  <c:v>528</c:v>
                </c:pt>
                <c:pt idx="13">
                  <c:v>182</c:v>
                </c:pt>
                <c:pt idx="14">
                  <c:v>67</c:v>
                </c:pt>
                <c:pt idx="15">
                  <c:v>29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B-4DD0-8C55-C84F738FC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8.47'!$Z$83:$Z$90</c:f>
              <c:numCache>
                <c:formatCode>#,##0</c:formatCode>
                <c:ptCount val="8"/>
                <c:pt idx="0">
                  <c:v>1723</c:v>
                </c:pt>
                <c:pt idx="1">
                  <c:v>1168</c:v>
                </c:pt>
                <c:pt idx="2">
                  <c:v>3441</c:v>
                </c:pt>
                <c:pt idx="3">
                  <c:v>973</c:v>
                </c:pt>
                <c:pt idx="4">
                  <c:v>597</c:v>
                </c:pt>
                <c:pt idx="5">
                  <c:v>679</c:v>
                </c:pt>
                <c:pt idx="6">
                  <c:v>1842</c:v>
                </c:pt>
                <c:pt idx="7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F-4707-99D8-BFEC988F1642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8.47'!$Z$93:$Z$100</c:f>
              <c:numCache>
                <c:formatCode>#,##0</c:formatCode>
                <c:ptCount val="8"/>
                <c:pt idx="0">
                  <c:v>1251</c:v>
                </c:pt>
                <c:pt idx="1">
                  <c:v>2267</c:v>
                </c:pt>
                <c:pt idx="2">
                  <c:v>584</c:v>
                </c:pt>
                <c:pt idx="3">
                  <c:v>2440</c:v>
                </c:pt>
                <c:pt idx="4">
                  <c:v>2437</c:v>
                </c:pt>
                <c:pt idx="5">
                  <c:v>1353</c:v>
                </c:pt>
                <c:pt idx="6">
                  <c:v>224</c:v>
                </c:pt>
                <c:pt idx="7">
                  <c:v>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F-4707-99D8-BFEC988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2.4569701747470765E-2</c:v>
                </c:pt>
                <c:pt idx="1">
                  <c:v>3.3832610695046644E-3</c:v>
                </c:pt>
                <c:pt idx="2">
                  <c:v>3.7248718959400864E-2</c:v>
                </c:pt>
                <c:pt idx="3">
                  <c:v>1.3171725134673498E-2</c:v>
                </c:pt>
                <c:pt idx="4">
                  <c:v>9.7523321508343183E-2</c:v>
                </c:pt>
                <c:pt idx="5">
                  <c:v>2.5390881618709761E-2</c:v>
                </c:pt>
                <c:pt idx="6">
                  <c:v>0.10695046643016687</c:v>
                </c:pt>
                <c:pt idx="7">
                  <c:v>0.11230455919064512</c:v>
                </c:pt>
                <c:pt idx="8">
                  <c:v>2.6934699776639075E-2</c:v>
                </c:pt>
                <c:pt idx="9">
                  <c:v>7.883326763894364E-3</c:v>
                </c:pt>
                <c:pt idx="10">
                  <c:v>3.0744974379188016E-2</c:v>
                </c:pt>
                <c:pt idx="11">
                  <c:v>2.0825121534620943E-2</c:v>
                </c:pt>
                <c:pt idx="12">
                  <c:v>5.9157797924057287E-2</c:v>
                </c:pt>
                <c:pt idx="13">
                  <c:v>6.3526474839048747E-2</c:v>
                </c:pt>
                <c:pt idx="14">
                  <c:v>4.5296281697543031E-2</c:v>
                </c:pt>
                <c:pt idx="15">
                  <c:v>7.8274865326501117E-2</c:v>
                </c:pt>
                <c:pt idx="16">
                  <c:v>0.13112600183944292</c:v>
                </c:pt>
                <c:pt idx="17">
                  <c:v>3.5507817632374199E-2</c:v>
                </c:pt>
                <c:pt idx="18">
                  <c:v>3.6985941400604391E-2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1-4C9D-A2C8-310564E31B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1-4C9D-A2C8-310564E3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8.47'!$V$8:$Z$8</c:f>
              <c:numCache>
                <c:formatCode>#,##0</c:formatCode>
                <c:ptCount val="5"/>
                <c:pt idx="0">
                  <c:v>45572.7</c:v>
                </c:pt>
                <c:pt idx="1">
                  <c:v>46731.29</c:v>
                </c:pt>
                <c:pt idx="2">
                  <c:v>48165.04</c:v>
                </c:pt>
                <c:pt idx="3">
                  <c:v>49728.74</c:v>
                </c:pt>
                <c:pt idx="4">
                  <c:v>48762.01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1-4A2A-9DF6-692BC63308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1-4A2A-9DF6-692BC6330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8.48'!$U$4:$Y$4</c:f>
              <c:numCache>
                <c:formatCode>#,##0</c:formatCode>
                <c:ptCount val="5"/>
                <c:pt idx="1">
                  <c:v>22319</c:v>
                </c:pt>
                <c:pt idx="2">
                  <c:v>21882</c:v>
                </c:pt>
                <c:pt idx="3">
                  <c:v>22507</c:v>
                </c:pt>
                <c:pt idx="4">
                  <c:v>23265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F-4837-888B-20FE4AAEB0C2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8.48'!$U$7:$Y$7</c:f>
              <c:numCache>
                <c:formatCode>#,##0</c:formatCode>
                <c:ptCount val="5"/>
                <c:pt idx="1">
                  <c:v>15562</c:v>
                </c:pt>
                <c:pt idx="2">
                  <c:v>15430</c:v>
                </c:pt>
                <c:pt idx="3">
                  <c:v>15900</c:v>
                </c:pt>
                <c:pt idx="4">
                  <c:v>16073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F-4837-888B-20FE4AAEB0C2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8.48'!$U$11:$Y$11</c:f>
              <c:numCache>
                <c:formatCode>#,##0</c:formatCode>
                <c:ptCount val="5"/>
                <c:pt idx="1">
                  <c:v>18761</c:v>
                </c:pt>
                <c:pt idx="2">
                  <c:v>18529</c:v>
                </c:pt>
                <c:pt idx="3">
                  <c:v>19011</c:v>
                </c:pt>
                <c:pt idx="4">
                  <c:v>19829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F-4837-888B-20FE4AAEB0C2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8.48'!$U$12:$Y$12</c:f>
              <c:numCache>
                <c:formatCode>#,##0</c:formatCode>
                <c:ptCount val="5"/>
                <c:pt idx="1">
                  <c:v>3554</c:v>
                </c:pt>
                <c:pt idx="2">
                  <c:v>3344</c:v>
                </c:pt>
                <c:pt idx="3">
                  <c:v>3492</c:v>
                </c:pt>
                <c:pt idx="4">
                  <c:v>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3F-4837-888B-20FE4AAE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9.7890466531440165E-2</c:v>
                </c:pt>
                <c:pt idx="1">
                  <c:v>2.434077079107505E-3</c:v>
                </c:pt>
                <c:pt idx="2">
                  <c:v>8.7058823529411758E-2</c:v>
                </c:pt>
                <c:pt idx="3">
                  <c:v>7.018255578093306E-3</c:v>
                </c:pt>
                <c:pt idx="4">
                  <c:v>7.858012170385395E-2</c:v>
                </c:pt>
                <c:pt idx="5">
                  <c:v>2.5111561866125762E-2</c:v>
                </c:pt>
                <c:pt idx="6">
                  <c:v>9.5699797160243405E-2</c:v>
                </c:pt>
                <c:pt idx="7">
                  <c:v>9.8742393509127793E-2</c:v>
                </c:pt>
                <c:pt idx="8">
                  <c:v>4.283975659229209E-2</c:v>
                </c:pt>
                <c:pt idx="9">
                  <c:v>3.488843813387424E-3</c:v>
                </c:pt>
                <c:pt idx="10">
                  <c:v>2.3042596348884382E-2</c:v>
                </c:pt>
                <c:pt idx="11">
                  <c:v>1.387423935091278E-2</c:v>
                </c:pt>
                <c:pt idx="12">
                  <c:v>3.6308316430020283E-2</c:v>
                </c:pt>
                <c:pt idx="13">
                  <c:v>6.0770791075050713E-2</c:v>
                </c:pt>
                <c:pt idx="14">
                  <c:v>3.3590263691683567E-2</c:v>
                </c:pt>
                <c:pt idx="15">
                  <c:v>5.8661257606490873E-2</c:v>
                </c:pt>
                <c:pt idx="16">
                  <c:v>0.12133874239350913</c:v>
                </c:pt>
                <c:pt idx="17">
                  <c:v>1.2048681541582149E-2</c:v>
                </c:pt>
                <c:pt idx="18">
                  <c:v>3.4685598377281947E-2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2-40BA-A81A-B94DD25ACD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2-40BA-A81A-B94DD25AC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8.48'!$Y$44:$Y$60</c:f>
              <c:numCache>
                <c:formatCode>#,##0</c:formatCode>
                <c:ptCount val="17"/>
                <c:pt idx="0">
                  <c:v>9</c:v>
                </c:pt>
                <c:pt idx="1">
                  <c:v>349</c:v>
                </c:pt>
                <c:pt idx="2">
                  <c:v>806</c:v>
                </c:pt>
                <c:pt idx="3">
                  <c:v>1091</c:v>
                </c:pt>
                <c:pt idx="4">
                  <c:v>1286</c:v>
                </c:pt>
                <c:pt idx="5">
                  <c:v>1110</c:v>
                </c:pt>
                <c:pt idx="6">
                  <c:v>966</c:v>
                </c:pt>
                <c:pt idx="7">
                  <c:v>912</c:v>
                </c:pt>
                <c:pt idx="8">
                  <c:v>1008</c:v>
                </c:pt>
                <c:pt idx="9">
                  <c:v>1032</c:v>
                </c:pt>
                <c:pt idx="10">
                  <c:v>1063</c:v>
                </c:pt>
                <c:pt idx="11">
                  <c:v>1001</c:v>
                </c:pt>
                <c:pt idx="12">
                  <c:v>625</c:v>
                </c:pt>
                <c:pt idx="13">
                  <c:v>295</c:v>
                </c:pt>
                <c:pt idx="14">
                  <c:v>116</c:v>
                </c:pt>
                <c:pt idx="15">
                  <c:v>68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3-4336-8E87-02B33D9FAE28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8.48'!$Y$63:$Y$79</c:f>
              <c:numCache>
                <c:formatCode>#,##0</c:formatCode>
                <c:ptCount val="17"/>
                <c:pt idx="0">
                  <c:v>14</c:v>
                </c:pt>
                <c:pt idx="1">
                  <c:v>397</c:v>
                </c:pt>
                <c:pt idx="2">
                  <c:v>750</c:v>
                </c:pt>
                <c:pt idx="3">
                  <c:v>1027</c:v>
                </c:pt>
                <c:pt idx="4">
                  <c:v>1276</c:v>
                </c:pt>
                <c:pt idx="5">
                  <c:v>1038</c:v>
                </c:pt>
                <c:pt idx="6">
                  <c:v>962</c:v>
                </c:pt>
                <c:pt idx="7">
                  <c:v>921</c:v>
                </c:pt>
                <c:pt idx="8">
                  <c:v>1034</c:v>
                </c:pt>
                <c:pt idx="9">
                  <c:v>1113</c:v>
                </c:pt>
                <c:pt idx="10">
                  <c:v>1169</c:v>
                </c:pt>
                <c:pt idx="11">
                  <c:v>919</c:v>
                </c:pt>
                <c:pt idx="12">
                  <c:v>479</c:v>
                </c:pt>
                <c:pt idx="13">
                  <c:v>200</c:v>
                </c:pt>
                <c:pt idx="14">
                  <c:v>86</c:v>
                </c:pt>
                <c:pt idx="15">
                  <c:v>53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3-4336-8E87-02B33D9FA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8.48'!$Y$83:$Y$90</c:f>
              <c:numCache>
                <c:formatCode>#,##0</c:formatCode>
                <c:ptCount val="8"/>
                <c:pt idx="0">
                  <c:v>904</c:v>
                </c:pt>
                <c:pt idx="1">
                  <c:v>504</c:v>
                </c:pt>
                <c:pt idx="2">
                  <c:v>1507</c:v>
                </c:pt>
                <c:pt idx="3">
                  <c:v>342</c:v>
                </c:pt>
                <c:pt idx="4">
                  <c:v>191</c:v>
                </c:pt>
                <c:pt idx="5">
                  <c:v>383</c:v>
                </c:pt>
                <c:pt idx="6">
                  <c:v>976</c:v>
                </c:pt>
                <c:pt idx="7">
                  <c:v>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D8D-B06F-29770A9E964E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8.48'!$Y$93:$Y$100</c:f>
              <c:numCache>
                <c:formatCode>#,##0</c:formatCode>
                <c:ptCount val="8"/>
                <c:pt idx="0">
                  <c:v>572</c:v>
                </c:pt>
                <c:pt idx="1">
                  <c:v>1250</c:v>
                </c:pt>
                <c:pt idx="2">
                  <c:v>256</c:v>
                </c:pt>
                <c:pt idx="3">
                  <c:v>1304</c:v>
                </c:pt>
                <c:pt idx="4">
                  <c:v>1052</c:v>
                </c:pt>
                <c:pt idx="5">
                  <c:v>797</c:v>
                </c:pt>
                <c:pt idx="6">
                  <c:v>73</c:v>
                </c:pt>
                <c:pt idx="7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1-4D8D-B06F-29770A9E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8.48'!$U$8:$Y$8</c:f>
              <c:numCache>
                <c:formatCode>#,##0</c:formatCode>
                <c:ptCount val="5"/>
                <c:pt idx="1">
                  <c:v>37152.239999999998</c:v>
                </c:pt>
                <c:pt idx="2">
                  <c:v>38116</c:v>
                </c:pt>
                <c:pt idx="3">
                  <c:v>38580.69</c:v>
                </c:pt>
                <c:pt idx="4">
                  <c:v>41279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5-41C3-8CE6-83E64D477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5-41C3-8CE6-83E64D477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8.48'!$V$4:$Z$4</c:f>
              <c:numCache>
                <c:formatCode>#,##0</c:formatCode>
                <c:ptCount val="5"/>
                <c:pt idx="0">
                  <c:v>22319</c:v>
                </c:pt>
                <c:pt idx="1">
                  <c:v>21882</c:v>
                </c:pt>
                <c:pt idx="2">
                  <c:v>22507</c:v>
                </c:pt>
                <c:pt idx="3">
                  <c:v>23265</c:v>
                </c:pt>
                <c:pt idx="4">
                  <c:v>24651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8-4344-A51B-31FFE3127F14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8.48'!$V$7:$Z$7</c:f>
              <c:numCache>
                <c:formatCode>#,##0</c:formatCode>
                <c:ptCount val="5"/>
                <c:pt idx="0">
                  <c:v>15562</c:v>
                </c:pt>
                <c:pt idx="1">
                  <c:v>15430</c:v>
                </c:pt>
                <c:pt idx="2">
                  <c:v>15900</c:v>
                </c:pt>
                <c:pt idx="3">
                  <c:v>16073</c:v>
                </c:pt>
                <c:pt idx="4">
                  <c:v>16739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8-4344-A51B-31FFE3127F14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8.48'!$V$11:$Z$11</c:f>
              <c:numCache>
                <c:formatCode>#,##0</c:formatCode>
                <c:ptCount val="5"/>
                <c:pt idx="0">
                  <c:v>18761</c:v>
                </c:pt>
                <c:pt idx="1">
                  <c:v>18529</c:v>
                </c:pt>
                <c:pt idx="2">
                  <c:v>19011</c:v>
                </c:pt>
                <c:pt idx="3">
                  <c:v>19829</c:v>
                </c:pt>
                <c:pt idx="4">
                  <c:v>21269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8-4344-A51B-31FFE3127F14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8.48'!$V$12:$Z$12</c:f>
              <c:numCache>
                <c:formatCode>#,##0</c:formatCode>
                <c:ptCount val="5"/>
                <c:pt idx="0">
                  <c:v>3554</c:v>
                </c:pt>
                <c:pt idx="1">
                  <c:v>3344</c:v>
                </c:pt>
                <c:pt idx="2">
                  <c:v>3492</c:v>
                </c:pt>
                <c:pt idx="3">
                  <c:v>3436</c:v>
                </c:pt>
                <c:pt idx="4">
                  <c:v>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C8-4344-A51B-31FFE312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9.7890466531440165E-2</c:v>
                </c:pt>
                <c:pt idx="1">
                  <c:v>2.434077079107505E-3</c:v>
                </c:pt>
                <c:pt idx="2">
                  <c:v>8.7058823529411758E-2</c:v>
                </c:pt>
                <c:pt idx="3">
                  <c:v>7.018255578093306E-3</c:v>
                </c:pt>
                <c:pt idx="4">
                  <c:v>7.858012170385395E-2</c:v>
                </c:pt>
                <c:pt idx="5">
                  <c:v>2.5111561866125762E-2</c:v>
                </c:pt>
                <c:pt idx="6">
                  <c:v>9.5699797160243405E-2</c:v>
                </c:pt>
                <c:pt idx="7">
                  <c:v>9.8742393509127793E-2</c:v>
                </c:pt>
                <c:pt idx="8">
                  <c:v>4.283975659229209E-2</c:v>
                </c:pt>
                <c:pt idx="9">
                  <c:v>3.488843813387424E-3</c:v>
                </c:pt>
                <c:pt idx="10">
                  <c:v>2.3042596348884382E-2</c:v>
                </c:pt>
                <c:pt idx="11">
                  <c:v>1.387423935091278E-2</c:v>
                </c:pt>
                <c:pt idx="12">
                  <c:v>3.6308316430020283E-2</c:v>
                </c:pt>
                <c:pt idx="13">
                  <c:v>6.0770791075050713E-2</c:v>
                </c:pt>
                <c:pt idx="14">
                  <c:v>3.3590263691683567E-2</c:v>
                </c:pt>
                <c:pt idx="15">
                  <c:v>5.8661257606490873E-2</c:v>
                </c:pt>
                <c:pt idx="16">
                  <c:v>0.12133874239350913</c:v>
                </c:pt>
                <c:pt idx="17">
                  <c:v>1.2048681541582149E-2</c:v>
                </c:pt>
                <c:pt idx="18">
                  <c:v>3.4685598377281947E-2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9-458F-B631-2F0D3E89F0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9-458F-B631-2F0D3E89F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8.48'!$Z$44:$Z$60</c:f>
              <c:numCache>
                <c:formatCode>#,##0</c:formatCode>
                <c:ptCount val="17"/>
                <c:pt idx="0">
                  <c:v>8</c:v>
                </c:pt>
                <c:pt idx="1">
                  <c:v>397</c:v>
                </c:pt>
                <c:pt idx="2">
                  <c:v>835</c:v>
                </c:pt>
                <c:pt idx="3">
                  <c:v>1073</c:v>
                </c:pt>
                <c:pt idx="4">
                  <c:v>1372</c:v>
                </c:pt>
                <c:pt idx="5">
                  <c:v>1191</c:v>
                </c:pt>
                <c:pt idx="6">
                  <c:v>1050</c:v>
                </c:pt>
                <c:pt idx="7">
                  <c:v>908</c:v>
                </c:pt>
                <c:pt idx="8">
                  <c:v>1015</c:v>
                </c:pt>
                <c:pt idx="9">
                  <c:v>1112</c:v>
                </c:pt>
                <c:pt idx="10">
                  <c:v>1028</c:v>
                </c:pt>
                <c:pt idx="11">
                  <c:v>1035</c:v>
                </c:pt>
                <c:pt idx="12">
                  <c:v>675</c:v>
                </c:pt>
                <c:pt idx="13">
                  <c:v>316</c:v>
                </c:pt>
                <c:pt idx="14">
                  <c:v>146</c:v>
                </c:pt>
                <c:pt idx="15">
                  <c:v>58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C-4BE0-8AC6-2043DC5C04FA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8.48'!$Z$63:$Z$79</c:f>
              <c:numCache>
                <c:formatCode>#,##0</c:formatCode>
                <c:ptCount val="17"/>
                <c:pt idx="0">
                  <c:v>14</c:v>
                </c:pt>
                <c:pt idx="1">
                  <c:v>501</c:v>
                </c:pt>
                <c:pt idx="2">
                  <c:v>824</c:v>
                </c:pt>
                <c:pt idx="3">
                  <c:v>1034</c:v>
                </c:pt>
                <c:pt idx="4">
                  <c:v>1286</c:v>
                </c:pt>
                <c:pt idx="5">
                  <c:v>1242</c:v>
                </c:pt>
                <c:pt idx="6">
                  <c:v>1111</c:v>
                </c:pt>
                <c:pt idx="7">
                  <c:v>1073</c:v>
                </c:pt>
                <c:pt idx="8">
                  <c:v>1053</c:v>
                </c:pt>
                <c:pt idx="9">
                  <c:v>1182</c:v>
                </c:pt>
                <c:pt idx="10">
                  <c:v>1179</c:v>
                </c:pt>
                <c:pt idx="11">
                  <c:v>989</c:v>
                </c:pt>
                <c:pt idx="12">
                  <c:v>504</c:v>
                </c:pt>
                <c:pt idx="13">
                  <c:v>221</c:v>
                </c:pt>
                <c:pt idx="14">
                  <c:v>84</c:v>
                </c:pt>
                <c:pt idx="15">
                  <c:v>51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C-4BE0-8AC6-2043DC5C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8.48'!$Z$83:$Z$90</c:f>
              <c:numCache>
                <c:formatCode>#,##0</c:formatCode>
                <c:ptCount val="8"/>
                <c:pt idx="0">
                  <c:v>917</c:v>
                </c:pt>
                <c:pt idx="1">
                  <c:v>528</c:v>
                </c:pt>
                <c:pt idx="2">
                  <c:v>1571</c:v>
                </c:pt>
                <c:pt idx="3">
                  <c:v>342</c:v>
                </c:pt>
                <c:pt idx="4">
                  <c:v>202</c:v>
                </c:pt>
                <c:pt idx="5">
                  <c:v>393</c:v>
                </c:pt>
                <c:pt idx="6">
                  <c:v>981</c:v>
                </c:pt>
                <c:pt idx="7">
                  <c:v>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8-48F4-8A5B-65C8314F607C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8.48'!$Z$93:$Z$100</c:f>
              <c:numCache>
                <c:formatCode>#,##0</c:formatCode>
                <c:ptCount val="8"/>
                <c:pt idx="0">
                  <c:v>614</c:v>
                </c:pt>
                <c:pt idx="1">
                  <c:v>1338</c:v>
                </c:pt>
                <c:pt idx="2">
                  <c:v>272</c:v>
                </c:pt>
                <c:pt idx="3">
                  <c:v>1374</c:v>
                </c:pt>
                <c:pt idx="4">
                  <c:v>1057</c:v>
                </c:pt>
                <c:pt idx="5">
                  <c:v>806</c:v>
                </c:pt>
                <c:pt idx="6">
                  <c:v>86</c:v>
                </c:pt>
                <c:pt idx="7">
                  <c:v>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8-48F4-8A5B-65C8314F6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8.5'!$Z$44:$Z$60</c:f>
              <c:numCache>
                <c:formatCode>#,##0</c:formatCode>
                <c:ptCount val="17"/>
                <c:pt idx="0">
                  <c:v>9</c:v>
                </c:pt>
                <c:pt idx="1">
                  <c:v>420</c:v>
                </c:pt>
                <c:pt idx="2">
                  <c:v>811</c:v>
                </c:pt>
                <c:pt idx="3">
                  <c:v>1108</c:v>
                </c:pt>
                <c:pt idx="4">
                  <c:v>1389</c:v>
                </c:pt>
                <c:pt idx="5">
                  <c:v>1330</c:v>
                </c:pt>
                <c:pt idx="6">
                  <c:v>1379</c:v>
                </c:pt>
                <c:pt idx="7">
                  <c:v>1204</c:v>
                </c:pt>
                <c:pt idx="8">
                  <c:v>1227</c:v>
                </c:pt>
                <c:pt idx="9">
                  <c:v>1303</c:v>
                </c:pt>
                <c:pt idx="10">
                  <c:v>1299</c:v>
                </c:pt>
                <c:pt idx="11">
                  <c:v>1398</c:v>
                </c:pt>
                <c:pt idx="12">
                  <c:v>861</c:v>
                </c:pt>
                <c:pt idx="13">
                  <c:v>375</c:v>
                </c:pt>
                <c:pt idx="14">
                  <c:v>140</c:v>
                </c:pt>
                <c:pt idx="15">
                  <c:v>64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D-49A6-8F9A-F2BC972C9218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8.5'!$Z$63:$Z$79</c:f>
              <c:numCache>
                <c:formatCode>#,##0</c:formatCode>
                <c:ptCount val="17"/>
                <c:pt idx="0">
                  <c:v>13</c:v>
                </c:pt>
                <c:pt idx="1">
                  <c:v>568</c:v>
                </c:pt>
                <c:pt idx="2">
                  <c:v>984</c:v>
                </c:pt>
                <c:pt idx="3">
                  <c:v>1236</c:v>
                </c:pt>
                <c:pt idx="4">
                  <c:v>1475</c:v>
                </c:pt>
                <c:pt idx="5">
                  <c:v>1463</c:v>
                </c:pt>
                <c:pt idx="6">
                  <c:v>1482</c:v>
                </c:pt>
                <c:pt idx="7">
                  <c:v>1392</c:v>
                </c:pt>
                <c:pt idx="8">
                  <c:v>1523</c:v>
                </c:pt>
                <c:pt idx="9">
                  <c:v>1574</c:v>
                </c:pt>
                <c:pt idx="10">
                  <c:v>1602</c:v>
                </c:pt>
                <c:pt idx="11">
                  <c:v>1496</c:v>
                </c:pt>
                <c:pt idx="12">
                  <c:v>777</c:v>
                </c:pt>
                <c:pt idx="13">
                  <c:v>272</c:v>
                </c:pt>
                <c:pt idx="14">
                  <c:v>93</c:v>
                </c:pt>
                <c:pt idx="15">
                  <c:v>58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D-49A6-8F9A-F2BC972C9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8.48'!$V$8:$Z$8</c:f>
              <c:numCache>
                <c:formatCode>#,##0</c:formatCode>
                <c:ptCount val="5"/>
                <c:pt idx="0">
                  <c:v>37152.239999999998</c:v>
                </c:pt>
                <c:pt idx="1">
                  <c:v>38116</c:v>
                </c:pt>
                <c:pt idx="2">
                  <c:v>38580.69</c:v>
                </c:pt>
                <c:pt idx="3">
                  <c:v>41279</c:v>
                </c:pt>
                <c:pt idx="4">
                  <c:v>42325.4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4-4A26-A66B-0854E57986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A26-A66B-0854E5798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8.49'!$U$4:$Y$4</c:f>
              <c:numCache>
                <c:formatCode>#,##0</c:formatCode>
                <c:ptCount val="5"/>
                <c:pt idx="1">
                  <c:v>142849</c:v>
                </c:pt>
                <c:pt idx="2">
                  <c:v>148972</c:v>
                </c:pt>
                <c:pt idx="3">
                  <c:v>149850</c:v>
                </c:pt>
                <c:pt idx="4">
                  <c:v>152283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F-4502-B4E5-D78F976656EB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8.49'!$U$7:$Y$7</c:f>
              <c:numCache>
                <c:formatCode>#,##0</c:formatCode>
                <c:ptCount val="5"/>
                <c:pt idx="1">
                  <c:v>102083</c:v>
                </c:pt>
                <c:pt idx="2">
                  <c:v>105086</c:v>
                </c:pt>
                <c:pt idx="3">
                  <c:v>107032</c:v>
                </c:pt>
                <c:pt idx="4">
                  <c:v>105971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F-4502-B4E5-D78F976656EB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8.49'!$U$11:$Y$11</c:f>
              <c:numCache>
                <c:formatCode>#,##0</c:formatCode>
                <c:ptCount val="5"/>
                <c:pt idx="1">
                  <c:v>128357</c:v>
                </c:pt>
                <c:pt idx="2">
                  <c:v>133581</c:v>
                </c:pt>
                <c:pt idx="3">
                  <c:v>133590</c:v>
                </c:pt>
                <c:pt idx="4">
                  <c:v>135430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F-4502-B4E5-D78F976656EB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8.49'!$U$12:$Y$12</c:f>
              <c:numCache>
                <c:formatCode>#,##0</c:formatCode>
                <c:ptCount val="5"/>
                <c:pt idx="1">
                  <c:v>14488</c:v>
                </c:pt>
                <c:pt idx="2">
                  <c:v>15394</c:v>
                </c:pt>
                <c:pt idx="3">
                  <c:v>16258</c:v>
                </c:pt>
                <c:pt idx="4">
                  <c:v>16853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5F-4502-B4E5-D78F97665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2.2933638337106978E-3</c:v>
                </c:pt>
                <c:pt idx="1">
                  <c:v>8.6365864475619147E-4</c:v>
                </c:pt>
                <c:pt idx="2">
                  <c:v>4.8458252608482529E-2</c:v>
                </c:pt>
                <c:pt idx="3">
                  <c:v>5.0652412408673936E-3</c:v>
                </c:pt>
                <c:pt idx="4">
                  <c:v>4.4495926799094324E-2</c:v>
                </c:pt>
                <c:pt idx="5">
                  <c:v>4.5762237109311175E-2</c:v>
                </c:pt>
                <c:pt idx="6">
                  <c:v>0.1054480520996242</c:v>
                </c:pt>
                <c:pt idx="7">
                  <c:v>8.7918115823626894E-2</c:v>
                </c:pt>
                <c:pt idx="8">
                  <c:v>3.4534674727480681E-2</c:v>
                </c:pt>
                <c:pt idx="9">
                  <c:v>1.8364417263836044E-2</c:v>
                </c:pt>
                <c:pt idx="10">
                  <c:v>5.3517658317966434E-2</c:v>
                </c:pt>
                <c:pt idx="11">
                  <c:v>1.6567073597721808E-2</c:v>
                </c:pt>
                <c:pt idx="12">
                  <c:v>0.11135360985971382</c:v>
                </c:pt>
                <c:pt idx="13">
                  <c:v>0.10573982866879858</c:v>
                </c:pt>
                <c:pt idx="14">
                  <c:v>3.6291169673910509E-2</c:v>
                </c:pt>
                <c:pt idx="15">
                  <c:v>8.5478863705329006E-2</c:v>
                </c:pt>
                <c:pt idx="16">
                  <c:v>0.12778063070423193</c:v>
                </c:pt>
                <c:pt idx="17">
                  <c:v>1.7763357531336805E-2</c:v>
                </c:pt>
                <c:pt idx="18">
                  <c:v>2.9930440465908825E-2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C-4DA8-8AC0-C589BA3BF9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C-4DA8-8AC0-C589BA3B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8.49'!$Y$44:$Y$60</c:f>
              <c:numCache>
                <c:formatCode>#,##0</c:formatCode>
                <c:ptCount val="17"/>
                <c:pt idx="0">
                  <c:v>29</c:v>
                </c:pt>
                <c:pt idx="1">
                  <c:v>947</c:v>
                </c:pt>
                <c:pt idx="2">
                  <c:v>3571</c:v>
                </c:pt>
                <c:pt idx="3">
                  <c:v>9620</c:v>
                </c:pt>
                <c:pt idx="4">
                  <c:v>14421</c:v>
                </c:pt>
                <c:pt idx="5">
                  <c:v>9765</c:v>
                </c:pt>
                <c:pt idx="6">
                  <c:v>8453</c:v>
                </c:pt>
                <c:pt idx="7">
                  <c:v>7345</c:v>
                </c:pt>
                <c:pt idx="8">
                  <c:v>6564</c:v>
                </c:pt>
                <c:pt idx="9">
                  <c:v>5876</c:v>
                </c:pt>
                <c:pt idx="10">
                  <c:v>5083</c:v>
                </c:pt>
                <c:pt idx="11">
                  <c:v>3727</c:v>
                </c:pt>
                <c:pt idx="12">
                  <c:v>2136</c:v>
                </c:pt>
                <c:pt idx="13">
                  <c:v>949</c:v>
                </c:pt>
                <c:pt idx="14">
                  <c:v>428</c:v>
                </c:pt>
                <c:pt idx="15">
                  <c:v>231</c:v>
                </c:pt>
                <c:pt idx="1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CBA-A5BB-EBD0D778CEFB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8.49'!$Y$63:$Y$79</c:f>
              <c:numCache>
                <c:formatCode>#,##0</c:formatCode>
                <c:ptCount val="17"/>
                <c:pt idx="0">
                  <c:v>23</c:v>
                </c:pt>
                <c:pt idx="1">
                  <c:v>1117</c:v>
                </c:pt>
                <c:pt idx="2">
                  <c:v>3846</c:v>
                </c:pt>
                <c:pt idx="3">
                  <c:v>8361</c:v>
                </c:pt>
                <c:pt idx="4">
                  <c:v>10924</c:v>
                </c:pt>
                <c:pt idx="5">
                  <c:v>8833</c:v>
                </c:pt>
                <c:pt idx="6">
                  <c:v>8013</c:v>
                </c:pt>
                <c:pt idx="7">
                  <c:v>7090</c:v>
                </c:pt>
                <c:pt idx="8">
                  <c:v>6740</c:v>
                </c:pt>
                <c:pt idx="9">
                  <c:v>6251</c:v>
                </c:pt>
                <c:pt idx="10">
                  <c:v>4976</c:v>
                </c:pt>
                <c:pt idx="11">
                  <c:v>3538</c:v>
                </c:pt>
                <c:pt idx="12">
                  <c:v>1774</c:v>
                </c:pt>
                <c:pt idx="13">
                  <c:v>710</c:v>
                </c:pt>
                <c:pt idx="14">
                  <c:v>327</c:v>
                </c:pt>
                <c:pt idx="15">
                  <c:v>202</c:v>
                </c:pt>
                <c:pt idx="16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CBA-A5BB-EBD0D778C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8.49'!$Y$83:$Y$90</c:f>
              <c:numCache>
                <c:formatCode>#,##0</c:formatCode>
                <c:ptCount val="8"/>
                <c:pt idx="0">
                  <c:v>8197</c:v>
                </c:pt>
                <c:pt idx="1">
                  <c:v>14166</c:v>
                </c:pt>
                <c:pt idx="2">
                  <c:v>5915</c:v>
                </c:pt>
                <c:pt idx="3">
                  <c:v>2694</c:v>
                </c:pt>
                <c:pt idx="4">
                  <c:v>3704</c:v>
                </c:pt>
                <c:pt idx="5">
                  <c:v>3660</c:v>
                </c:pt>
                <c:pt idx="6">
                  <c:v>2523</c:v>
                </c:pt>
                <c:pt idx="7">
                  <c:v>4300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86-9D29-551F1C9306F6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8.49'!$Y$93:$Y$100</c:f>
              <c:numCache>
                <c:formatCode>#,##0</c:formatCode>
                <c:ptCount val="8"/>
                <c:pt idx="0">
                  <c:v>5328</c:v>
                </c:pt>
                <c:pt idx="1">
                  <c:v>14364</c:v>
                </c:pt>
                <c:pt idx="2">
                  <c:v>1519</c:v>
                </c:pt>
                <c:pt idx="3">
                  <c:v>5705</c:v>
                </c:pt>
                <c:pt idx="4">
                  <c:v>8496</c:v>
                </c:pt>
                <c:pt idx="5">
                  <c:v>4577</c:v>
                </c:pt>
                <c:pt idx="6">
                  <c:v>447</c:v>
                </c:pt>
                <c:pt idx="7">
                  <c:v>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86-9D29-551F1C930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8.49'!$U$8:$Y$8</c:f>
              <c:numCache>
                <c:formatCode>#,##0</c:formatCode>
                <c:ptCount val="5"/>
                <c:pt idx="1">
                  <c:v>42340</c:v>
                </c:pt>
                <c:pt idx="2">
                  <c:v>42009.11</c:v>
                </c:pt>
                <c:pt idx="3">
                  <c:v>42448.86</c:v>
                </c:pt>
                <c:pt idx="4">
                  <c:v>45205.5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E-4C0A-8294-0259D091CA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E-4C0A-8294-0259D091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8.49'!$V$4:$Z$4</c:f>
              <c:numCache>
                <c:formatCode>#,##0</c:formatCode>
                <c:ptCount val="5"/>
                <c:pt idx="0">
                  <c:v>142849</c:v>
                </c:pt>
                <c:pt idx="1">
                  <c:v>148972</c:v>
                </c:pt>
                <c:pt idx="2">
                  <c:v>149850</c:v>
                </c:pt>
                <c:pt idx="3">
                  <c:v>152283</c:v>
                </c:pt>
                <c:pt idx="4">
                  <c:v>171360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E-4C7C-8BF4-E405BA054E9A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8.49'!$V$7:$Z$7</c:f>
              <c:numCache>
                <c:formatCode>#,##0</c:formatCode>
                <c:ptCount val="5"/>
                <c:pt idx="0">
                  <c:v>102083</c:v>
                </c:pt>
                <c:pt idx="1">
                  <c:v>105086</c:v>
                </c:pt>
                <c:pt idx="2">
                  <c:v>107032</c:v>
                </c:pt>
                <c:pt idx="3">
                  <c:v>105971</c:v>
                </c:pt>
                <c:pt idx="4">
                  <c:v>110822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E-4C7C-8BF4-E405BA054E9A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8.49'!$V$11:$Z$11</c:f>
              <c:numCache>
                <c:formatCode>#,##0</c:formatCode>
                <c:ptCount val="5"/>
                <c:pt idx="0">
                  <c:v>128357</c:v>
                </c:pt>
                <c:pt idx="1">
                  <c:v>133581</c:v>
                </c:pt>
                <c:pt idx="2">
                  <c:v>133590</c:v>
                </c:pt>
                <c:pt idx="3">
                  <c:v>135430</c:v>
                </c:pt>
                <c:pt idx="4">
                  <c:v>154297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E-4C7C-8BF4-E405BA054E9A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8.49'!$V$12:$Z$12</c:f>
              <c:numCache>
                <c:formatCode>#,##0</c:formatCode>
                <c:ptCount val="5"/>
                <c:pt idx="0">
                  <c:v>14488</c:v>
                </c:pt>
                <c:pt idx="1">
                  <c:v>15394</c:v>
                </c:pt>
                <c:pt idx="2">
                  <c:v>16258</c:v>
                </c:pt>
                <c:pt idx="3">
                  <c:v>16853</c:v>
                </c:pt>
                <c:pt idx="4">
                  <c:v>17066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E-4C7C-8BF4-E405BA054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2.2933638337106978E-3</c:v>
                </c:pt>
                <c:pt idx="1">
                  <c:v>8.6365864475619147E-4</c:v>
                </c:pt>
                <c:pt idx="2">
                  <c:v>4.8458252608482529E-2</c:v>
                </c:pt>
                <c:pt idx="3">
                  <c:v>5.0652412408673936E-3</c:v>
                </c:pt>
                <c:pt idx="4">
                  <c:v>4.4495926799094324E-2</c:v>
                </c:pt>
                <c:pt idx="5">
                  <c:v>4.5762237109311175E-2</c:v>
                </c:pt>
                <c:pt idx="6">
                  <c:v>0.1054480520996242</c:v>
                </c:pt>
                <c:pt idx="7">
                  <c:v>8.7918115823626894E-2</c:v>
                </c:pt>
                <c:pt idx="8">
                  <c:v>3.4534674727480681E-2</c:v>
                </c:pt>
                <c:pt idx="9">
                  <c:v>1.8364417263836044E-2</c:v>
                </c:pt>
                <c:pt idx="10">
                  <c:v>5.3517658317966434E-2</c:v>
                </c:pt>
                <c:pt idx="11">
                  <c:v>1.6567073597721808E-2</c:v>
                </c:pt>
                <c:pt idx="12">
                  <c:v>0.11135360985971382</c:v>
                </c:pt>
                <c:pt idx="13">
                  <c:v>0.10573982866879858</c:v>
                </c:pt>
                <c:pt idx="14">
                  <c:v>3.6291169673910509E-2</c:v>
                </c:pt>
                <c:pt idx="15">
                  <c:v>8.5478863705329006E-2</c:v>
                </c:pt>
                <c:pt idx="16">
                  <c:v>0.12778063070423193</c:v>
                </c:pt>
                <c:pt idx="17">
                  <c:v>1.7763357531336805E-2</c:v>
                </c:pt>
                <c:pt idx="18">
                  <c:v>2.9930440465908825E-2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E-47A9-ABB3-1743689A3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7A9-ABB3-1743689A3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8.49'!$Z$44:$Z$60</c:f>
              <c:numCache>
                <c:formatCode>#,##0</c:formatCode>
                <c:ptCount val="17"/>
                <c:pt idx="0">
                  <c:v>24</c:v>
                </c:pt>
                <c:pt idx="1">
                  <c:v>1489</c:v>
                </c:pt>
                <c:pt idx="2">
                  <c:v>4969</c:v>
                </c:pt>
                <c:pt idx="3">
                  <c:v>10655</c:v>
                </c:pt>
                <c:pt idx="4">
                  <c:v>15976</c:v>
                </c:pt>
                <c:pt idx="5">
                  <c:v>10771</c:v>
                </c:pt>
                <c:pt idx="6">
                  <c:v>9311</c:v>
                </c:pt>
                <c:pt idx="7">
                  <c:v>8073</c:v>
                </c:pt>
                <c:pt idx="8">
                  <c:v>6960</c:v>
                </c:pt>
                <c:pt idx="9">
                  <c:v>6451</c:v>
                </c:pt>
                <c:pt idx="10">
                  <c:v>5455</c:v>
                </c:pt>
                <c:pt idx="11">
                  <c:v>4006</c:v>
                </c:pt>
                <c:pt idx="12">
                  <c:v>2248</c:v>
                </c:pt>
                <c:pt idx="13">
                  <c:v>1021</c:v>
                </c:pt>
                <c:pt idx="14">
                  <c:v>463</c:v>
                </c:pt>
                <c:pt idx="15">
                  <c:v>217</c:v>
                </c:pt>
                <c:pt idx="16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1-43E4-A3B8-93E4F6B3ED30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8.49'!$Z$63:$Z$79</c:f>
              <c:numCache>
                <c:formatCode>#,##0</c:formatCode>
                <c:ptCount val="17"/>
                <c:pt idx="0">
                  <c:v>36</c:v>
                </c:pt>
                <c:pt idx="1">
                  <c:v>1795</c:v>
                </c:pt>
                <c:pt idx="2">
                  <c:v>5236</c:v>
                </c:pt>
                <c:pt idx="3">
                  <c:v>10128</c:v>
                </c:pt>
                <c:pt idx="4">
                  <c:v>12101</c:v>
                </c:pt>
                <c:pt idx="5">
                  <c:v>9989</c:v>
                </c:pt>
                <c:pt idx="6">
                  <c:v>9031</c:v>
                </c:pt>
                <c:pt idx="7">
                  <c:v>8047</c:v>
                </c:pt>
                <c:pt idx="8">
                  <c:v>7132</c:v>
                </c:pt>
                <c:pt idx="9">
                  <c:v>7025</c:v>
                </c:pt>
                <c:pt idx="10">
                  <c:v>5397</c:v>
                </c:pt>
                <c:pt idx="11">
                  <c:v>3754</c:v>
                </c:pt>
                <c:pt idx="12">
                  <c:v>1857</c:v>
                </c:pt>
                <c:pt idx="13">
                  <c:v>778</c:v>
                </c:pt>
                <c:pt idx="14">
                  <c:v>341</c:v>
                </c:pt>
                <c:pt idx="15">
                  <c:v>208</c:v>
                </c:pt>
                <c:pt idx="16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1-43E4-A3B8-93E4F6B3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8.49'!$Z$83:$Z$90</c:f>
              <c:numCache>
                <c:formatCode>#,##0</c:formatCode>
                <c:ptCount val="8"/>
                <c:pt idx="0">
                  <c:v>8207</c:v>
                </c:pt>
                <c:pt idx="1">
                  <c:v>15185</c:v>
                </c:pt>
                <c:pt idx="2">
                  <c:v>6109</c:v>
                </c:pt>
                <c:pt idx="3">
                  <c:v>2977</c:v>
                </c:pt>
                <c:pt idx="4">
                  <c:v>3890</c:v>
                </c:pt>
                <c:pt idx="5">
                  <c:v>3896</c:v>
                </c:pt>
                <c:pt idx="6">
                  <c:v>2574</c:v>
                </c:pt>
                <c:pt idx="7">
                  <c:v>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3-427B-A9E0-B06F3D60EF90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8.49'!$Z$93:$Z$100</c:f>
              <c:numCache>
                <c:formatCode>#,##0</c:formatCode>
                <c:ptCount val="8"/>
                <c:pt idx="0">
                  <c:v>5406</c:v>
                </c:pt>
                <c:pt idx="1">
                  <c:v>15183</c:v>
                </c:pt>
                <c:pt idx="2">
                  <c:v>1629</c:v>
                </c:pt>
                <c:pt idx="3">
                  <c:v>6168</c:v>
                </c:pt>
                <c:pt idx="4">
                  <c:v>8856</c:v>
                </c:pt>
                <c:pt idx="5">
                  <c:v>4889</c:v>
                </c:pt>
                <c:pt idx="6">
                  <c:v>499</c:v>
                </c:pt>
                <c:pt idx="7">
                  <c:v>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3-427B-A9E0-B06F3D60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8.5'!$Z$83:$Z$90</c:f>
              <c:numCache>
                <c:formatCode>#,##0</c:formatCode>
                <c:ptCount val="8"/>
                <c:pt idx="0">
                  <c:v>1288</c:v>
                </c:pt>
                <c:pt idx="1">
                  <c:v>1103</c:v>
                </c:pt>
                <c:pt idx="2">
                  <c:v>1891</c:v>
                </c:pt>
                <c:pt idx="3">
                  <c:v>643</c:v>
                </c:pt>
                <c:pt idx="4">
                  <c:v>311</c:v>
                </c:pt>
                <c:pt idx="5">
                  <c:v>622</c:v>
                </c:pt>
                <c:pt idx="6">
                  <c:v>661</c:v>
                </c:pt>
                <c:pt idx="7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2-45AE-946D-DA0E060C3B6F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8.5'!$Z$93:$Z$100</c:f>
              <c:numCache>
                <c:formatCode>#,##0</c:formatCode>
                <c:ptCount val="8"/>
                <c:pt idx="0">
                  <c:v>1028</c:v>
                </c:pt>
                <c:pt idx="1">
                  <c:v>1983</c:v>
                </c:pt>
                <c:pt idx="2">
                  <c:v>397</c:v>
                </c:pt>
                <c:pt idx="3">
                  <c:v>1655</c:v>
                </c:pt>
                <c:pt idx="4">
                  <c:v>1473</c:v>
                </c:pt>
                <c:pt idx="5">
                  <c:v>1164</c:v>
                </c:pt>
                <c:pt idx="6">
                  <c:v>64</c:v>
                </c:pt>
                <c:pt idx="7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2-45AE-946D-DA0E060C3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8.49'!$V$8:$Z$8</c:f>
              <c:numCache>
                <c:formatCode>#,##0</c:formatCode>
                <c:ptCount val="5"/>
                <c:pt idx="0">
                  <c:v>42340</c:v>
                </c:pt>
                <c:pt idx="1">
                  <c:v>42009.11</c:v>
                </c:pt>
                <c:pt idx="2">
                  <c:v>42448.86</c:v>
                </c:pt>
                <c:pt idx="3">
                  <c:v>45205.5</c:v>
                </c:pt>
                <c:pt idx="4">
                  <c:v>45463.66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D-40C2-BB36-036D63837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D-40C2-BB36-036D6383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8.50'!$U$4:$Y$4</c:f>
              <c:numCache>
                <c:formatCode>#,##0</c:formatCode>
                <c:ptCount val="5"/>
                <c:pt idx="1">
                  <c:v>102116</c:v>
                </c:pt>
                <c:pt idx="2">
                  <c:v>105527</c:v>
                </c:pt>
                <c:pt idx="3">
                  <c:v>105165</c:v>
                </c:pt>
                <c:pt idx="4">
                  <c:v>104572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0-47A4-B711-A7F89C4F49F9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8.50'!$U$7:$Y$7</c:f>
              <c:numCache>
                <c:formatCode>#,##0</c:formatCode>
                <c:ptCount val="5"/>
                <c:pt idx="1">
                  <c:v>71673</c:v>
                </c:pt>
                <c:pt idx="2">
                  <c:v>73821</c:v>
                </c:pt>
                <c:pt idx="3">
                  <c:v>74784</c:v>
                </c:pt>
                <c:pt idx="4">
                  <c:v>73183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0-47A4-B711-A7F89C4F49F9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8.50'!$U$11:$Y$11</c:f>
              <c:numCache>
                <c:formatCode>#,##0</c:formatCode>
                <c:ptCount val="5"/>
                <c:pt idx="1">
                  <c:v>92912</c:v>
                </c:pt>
                <c:pt idx="2">
                  <c:v>95976</c:v>
                </c:pt>
                <c:pt idx="3">
                  <c:v>95629</c:v>
                </c:pt>
                <c:pt idx="4">
                  <c:v>94942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0-47A4-B711-A7F89C4F49F9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8.50'!$U$12:$Y$12</c:f>
              <c:numCache>
                <c:formatCode>#,##0</c:formatCode>
                <c:ptCount val="5"/>
                <c:pt idx="1">
                  <c:v>9208</c:v>
                </c:pt>
                <c:pt idx="2">
                  <c:v>9547</c:v>
                </c:pt>
                <c:pt idx="3">
                  <c:v>9536</c:v>
                </c:pt>
                <c:pt idx="4">
                  <c:v>9630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90-47A4-B711-A7F89C4F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3.072657760668215E-3</c:v>
                </c:pt>
                <c:pt idx="1">
                  <c:v>9.1826553767096074E-4</c:v>
                </c:pt>
                <c:pt idx="2">
                  <c:v>3.8823207395569367E-2</c:v>
                </c:pt>
                <c:pt idx="3">
                  <c:v>6.5073240506105584E-3</c:v>
                </c:pt>
                <c:pt idx="4">
                  <c:v>5.922812717977697E-2</c:v>
                </c:pt>
                <c:pt idx="5">
                  <c:v>3.2307053868635048E-2</c:v>
                </c:pt>
                <c:pt idx="6">
                  <c:v>9.0555109176474746E-2</c:v>
                </c:pt>
                <c:pt idx="7">
                  <c:v>7.9535922724423211E-2</c:v>
                </c:pt>
                <c:pt idx="8">
                  <c:v>4.2302021067130512E-2</c:v>
                </c:pt>
                <c:pt idx="9">
                  <c:v>1.99281280627246E-2</c:v>
                </c:pt>
                <c:pt idx="10">
                  <c:v>5.5316669168351623E-2</c:v>
                </c:pt>
                <c:pt idx="11">
                  <c:v>1.8197550703267788E-2</c:v>
                </c:pt>
                <c:pt idx="12">
                  <c:v>0.10538862940039026</c:v>
                </c:pt>
                <c:pt idx="13">
                  <c:v>9.7336146993121833E-2</c:v>
                </c:pt>
                <c:pt idx="14">
                  <c:v>6.1850481647933463E-2</c:v>
                </c:pt>
                <c:pt idx="15">
                  <c:v>8.2917612156423001E-2</c:v>
                </c:pt>
                <c:pt idx="16">
                  <c:v>0.1200455600978306</c:v>
                </c:pt>
                <c:pt idx="17">
                  <c:v>3.5962457066671373E-2</c:v>
                </c:pt>
                <c:pt idx="18">
                  <c:v>2.9887777355925019E-2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C-4FD5-9D13-202C92874A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C-4FD5-9D13-202C92874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8.50'!$Y$44:$Y$60</c:f>
              <c:numCache>
                <c:formatCode>#,##0</c:formatCode>
                <c:ptCount val="17"/>
                <c:pt idx="0">
                  <c:v>19</c:v>
                </c:pt>
                <c:pt idx="1">
                  <c:v>741</c:v>
                </c:pt>
                <c:pt idx="2">
                  <c:v>2501</c:v>
                </c:pt>
                <c:pt idx="3">
                  <c:v>5104</c:v>
                </c:pt>
                <c:pt idx="4">
                  <c:v>7463</c:v>
                </c:pt>
                <c:pt idx="5">
                  <c:v>6799</c:v>
                </c:pt>
                <c:pt idx="6">
                  <c:v>6020</c:v>
                </c:pt>
                <c:pt idx="7">
                  <c:v>5045</c:v>
                </c:pt>
                <c:pt idx="8">
                  <c:v>4720</c:v>
                </c:pt>
                <c:pt idx="9">
                  <c:v>4517</c:v>
                </c:pt>
                <c:pt idx="10">
                  <c:v>3642</c:v>
                </c:pt>
                <c:pt idx="11">
                  <c:v>2848</c:v>
                </c:pt>
                <c:pt idx="12">
                  <c:v>1496</c:v>
                </c:pt>
                <c:pt idx="13">
                  <c:v>664</c:v>
                </c:pt>
                <c:pt idx="14">
                  <c:v>266</c:v>
                </c:pt>
                <c:pt idx="15">
                  <c:v>104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9-447C-899E-8BB7E67FF3F0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8.50'!$Y$63:$Y$79</c:f>
              <c:numCache>
                <c:formatCode>#,##0</c:formatCode>
                <c:ptCount val="17"/>
                <c:pt idx="0">
                  <c:v>8</c:v>
                </c:pt>
                <c:pt idx="1">
                  <c:v>937</c:v>
                </c:pt>
                <c:pt idx="2">
                  <c:v>2628</c:v>
                </c:pt>
                <c:pt idx="3">
                  <c:v>5362</c:v>
                </c:pt>
                <c:pt idx="4">
                  <c:v>7305</c:v>
                </c:pt>
                <c:pt idx="5">
                  <c:v>6750</c:v>
                </c:pt>
                <c:pt idx="6">
                  <c:v>5875</c:v>
                </c:pt>
                <c:pt idx="7">
                  <c:v>5057</c:v>
                </c:pt>
                <c:pt idx="8">
                  <c:v>5051</c:v>
                </c:pt>
                <c:pt idx="9">
                  <c:v>4719</c:v>
                </c:pt>
                <c:pt idx="10">
                  <c:v>3838</c:v>
                </c:pt>
                <c:pt idx="11">
                  <c:v>2721</c:v>
                </c:pt>
                <c:pt idx="12">
                  <c:v>1333</c:v>
                </c:pt>
                <c:pt idx="13">
                  <c:v>544</c:v>
                </c:pt>
                <c:pt idx="14">
                  <c:v>161</c:v>
                </c:pt>
                <c:pt idx="15">
                  <c:v>102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9-447C-899E-8BB7E67F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8.50'!$Y$83:$Y$90</c:f>
              <c:numCache>
                <c:formatCode>#,##0</c:formatCode>
                <c:ptCount val="8"/>
                <c:pt idx="0">
                  <c:v>6122</c:v>
                </c:pt>
                <c:pt idx="1">
                  <c:v>8343</c:v>
                </c:pt>
                <c:pt idx="2">
                  <c:v>4504</c:v>
                </c:pt>
                <c:pt idx="3">
                  <c:v>2172</c:v>
                </c:pt>
                <c:pt idx="4">
                  <c:v>2744</c:v>
                </c:pt>
                <c:pt idx="5">
                  <c:v>2197</c:v>
                </c:pt>
                <c:pt idx="6">
                  <c:v>1665</c:v>
                </c:pt>
                <c:pt idx="7">
                  <c:v>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9-4C33-B735-6EA247AF920C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8.50'!$Y$93:$Y$100</c:f>
              <c:numCache>
                <c:formatCode>#,##0</c:formatCode>
                <c:ptCount val="8"/>
                <c:pt idx="0">
                  <c:v>4440</c:v>
                </c:pt>
                <c:pt idx="1">
                  <c:v>10487</c:v>
                </c:pt>
                <c:pt idx="2">
                  <c:v>929</c:v>
                </c:pt>
                <c:pt idx="3">
                  <c:v>3778</c:v>
                </c:pt>
                <c:pt idx="4">
                  <c:v>6867</c:v>
                </c:pt>
                <c:pt idx="5">
                  <c:v>3322</c:v>
                </c:pt>
                <c:pt idx="6">
                  <c:v>230</c:v>
                </c:pt>
                <c:pt idx="7">
                  <c:v>1150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9-4C33-B735-6EA247AF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8.50'!$U$8:$Y$8</c:f>
              <c:numCache>
                <c:formatCode>#,##0</c:formatCode>
                <c:ptCount val="5"/>
                <c:pt idx="1">
                  <c:v>49060</c:v>
                </c:pt>
                <c:pt idx="2">
                  <c:v>49875.5</c:v>
                </c:pt>
                <c:pt idx="3">
                  <c:v>50556.19</c:v>
                </c:pt>
                <c:pt idx="4">
                  <c:v>53113.39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0-4374-B33D-D2B060D1E1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0-4374-B33D-D2B060D1E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8.50'!$V$4:$Z$4</c:f>
              <c:numCache>
                <c:formatCode>#,##0</c:formatCode>
                <c:ptCount val="5"/>
                <c:pt idx="0">
                  <c:v>102116</c:v>
                </c:pt>
                <c:pt idx="1">
                  <c:v>105527</c:v>
                </c:pt>
                <c:pt idx="2">
                  <c:v>105165</c:v>
                </c:pt>
                <c:pt idx="3">
                  <c:v>104572</c:v>
                </c:pt>
                <c:pt idx="4">
                  <c:v>113254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A-4391-9AB7-7E5648FC4041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8.50'!$V$7:$Z$7</c:f>
              <c:numCache>
                <c:formatCode>#,##0</c:formatCode>
                <c:ptCount val="5"/>
                <c:pt idx="0">
                  <c:v>71673</c:v>
                </c:pt>
                <c:pt idx="1">
                  <c:v>73821</c:v>
                </c:pt>
                <c:pt idx="2">
                  <c:v>74784</c:v>
                </c:pt>
                <c:pt idx="3">
                  <c:v>73183</c:v>
                </c:pt>
                <c:pt idx="4">
                  <c:v>74254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A-4391-9AB7-7E5648FC4041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8.50'!$V$11:$Z$11</c:f>
              <c:numCache>
                <c:formatCode>#,##0</c:formatCode>
                <c:ptCount val="5"/>
                <c:pt idx="0">
                  <c:v>92912</c:v>
                </c:pt>
                <c:pt idx="1">
                  <c:v>95976</c:v>
                </c:pt>
                <c:pt idx="2">
                  <c:v>95629</c:v>
                </c:pt>
                <c:pt idx="3">
                  <c:v>94942</c:v>
                </c:pt>
                <c:pt idx="4">
                  <c:v>103604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A-4391-9AB7-7E5648FC4041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8.50'!$V$12:$Z$12</c:f>
              <c:numCache>
                <c:formatCode>#,##0</c:formatCode>
                <c:ptCount val="5"/>
                <c:pt idx="0">
                  <c:v>9208</c:v>
                </c:pt>
                <c:pt idx="1">
                  <c:v>9547</c:v>
                </c:pt>
                <c:pt idx="2">
                  <c:v>9536</c:v>
                </c:pt>
                <c:pt idx="3">
                  <c:v>9630</c:v>
                </c:pt>
                <c:pt idx="4">
                  <c:v>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1A-4391-9AB7-7E5648FC4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3.072657760668215E-3</c:v>
                </c:pt>
                <c:pt idx="1">
                  <c:v>9.1826553767096074E-4</c:v>
                </c:pt>
                <c:pt idx="2">
                  <c:v>3.8823207395569367E-2</c:v>
                </c:pt>
                <c:pt idx="3">
                  <c:v>6.5073240506105584E-3</c:v>
                </c:pt>
                <c:pt idx="4">
                  <c:v>5.922812717977697E-2</c:v>
                </c:pt>
                <c:pt idx="5">
                  <c:v>3.2307053868635048E-2</c:v>
                </c:pt>
                <c:pt idx="6">
                  <c:v>9.0555109176474746E-2</c:v>
                </c:pt>
                <c:pt idx="7">
                  <c:v>7.9535922724423211E-2</c:v>
                </c:pt>
                <c:pt idx="8">
                  <c:v>4.2302021067130512E-2</c:v>
                </c:pt>
                <c:pt idx="9">
                  <c:v>1.99281280627246E-2</c:v>
                </c:pt>
                <c:pt idx="10">
                  <c:v>5.5316669168351623E-2</c:v>
                </c:pt>
                <c:pt idx="11">
                  <c:v>1.8197550703267788E-2</c:v>
                </c:pt>
                <c:pt idx="12">
                  <c:v>0.10538862940039026</c:v>
                </c:pt>
                <c:pt idx="13">
                  <c:v>9.7336146993121833E-2</c:v>
                </c:pt>
                <c:pt idx="14">
                  <c:v>6.1850481647933463E-2</c:v>
                </c:pt>
                <c:pt idx="15">
                  <c:v>8.2917612156423001E-2</c:v>
                </c:pt>
                <c:pt idx="16">
                  <c:v>0.1200455600978306</c:v>
                </c:pt>
                <c:pt idx="17">
                  <c:v>3.5962457066671373E-2</c:v>
                </c:pt>
                <c:pt idx="18">
                  <c:v>2.9887777355925019E-2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2-4C99-B758-98C4073C31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2-4C99-B758-98C4073C3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8.50'!$Z$44:$Z$60</c:f>
              <c:numCache>
                <c:formatCode>#,##0</c:formatCode>
                <c:ptCount val="17"/>
                <c:pt idx="0">
                  <c:v>26</c:v>
                </c:pt>
                <c:pt idx="1">
                  <c:v>1159</c:v>
                </c:pt>
                <c:pt idx="2">
                  <c:v>3303</c:v>
                </c:pt>
                <c:pt idx="3">
                  <c:v>5548</c:v>
                </c:pt>
                <c:pt idx="4">
                  <c:v>7725</c:v>
                </c:pt>
                <c:pt idx="5">
                  <c:v>6857</c:v>
                </c:pt>
                <c:pt idx="6">
                  <c:v>6188</c:v>
                </c:pt>
                <c:pt idx="7">
                  <c:v>5344</c:v>
                </c:pt>
                <c:pt idx="8">
                  <c:v>4759</c:v>
                </c:pt>
                <c:pt idx="9">
                  <c:v>4960</c:v>
                </c:pt>
                <c:pt idx="10">
                  <c:v>3782</c:v>
                </c:pt>
                <c:pt idx="11">
                  <c:v>3020</c:v>
                </c:pt>
                <c:pt idx="12">
                  <c:v>1650</c:v>
                </c:pt>
                <c:pt idx="13">
                  <c:v>722</c:v>
                </c:pt>
                <c:pt idx="14">
                  <c:v>307</c:v>
                </c:pt>
                <c:pt idx="15">
                  <c:v>96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F-46BC-91FB-2FA83050E761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8.50'!$Z$63:$Z$79</c:f>
              <c:numCache>
                <c:formatCode>#,##0</c:formatCode>
                <c:ptCount val="17"/>
                <c:pt idx="0">
                  <c:v>16</c:v>
                </c:pt>
                <c:pt idx="1">
                  <c:v>1460</c:v>
                </c:pt>
                <c:pt idx="2">
                  <c:v>3534</c:v>
                </c:pt>
                <c:pt idx="3">
                  <c:v>6131</c:v>
                </c:pt>
                <c:pt idx="4">
                  <c:v>7788</c:v>
                </c:pt>
                <c:pt idx="5">
                  <c:v>7206</c:v>
                </c:pt>
                <c:pt idx="6">
                  <c:v>6247</c:v>
                </c:pt>
                <c:pt idx="7">
                  <c:v>5498</c:v>
                </c:pt>
                <c:pt idx="8">
                  <c:v>5195</c:v>
                </c:pt>
                <c:pt idx="9">
                  <c:v>5100</c:v>
                </c:pt>
                <c:pt idx="10">
                  <c:v>4041</c:v>
                </c:pt>
                <c:pt idx="11">
                  <c:v>3008</c:v>
                </c:pt>
                <c:pt idx="12">
                  <c:v>1452</c:v>
                </c:pt>
                <c:pt idx="13">
                  <c:v>594</c:v>
                </c:pt>
                <c:pt idx="14">
                  <c:v>197</c:v>
                </c:pt>
                <c:pt idx="15">
                  <c:v>82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F-46BC-91FB-2FA83050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8.50'!$Z$83:$Z$90</c:f>
              <c:numCache>
                <c:formatCode>#,##0</c:formatCode>
                <c:ptCount val="8"/>
                <c:pt idx="0">
                  <c:v>6125</c:v>
                </c:pt>
                <c:pt idx="1">
                  <c:v>8454</c:v>
                </c:pt>
                <c:pt idx="2">
                  <c:v>4513</c:v>
                </c:pt>
                <c:pt idx="3">
                  <c:v>2247</c:v>
                </c:pt>
                <c:pt idx="4">
                  <c:v>2762</c:v>
                </c:pt>
                <c:pt idx="5">
                  <c:v>2247</c:v>
                </c:pt>
                <c:pt idx="6">
                  <c:v>1718</c:v>
                </c:pt>
                <c:pt idx="7">
                  <c:v>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2-482E-BD90-FBF5575B4C91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8.50'!$Z$93:$Z$100</c:f>
              <c:numCache>
                <c:formatCode>#,##0</c:formatCode>
                <c:ptCount val="8"/>
                <c:pt idx="0">
                  <c:v>4534</c:v>
                </c:pt>
                <c:pt idx="1">
                  <c:v>10683</c:v>
                </c:pt>
                <c:pt idx="2">
                  <c:v>982</c:v>
                </c:pt>
                <c:pt idx="3">
                  <c:v>3926</c:v>
                </c:pt>
                <c:pt idx="4">
                  <c:v>6901</c:v>
                </c:pt>
                <c:pt idx="5">
                  <c:v>3330</c:v>
                </c:pt>
                <c:pt idx="6">
                  <c:v>277</c:v>
                </c:pt>
                <c:pt idx="7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2-482E-BD90-FBF5575B4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8.1'!$U$8:$Y$8</c:f>
              <c:numCache>
                <c:formatCode>#,##0</c:formatCode>
                <c:ptCount val="5"/>
                <c:pt idx="1">
                  <c:v>27908</c:v>
                </c:pt>
                <c:pt idx="2">
                  <c:v>28722.5</c:v>
                </c:pt>
                <c:pt idx="3">
                  <c:v>30309.08</c:v>
                </c:pt>
                <c:pt idx="4">
                  <c:v>33701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7-48A1-97B0-77406144B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7-48A1-97B0-77406144B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8.5'!$V$8:$Z$8</c:f>
              <c:numCache>
                <c:formatCode>#,##0</c:formatCode>
                <c:ptCount val="5"/>
                <c:pt idx="0">
                  <c:v>34105.9</c:v>
                </c:pt>
                <c:pt idx="1">
                  <c:v>34587</c:v>
                </c:pt>
                <c:pt idx="2">
                  <c:v>35353.14</c:v>
                </c:pt>
                <c:pt idx="3">
                  <c:v>37993.480000000003</c:v>
                </c:pt>
                <c:pt idx="4">
                  <c:v>37710.44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A-4239-8128-354D7BCFE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A-4239-8128-354D7BCF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8.50'!$V$8:$Z$8</c:f>
              <c:numCache>
                <c:formatCode>#,##0</c:formatCode>
                <c:ptCount val="5"/>
                <c:pt idx="0">
                  <c:v>49060</c:v>
                </c:pt>
                <c:pt idx="1">
                  <c:v>49875.5</c:v>
                </c:pt>
                <c:pt idx="2">
                  <c:v>50556.19</c:v>
                </c:pt>
                <c:pt idx="3">
                  <c:v>53113.39</c:v>
                </c:pt>
                <c:pt idx="4">
                  <c:v>52802.28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E-4AB3-863E-C0EA6ADD79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E-4AB3-863E-C0EA6ADD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8.51'!$U$4:$Y$4</c:f>
              <c:numCache>
                <c:formatCode>#,##0</c:formatCode>
                <c:ptCount val="5"/>
                <c:pt idx="1">
                  <c:v>26228</c:v>
                </c:pt>
                <c:pt idx="2">
                  <c:v>27169</c:v>
                </c:pt>
                <c:pt idx="3">
                  <c:v>27887</c:v>
                </c:pt>
                <c:pt idx="4">
                  <c:v>29335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DB6-9DE8-33A9A07A761A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8.51'!$U$7:$Y$7</c:f>
              <c:numCache>
                <c:formatCode>#,##0</c:formatCode>
                <c:ptCount val="5"/>
                <c:pt idx="1">
                  <c:v>19057</c:v>
                </c:pt>
                <c:pt idx="2">
                  <c:v>19613</c:v>
                </c:pt>
                <c:pt idx="3">
                  <c:v>20509</c:v>
                </c:pt>
                <c:pt idx="4">
                  <c:v>21074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C-4DB6-9DE8-33A9A07A761A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8.51'!$U$11:$Y$11</c:f>
              <c:numCache>
                <c:formatCode>#,##0</c:formatCode>
                <c:ptCount val="5"/>
                <c:pt idx="1">
                  <c:v>23505</c:v>
                </c:pt>
                <c:pt idx="2">
                  <c:v>24467</c:v>
                </c:pt>
                <c:pt idx="3">
                  <c:v>25041</c:v>
                </c:pt>
                <c:pt idx="4">
                  <c:v>26312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C-4DB6-9DE8-33A9A07A761A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8.51'!$U$12:$Y$12</c:f>
              <c:numCache>
                <c:formatCode>#,##0</c:formatCode>
                <c:ptCount val="5"/>
                <c:pt idx="1">
                  <c:v>2717</c:v>
                </c:pt>
                <c:pt idx="2">
                  <c:v>2704</c:v>
                </c:pt>
                <c:pt idx="3">
                  <c:v>2840</c:v>
                </c:pt>
                <c:pt idx="4">
                  <c:v>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5C-4DB6-9DE8-33A9A07A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2.3254383266687172E-2</c:v>
                </c:pt>
                <c:pt idx="1">
                  <c:v>3.1067363888034453E-3</c:v>
                </c:pt>
                <c:pt idx="2">
                  <c:v>4.690864349430944E-2</c:v>
                </c:pt>
                <c:pt idx="3">
                  <c:v>9.4432482313134419E-3</c:v>
                </c:pt>
                <c:pt idx="4">
                  <c:v>0.11261150415256845</c:v>
                </c:pt>
                <c:pt idx="5">
                  <c:v>3.1128883420486003E-2</c:v>
                </c:pt>
                <c:pt idx="6">
                  <c:v>8.5573669640110733E-2</c:v>
                </c:pt>
                <c:pt idx="7">
                  <c:v>6.4533989541679479E-2</c:v>
                </c:pt>
                <c:pt idx="8">
                  <c:v>6.0104583205167643E-2</c:v>
                </c:pt>
                <c:pt idx="9">
                  <c:v>1.00276837896032E-2</c:v>
                </c:pt>
                <c:pt idx="10">
                  <c:v>3.9034143340510613E-2</c:v>
                </c:pt>
                <c:pt idx="11">
                  <c:v>1.7563826514918487E-2</c:v>
                </c:pt>
                <c:pt idx="12">
                  <c:v>5.9489387880652105E-2</c:v>
                </c:pt>
                <c:pt idx="13">
                  <c:v>8.2620732082436171E-2</c:v>
                </c:pt>
                <c:pt idx="14">
                  <c:v>6.4872346970163031E-2</c:v>
                </c:pt>
                <c:pt idx="15">
                  <c:v>7.7083974161796368E-2</c:v>
                </c:pt>
                <c:pt idx="16">
                  <c:v>0.12236235004613966</c:v>
                </c:pt>
                <c:pt idx="17">
                  <c:v>2.3162103968009842E-2</c:v>
                </c:pt>
                <c:pt idx="18">
                  <c:v>3.7772992925253768E-2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C-4591-9DC6-DEA57EDBB4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C-4591-9DC6-DEA57EDB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8.51'!$Y$44:$Y$60</c:f>
              <c:numCache>
                <c:formatCode>#,##0</c:formatCode>
                <c:ptCount val="17"/>
                <c:pt idx="0">
                  <c:v>4</c:v>
                </c:pt>
                <c:pt idx="1">
                  <c:v>387</c:v>
                </c:pt>
                <c:pt idx="2">
                  <c:v>829</c:v>
                </c:pt>
                <c:pt idx="3">
                  <c:v>1158</c:v>
                </c:pt>
                <c:pt idx="4">
                  <c:v>1628</c:v>
                </c:pt>
                <c:pt idx="5">
                  <c:v>1650</c:v>
                </c:pt>
                <c:pt idx="6">
                  <c:v>1673</c:v>
                </c:pt>
                <c:pt idx="7">
                  <c:v>1528</c:v>
                </c:pt>
                <c:pt idx="8">
                  <c:v>1461</c:v>
                </c:pt>
                <c:pt idx="9">
                  <c:v>1319</c:v>
                </c:pt>
                <c:pt idx="10">
                  <c:v>1262</c:v>
                </c:pt>
                <c:pt idx="11">
                  <c:v>1018</c:v>
                </c:pt>
                <c:pt idx="12">
                  <c:v>513</c:v>
                </c:pt>
                <c:pt idx="13">
                  <c:v>235</c:v>
                </c:pt>
                <c:pt idx="14">
                  <c:v>95</c:v>
                </c:pt>
                <c:pt idx="15">
                  <c:v>31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2-48B1-9DBA-A2FBB010DF2A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8.51'!$Y$63:$Y$79</c:f>
              <c:numCache>
                <c:formatCode>#,##0</c:formatCode>
                <c:ptCount val="17"/>
                <c:pt idx="0">
                  <c:v>9</c:v>
                </c:pt>
                <c:pt idx="1">
                  <c:v>419</c:v>
                </c:pt>
                <c:pt idx="2">
                  <c:v>969</c:v>
                </c:pt>
                <c:pt idx="3">
                  <c:v>1394</c:v>
                </c:pt>
                <c:pt idx="4">
                  <c:v>1573</c:v>
                </c:pt>
                <c:pt idx="5">
                  <c:v>1583</c:v>
                </c:pt>
                <c:pt idx="6">
                  <c:v>1511</c:v>
                </c:pt>
                <c:pt idx="7">
                  <c:v>1463</c:v>
                </c:pt>
                <c:pt idx="8">
                  <c:v>1497</c:v>
                </c:pt>
                <c:pt idx="9">
                  <c:v>1381</c:v>
                </c:pt>
                <c:pt idx="10">
                  <c:v>1182</c:v>
                </c:pt>
                <c:pt idx="11">
                  <c:v>865</c:v>
                </c:pt>
                <c:pt idx="12">
                  <c:v>412</c:v>
                </c:pt>
                <c:pt idx="13">
                  <c:v>139</c:v>
                </c:pt>
                <c:pt idx="14">
                  <c:v>48</c:v>
                </c:pt>
                <c:pt idx="15">
                  <c:v>25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2-48B1-9DBA-A2FBB010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8.51'!$Y$83:$Y$90</c:f>
              <c:numCache>
                <c:formatCode>#,##0</c:formatCode>
                <c:ptCount val="8"/>
                <c:pt idx="0">
                  <c:v>1397</c:v>
                </c:pt>
                <c:pt idx="1">
                  <c:v>1121</c:v>
                </c:pt>
                <c:pt idx="2">
                  <c:v>2378</c:v>
                </c:pt>
                <c:pt idx="3">
                  <c:v>624</c:v>
                </c:pt>
                <c:pt idx="4">
                  <c:v>498</c:v>
                </c:pt>
                <c:pt idx="5">
                  <c:v>436</c:v>
                </c:pt>
                <c:pt idx="6">
                  <c:v>1385</c:v>
                </c:pt>
                <c:pt idx="7">
                  <c:v>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4-4379-9117-F45A069F8406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8.51'!$Y$93:$Y$100</c:f>
              <c:numCache>
                <c:formatCode>#,##0</c:formatCode>
                <c:ptCount val="8"/>
                <c:pt idx="0">
                  <c:v>1063</c:v>
                </c:pt>
                <c:pt idx="1">
                  <c:v>1988</c:v>
                </c:pt>
                <c:pt idx="2">
                  <c:v>434</c:v>
                </c:pt>
                <c:pt idx="3">
                  <c:v>1648</c:v>
                </c:pt>
                <c:pt idx="4">
                  <c:v>1928</c:v>
                </c:pt>
                <c:pt idx="5">
                  <c:v>972</c:v>
                </c:pt>
                <c:pt idx="6">
                  <c:v>155</c:v>
                </c:pt>
                <c:pt idx="7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4-4379-9117-F45A069F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8.51'!$U$8:$Y$8</c:f>
              <c:numCache>
                <c:formatCode>#,##0</c:formatCode>
                <c:ptCount val="5"/>
                <c:pt idx="1">
                  <c:v>47154.5</c:v>
                </c:pt>
                <c:pt idx="2">
                  <c:v>48394.5</c:v>
                </c:pt>
                <c:pt idx="3">
                  <c:v>48753.08</c:v>
                </c:pt>
                <c:pt idx="4">
                  <c:v>50213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D-402D-847E-2C43BC3395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D-402D-847E-2C43BC33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8.51'!$V$4:$Z$4</c:f>
              <c:numCache>
                <c:formatCode>#,##0</c:formatCode>
                <c:ptCount val="5"/>
                <c:pt idx="0">
                  <c:v>26228</c:v>
                </c:pt>
                <c:pt idx="1">
                  <c:v>27169</c:v>
                </c:pt>
                <c:pt idx="2">
                  <c:v>27887</c:v>
                </c:pt>
                <c:pt idx="3">
                  <c:v>29335</c:v>
                </c:pt>
                <c:pt idx="4">
                  <c:v>32509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F-48C5-9D69-ED5F2088E7D4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8.51'!$V$7:$Z$7</c:f>
              <c:numCache>
                <c:formatCode>#,##0</c:formatCode>
                <c:ptCount val="5"/>
                <c:pt idx="0">
                  <c:v>19057</c:v>
                </c:pt>
                <c:pt idx="1">
                  <c:v>19613</c:v>
                </c:pt>
                <c:pt idx="2">
                  <c:v>20509</c:v>
                </c:pt>
                <c:pt idx="3">
                  <c:v>21074</c:v>
                </c:pt>
                <c:pt idx="4">
                  <c:v>21881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F-48C5-9D69-ED5F2088E7D4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8.51'!$V$11:$Z$11</c:f>
              <c:numCache>
                <c:formatCode>#,##0</c:formatCode>
                <c:ptCount val="5"/>
                <c:pt idx="0">
                  <c:v>23505</c:v>
                </c:pt>
                <c:pt idx="1">
                  <c:v>24467</c:v>
                </c:pt>
                <c:pt idx="2">
                  <c:v>25041</c:v>
                </c:pt>
                <c:pt idx="3">
                  <c:v>26312</c:v>
                </c:pt>
                <c:pt idx="4">
                  <c:v>29354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F-48C5-9D69-ED5F2088E7D4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8.51'!$V$12:$Z$12</c:f>
              <c:numCache>
                <c:formatCode>#,##0</c:formatCode>
                <c:ptCount val="5"/>
                <c:pt idx="0">
                  <c:v>2717</c:v>
                </c:pt>
                <c:pt idx="1">
                  <c:v>2704</c:v>
                </c:pt>
                <c:pt idx="2">
                  <c:v>2840</c:v>
                </c:pt>
                <c:pt idx="3">
                  <c:v>3023</c:v>
                </c:pt>
                <c:pt idx="4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1F-48C5-9D69-ED5F2088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2.3254383266687172E-2</c:v>
                </c:pt>
                <c:pt idx="1">
                  <c:v>3.1067363888034453E-3</c:v>
                </c:pt>
                <c:pt idx="2">
                  <c:v>4.690864349430944E-2</c:v>
                </c:pt>
                <c:pt idx="3">
                  <c:v>9.4432482313134419E-3</c:v>
                </c:pt>
                <c:pt idx="4">
                  <c:v>0.11261150415256845</c:v>
                </c:pt>
                <c:pt idx="5">
                  <c:v>3.1128883420486003E-2</c:v>
                </c:pt>
                <c:pt idx="6">
                  <c:v>8.5573669640110733E-2</c:v>
                </c:pt>
                <c:pt idx="7">
                  <c:v>6.4533989541679479E-2</c:v>
                </c:pt>
                <c:pt idx="8">
                  <c:v>6.0104583205167643E-2</c:v>
                </c:pt>
                <c:pt idx="9">
                  <c:v>1.00276837896032E-2</c:v>
                </c:pt>
                <c:pt idx="10">
                  <c:v>3.9034143340510613E-2</c:v>
                </c:pt>
                <c:pt idx="11">
                  <c:v>1.7563826514918487E-2</c:v>
                </c:pt>
                <c:pt idx="12">
                  <c:v>5.9489387880652105E-2</c:v>
                </c:pt>
                <c:pt idx="13">
                  <c:v>8.2620732082436171E-2</c:v>
                </c:pt>
                <c:pt idx="14">
                  <c:v>6.4872346970163031E-2</c:v>
                </c:pt>
                <c:pt idx="15">
                  <c:v>7.7083974161796368E-2</c:v>
                </c:pt>
                <c:pt idx="16">
                  <c:v>0.12236235004613966</c:v>
                </c:pt>
                <c:pt idx="17">
                  <c:v>2.3162103968009842E-2</c:v>
                </c:pt>
                <c:pt idx="18">
                  <c:v>3.7772992925253768E-2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4-4E2D-9BBE-9C906D133A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4-4E2D-9BBE-9C906D13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8.51'!$Z$44:$Z$60</c:f>
              <c:numCache>
                <c:formatCode>#,##0</c:formatCode>
                <c:ptCount val="17"/>
                <c:pt idx="0">
                  <c:v>6</c:v>
                </c:pt>
                <c:pt idx="1">
                  <c:v>461</c:v>
                </c:pt>
                <c:pt idx="2">
                  <c:v>1061</c:v>
                </c:pt>
                <c:pt idx="3">
                  <c:v>1309</c:v>
                </c:pt>
                <c:pt idx="4">
                  <c:v>1803</c:v>
                </c:pt>
                <c:pt idx="5">
                  <c:v>1815</c:v>
                </c:pt>
                <c:pt idx="6">
                  <c:v>1778</c:v>
                </c:pt>
                <c:pt idx="7">
                  <c:v>1633</c:v>
                </c:pt>
                <c:pt idx="8">
                  <c:v>1507</c:v>
                </c:pt>
                <c:pt idx="9">
                  <c:v>1459</c:v>
                </c:pt>
                <c:pt idx="10">
                  <c:v>1259</c:v>
                </c:pt>
                <c:pt idx="11">
                  <c:v>1122</c:v>
                </c:pt>
                <c:pt idx="12">
                  <c:v>559</c:v>
                </c:pt>
                <c:pt idx="13">
                  <c:v>243</c:v>
                </c:pt>
                <c:pt idx="14">
                  <c:v>110</c:v>
                </c:pt>
                <c:pt idx="15">
                  <c:v>34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EC7-A8F1-8B9A9FDD91D4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8.51'!$Z$63:$Z$79</c:f>
              <c:numCache>
                <c:formatCode>#,##0</c:formatCode>
                <c:ptCount val="17"/>
                <c:pt idx="0">
                  <c:v>9</c:v>
                </c:pt>
                <c:pt idx="1">
                  <c:v>538</c:v>
                </c:pt>
                <c:pt idx="2">
                  <c:v>1100</c:v>
                </c:pt>
                <c:pt idx="3">
                  <c:v>1542</c:v>
                </c:pt>
                <c:pt idx="4">
                  <c:v>1791</c:v>
                </c:pt>
                <c:pt idx="5">
                  <c:v>1838</c:v>
                </c:pt>
                <c:pt idx="6">
                  <c:v>1719</c:v>
                </c:pt>
                <c:pt idx="7">
                  <c:v>1614</c:v>
                </c:pt>
                <c:pt idx="8">
                  <c:v>1525</c:v>
                </c:pt>
                <c:pt idx="9">
                  <c:v>1613</c:v>
                </c:pt>
                <c:pt idx="10">
                  <c:v>1351</c:v>
                </c:pt>
                <c:pt idx="11">
                  <c:v>964</c:v>
                </c:pt>
                <c:pt idx="12">
                  <c:v>456</c:v>
                </c:pt>
                <c:pt idx="13">
                  <c:v>149</c:v>
                </c:pt>
                <c:pt idx="14">
                  <c:v>69</c:v>
                </c:pt>
                <c:pt idx="15">
                  <c:v>22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1-4EC7-A8F1-8B9A9FDD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8.51'!$Z$83:$Z$90</c:f>
              <c:numCache>
                <c:formatCode>#,##0</c:formatCode>
                <c:ptCount val="8"/>
                <c:pt idx="0">
                  <c:v>1405</c:v>
                </c:pt>
                <c:pt idx="1">
                  <c:v>1203</c:v>
                </c:pt>
                <c:pt idx="2">
                  <c:v>2441</c:v>
                </c:pt>
                <c:pt idx="3">
                  <c:v>633</c:v>
                </c:pt>
                <c:pt idx="4">
                  <c:v>541</c:v>
                </c:pt>
                <c:pt idx="5">
                  <c:v>465</c:v>
                </c:pt>
                <c:pt idx="6">
                  <c:v>1389</c:v>
                </c:pt>
                <c:pt idx="7">
                  <c:v>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4-46AB-AB69-2B99BD8611C7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8.51'!$Z$93:$Z$100</c:f>
              <c:numCache>
                <c:formatCode>#,##0</c:formatCode>
                <c:ptCount val="8"/>
                <c:pt idx="0">
                  <c:v>1110</c:v>
                </c:pt>
                <c:pt idx="1">
                  <c:v>2154</c:v>
                </c:pt>
                <c:pt idx="2">
                  <c:v>451</c:v>
                </c:pt>
                <c:pt idx="3">
                  <c:v>1727</c:v>
                </c:pt>
                <c:pt idx="4">
                  <c:v>1982</c:v>
                </c:pt>
                <c:pt idx="5">
                  <c:v>957</c:v>
                </c:pt>
                <c:pt idx="6">
                  <c:v>184</c:v>
                </c:pt>
                <c:pt idx="7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4-46AB-AB69-2B99BD86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8.6'!$U$4:$Y$4</c:f>
              <c:numCache>
                <c:formatCode>#,##0</c:formatCode>
                <c:ptCount val="5"/>
                <c:pt idx="1">
                  <c:v>39350</c:v>
                </c:pt>
                <c:pt idx="2">
                  <c:v>41121</c:v>
                </c:pt>
                <c:pt idx="3">
                  <c:v>42209</c:v>
                </c:pt>
                <c:pt idx="4">
                  <c:v>44456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B-4517-92E6-F9ED3A43F25E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8.6'!$U$7:$Y$7</c:f>
              <c:numCache>
                <c:formatCode>#,##0</c:formatCode>
                <c:ptCount val="5"/>
                <c:pt idx="1">
                  <c:v>28126</c:v>
                </c:pt>
                <c:pt idx="2">
                  <c:v>28923</c:v>
                </c:pt>
                <c:pt idx="3">
                  <c:v>30335</c:v>
                </c:pt>
                <c:pt idx="4">
                  <c:v>31411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B-4517-92E6-F9ED3A43F25E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8.6'!$U$11:$Y$11</c:f>
              <c:numCache>
                <c:formatCode>#,##0</c:formatCode>
                <c:ptCount val="5"/>
                <c:pt idx="1">
                  <c:v>33251</c:v>
                </c:pt>
                <c:pt idx="2">
                  <c:v>35174</c:v>
                </c:pt>
                <c:pt idx="3">
                  <c:v>36069</c:v>
                </c:pt>
                <c:pt idx="4">
                  <c:v>38111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B-4517-92E6-F9ED3A43F25E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8.6'!$U$12:$Y$12</c:f>
              <c:numCache>
                <c:formatCode>#,##0</c:formatCode>
                <c:ptCount val="5"/>
                <c:pt idx="1">
                  <c:v>6098</c:v>
                </c:pt>
                <c:pt idx="2">
                  <c:v>5951</c:v>
                </c:pt>
                <c:pt idx="3">
                  <c:v>6136</c:v>
                </c:pt>
                <c:pt idx="4">
                  <c:v>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B-4517-92E6-F9ED3A43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8.51'!$V$8:$Z$8</c:f>
              <c:numCache>
                <c:formatCode>#,##0</c:formatCode>
                <c:ptCount val="5"/>
                <c:pt idx="0">
                  <c:v>47154.5</c:v>
                </c:pt>
                <c:pt idx="1">
                  <c:v>48394.5</c:v>
                </c:pt>
                <c:pt idx="2">
                  <c:v>48753.08</c:v>
                </c:pt>
                <c:pt idx="3">
                  <c:v>50213</c:v>
                </c:pt>
                <c:pt idx="4">
                  <c:v>50027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8-4000-A643-02AC3ABC4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8-4000-A643-02AC3ABC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8.52'!$U$4:$Y$4</c:f>
              <c:numCache>
                <c:formatCode>#,##0</c:formatCode>
                <c:ptCount val="5"/>
                <c:pt idx="1">
                  <c:v>155591</c:v>
                </c:pt>
                <c:pt idx="2">
                  <c:v>163969</c:v>
                </c:pt>
                <c:pt idx="3">
                  <c:v>162246</c:v>
                </c:pt>
                <c:pt idx="4">
                  <c:v>159912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A-44F4-B220-5B1B5D3623ED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8.52'!$U$7:$Y$7</c:f>
              <c:numCache>
                <c:formatCode>#,##0</c:formatCode>
                <c:ptCount val="5"/>
                <c:pt idx="1">
                  <c:v>105230</c:v>
                </c:pt>
                <c:pt idx="2">
                  <c:v>109410</c:v>
                </c:pt>
                <c:pt idx="3">
                  <c:v>110719</c:v>
                </c:pt>
                <c:pt idx="4">
                  <c:v>106923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A-44F4-B220-5B1B5D3623ED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8.52'!$U$11:$Y$11</c:f>
              <c:numCache>
                <c:formatCode>#,##0</c:formatCode>
                <c:ptCount val="5"/>
                <c:pt idx="1">
                  <c:v>139991</c:v>
                </c:pt>
                <c:pt idx="2">
                  <c:v>147515</c:v>
                </c:pt>
                <c:pt idx="3">
                  <c:v>145682</c:v>
                </c:pt>
                <c:pt idx="4">
                  <c:v>143119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A-44F4-B220-5B1B5D3623ED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8.52'!$U$12:$Y$12</c:f>
              <c:numCache>
                <c:formatCode>#,##0</c:formatCode>
                <c:ptCount val="5"/>
                <c:pt idx="1">
                  <c:v>15600</c:v>
                </c:pt>
                <c:pt idx="2">
                  <c:v>16451</c:v>
                </c:pt>
                <c:pt idx="3">
                  <c:v>16563</c:v>
                </c:pt>
                <c:pt idx="4">
                  <c:v>16793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FA-44F4-B220-5B1B5D362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3.0496979236591744E-3</c:v>
                </c:pt>
                <c:pt idx="1">
                  <c:v>7.4651049744218882E-4</c:v>
                </c:pt>
                <c:pt idx="2">
                  <c:v>3.7198213004328601E-2</c:v>
                </c:pt>
                <c:pt idx="3">
                  <c:v>5.8389852086757248E-3</c:v>
                </c:pt>
                <c:pt idx="4">
                  <c:v>5.0409712738131059E-2</c:v>
                </c:pt>
                <c:pt idx="5">
                  <c:v>2.9356959329645146E-2</c:v>
                </c:pt>
                <c:pt idx="6">
                  <c:v>8.3279322237911166E-2</c:v>
                </c:pt>
                <c:pt idx="7">
                  <c:v>8.9963195296405174E-2</c:v>
                </c:pt>
                <c:pt idx="8">
                  <c:v>3.5896159811115484E-2</c:v>
                </c:pt>
                <c:pt idx="9">
                  <c:v>2.7563019374551516E-2</c:v>
                </c:pt>
                <c:pt idx="10">
                  <c:v>4.5919075947316035E-2</c:v>
                </c:pt>
                <c:pt idx="11">
                  <c:v>1.3500844887849818E-2</c:v>
                </c:pt>
                <c:pt idx="12">
                  <c:v>0.10914677900974515</c:v>
                </c:pt>
                <c:pt idx="13">
                  <c:v>0.10139811578435684</c:v>
                </c:pt>
                <c:pt idx="14">
                  <c:v>6.1775190389111362E-2</c:v>
                </c:pt>
                <c:pt idx="15">
                  <c:v>9.6062591143723522E-2</c:v>
                </c:pt>
                <c:pt idx="16">
                  <c:v>0.12657693108955811</c:v>
                </c:pt>
                <c:pt idx="17">
                  <c:v>3.5988750260410637E-2</c:v>
                </c:pt>
                <c:pt idx="18">
                  <c:v>3.2464526284113795E-2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0-43A8-A770-38A0631B84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0-43A8-A770-38A0631B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8.52'!$Y$44:$Y$60</c:f>
              <c:numCache>
                <c:formatCode>#,##0</c:formatCode>
                <c:ptCount val="17"/>
                <c:pt idx="0">
                  <c:v>10</c:v>
                </c:pt>
                <c:pt idx="1">
                  <c:v>701</c:v>
                </c:pt>
                <c:pt idx="2">
                  <c:v>2809</c:v>
                </c:pt>
                <c:pt idx="3">
                  <c:v>8176</c:v>
                </c:pt>
                <c:pt idx="4">
                  <c:v>14743</c:v>
                </c:pt>
                <c:pt idx="5">
                  <c:v>14320</c:v>
                </c:pt>
                <c:pt idx="6">
                  <c:v>11277</c:v>
                </c:pt>
                <c:pt idx="7">
                  <c:v>7858</c:v>
                </c:pt>
                <c:pt idx="8">
                  <c:v>6183</c:v>
                </c:pt>
                <c:pt idx="9">
                  <c:v>5513</c:v>
                </c:pt>
                <c:pt idx="10">
                  <c:v>4125</c:v>
                </c:pt>
                <c:pt idx="11">
                  <c:v>2763</c:v>
                </c:pt>
                <c:pt idx="12">
                  <c:v>1288</c:v>
                </c:pt>
                <c:pt idx="13">
                  <c:v>506</c:v>
                </c:pt>
                <c:pt idx="14">
                  <c:v>171</c:v>
                </c:pt>
                <c:pt idx="15">
                  <c:v>100</c:v>
                </c:pt>
                <c:pt idx="1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A58-86FB-A74B9B2C8D75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8.52'!$Y$63:$Y$79</c:f>
              <c:numCache>
                <c:formatCode>#,##0</c:formatCode>
                <c:ptCount val="17"/>
                <c:pt idx="0">
                  <c:v>19</c:v>
                </c:pt>
                <c:pt idx="1">
                  <c:v>891</c:v>
                </c:pt>
                <c:pt idx="2">
                  <c:v>2833</c:v>
                </c:pt>
                <c:pt idx="3">
                  <c:v>8342</c:v>
                </c:pt>
                <c:pt idx="4">
                  <c:v>14662</c:v>
                </c:pt>
                <c:pt idx="5">
                  <c:v>13880</c:v>
                </c:pt>
                <c:pt idx="6">
                  <c:v>10348</c:v>
                </c:pt>
                <c:pt idx="7">
                  <c:v>7418</c:v>
                </c:pt>
                <c:pt idx="8">
                  <c:v>6403</c:v>
                </c:pt>
                <c:pt idx="9">
                  <c:v>5341</c:v>
                </c:pt>
                <c:pt idx="10">
                  <c:v>4171</c:v>
                </c:pt>
                <c:pt idx="11">
                  <c:v>2839</c:v>
                </c:pt>
                <c:pt idx="12">
                  <c:v>1234</c:v>
                </c:pt>
                <c:pt idx="13">
                  <c:v>438</c:v>
                </c:pt>
                <c:pt idx="14">
                  <c:v>157</c:v>
                </c:pt>
                <c:pt idx="15">
                  <c:v>106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B-4A58-86FB-A74B9B2C8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8.52'!$Y$83:$Y$90</c:f>
              <c:numCache>
                <c:formatCode>#,##0</c:formatCode>
                <c:ptCount val="8"/>
                <c:pt idx="0">
                  <c:v>6744</c:v>
                </c:pt>
                <c:pt idx="1">
                  <c:v>13560</c:v>
                </c:pt>
                <c:pt idx="2">
                  <c:v>7205</c:v>
                </c:pt>
                <c:pt idx="3">
                  <c:v>3712</c:v>
                </c:pt>
                <c:pt idx="4">
                  <c:v>3732</c:v>
                </c:pt>
                <c:pt idx="5">
                  <c:v>2895</c:v>
                </c:pt>
                <c:pt idx="6">
                  <c:v>2420</c:v>
                </c:pt>
                <c:pt idx="7">
                  <c:v>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1-4345-B414-A4970A461FCA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8.52'!$Y$93:$Y$100</c:f>
              <c:numCache>
                <c:formatCode>#,##0</c:formatCode>
                <c:ptCount val="8"/>
                <c:pt idx="0">
                  <c:v>5670</c:v>
                </c:pt>
                <c:pt idx="1">
                  <c:v>16584</c:v>
                </c:pt>
                <c:pt idx="2">
                  <c:v>1705</c:v>
                </c:pt>
                <c:pt idx="3">
                  <c:v>6088</c:v>
                </c:pt>
                <c:pt idx="4">
                  <c:v>8502</c:v>
                </c:pt>
                <c:pt idx="5">
                  <c:v>4168</c:v>
                </c:pt>
                <c:pt idx="6">
                  <c:v>392</c:v>
                </c:pt>
                <c:pt idx="7">
                  <c:v>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1-4345-B414-A4970A461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8.52'!$U$8:$Y$8</c:f>
              <c:numCache>
                <c:formatCode>#,##0</c:formatCode>
                <c:ptCount val="5"/>
                <c:pt idx="1">
                  <c:v>45000</c:v>
                </c:pt>
                <c:pt idx="2">
                  <c:v>45585.94</c:v>
                </c:pt>
                <c:pt idx="3">
                  <c:v>46152.55</c:v>
                </c:pt>
                <c:pt idx="4">
                  <c:v>49757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F-4734-A01B-E0DAD14591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F-4734-A01B-E0DAD145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8.52'!$V$4:$Z$4</c:f>
              <c:numCache>
                <c:formatCode>#,##0</c:formatCode>
                <c:ptCount val="5"/>
                <c:pt idx="0">
                  <c:v>155591</c:v>
                </c:pt>
                <c:pt idx="1">
                  <c:v>163969</c:v>
                </c:pt>
                <c:pt idx="2">
                  <c:v>162246</c:v>
                </c:pt>
                <c:pt idx="3">
                  <c:v>159912</c:v>
                </c:pt>
                <c:pt idx="4">
                  <c:v>172806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C-4378-B684-2C7ABE5A1F2B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8.52'!$V$7:$Z$7</c:f>
              <c:numCache>
                <c:formatCode>#,##0</c:formatCode>
                <c:ptCount val="5"/>
                <c:pt idx="0">
                  <c:v>105230</c:v>
                </c:pt>
                <c:pt idx="1">
                  <c:v>109410</c:v>
                </c:pt>
                <c:pt idx="2">
                  <c:v>110719</c:v>
                </c:pt>
                <c:pt idx="3">
                  <c:v>106923</c:v>
                </c:pt>
                <c:pt idx="4">
                  <c:v>107992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C-4378-B684-2C7ABE5A1F2B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8.52'!$V$11:$Z$11</c:f>
              <c:numCache>
                <c:formatCode>#,##0</c:formatCode>
                <c:ptCount val="5"/>
                <c:pt idx="0">
                  <c:v>139991</c:v>
                </c:pt>
                <c:pt idx="1">
                  <c:v>147515</c:v>
                </c:pt>
                <c:pt idx="2">
                  <c:v>145682</c:v>
                </c:pt>
                <c:pt idx="3">
                  <c:v>143119</c:v>
                </c:pt>
                <c:pt idx="4">
                  <c:v>155900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C-4378-B684-2C7ABE5A1F2B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8.52'!$V$12:$Z$12</c:f>
              <c:numCache>
                <c:formatCode>#,##0</c:formatCode>
                <c:ptCount val="5"/>
                <c:pt idx="0">
                  <c:v>15600</c:v>
                </c:pt>
                <c:pt idx="1">
                  <c:v>16451</c:v>
                </c:pt>
                <c:pt idx="2">
                  <c:v>16563</c:v>
                </c:pt>
                <c:pt idx="3">
                  <c:v>16793</c:v>
                </c:pt>
                <c:pt idx="4">
                  <c:v>16905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C-4378-B684-2C7ABE5A1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3.0496979236591744E-3</c:v>
                </c:pt>
                <c:pt idx="1">
                  <c:v>7.4651049744218882E-4</c:v>
                </c:pt>
                <c:pt idx="2">
                  <c:v>3.7198213004328601E-2</c:v>
                </c:pt>
                <c:pt idx="3">
                  <c:v>5.8389852086757248E-3</c:v>
                </c:pt>
                <c:pt idx="4">
                  <c:v>5.0409712738131059E-2</c:v>
                </c:pt>
                <c:pt idx="5">
                  <c:v>2.9356959329645146E-2</c:v>
                </c:pt>
                <c:pt idx="6">
                  <c:v>8.3279322237911166E-2</c:v>
                </c:pt>
                <c:pt idx="7">
                  <c:v>8.9963195296405174E-2</c:v>
                </c:pt>
                <c:pt idx="8">
                  <c:v>3.5896159811115484E-2</c:v>
                </c:pt>
                <c:pt idx="9">
                  <c:v>2.7563019374551516E-2</c:v>
                </c:pt>
                <c:pt idx="10">
                  <c:v>4.5919075947316035E-2</c:v>
                </c:pt>
                <c:pt idx="11">
                  <c:v>1.3500844887849818E-2</c:v>
                </c:pt>
                <c:pt idx="12">
                  <c:v>0.10914677900974515</c:v>
                </c:pt>
                <c:pt idx="13">
                  <c:v>0.10139811578435684</c:v>
                </c:pt>
                <c:pt idx="14">
                  <c:v>6.1775190389111362E-2</c:v>
                </c:pt>
                <c:pt idx="15">
                  <c:v>9.6062591143723522E-2</c:v>
                </c:pt>
                <c:pt idx="16">
                  <c:v>0.12657693108955811</c:v>
                </c:pt>
                <c:pt idx="17">
                  <c:v>3.5988750260410637E-2</c:v>
                </c:pt>
                <c:pt idx="18">
                  <c:v>3.2464526284113795E-2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6-4598-8CD7-E91C70B6B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6-4598-8CD7-E91C70B6B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8.52'!$Z$44:$Z$60</c:f>
              <c:numCache>
                <c:formatCode>#,##0</c:formatCode>
                <c:ptCount val="17"/>
                <c:pt idx="0">
                  <c:v>22</c:v>
                </c:pt>
                <c:pt idx="1">
                  <c:v>1112</c:v>
                </c:pt>
                <c:pt idx="2">
                  <c:v>3722</c:v>
                </c:pt>
                <c:pt idx="3">
                  <c:v>8694</c:v>
                </c:pt>
                <c:pt idx="4">
                  <c:v>14775</c:v>
                </c:pt>
                <c:pt idx="5">
                  <c:v>14917</c:v>
                </c:pt>
                <c:pt idx="6">
                  <c:v>11909</c:v>
                </c:pt>
                <c:pt idx="7">
                  <c:v>8601</c:v>
                </c:pt>
                <c:pt idx="8">
                  <c:v>6637</c:v>
                </c:pt>
                <c:pt idx="9">
                  <c:v>5773</c:v>
                </c:pt>
                <c:pt idx="10">
                  <c:v>4421</c:v>
                </c:pt>
                <c:pt idx="11">
                  <c:v>3052</c:v>
                </c:pt>
                <c:pt idx="12">
                  <c:v>1477</c:v>
                </c:pt>
                <c:pt idx="13">
                  <c:v>552</c:v>
                </c:pt>
                <c:pt idx="14">
                  <c:v>154</c:v>
                </c:pt>
                <c:pt idx="15">
                  <c:v>99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7-4DEC-9EEA-5900B5DE838E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8.52'!$Z$63:$Z$79</c:f>
              <c:numCache>
                <c:formatCode>#,##0</c:formatCode>
                <c:ptCount val="17"/>
                <c:pt idx="0">
                  <c:v>32</c:v>
                </c:pt>
                <c:pt idx="1">
                  <c:v>1410</c:v>
                </c:pt>
                <c:pt idx="2">
                  <c:v>3852</c:v>
                </c:pt>
                <c:pt idx="3">
                  <c:v>9041</c:v>
                </c:pt>
                <c:pt idx="4">
                  <c:v>15228</c:v>
                </c:pt>
                <c:pt idx="5">
                  <c:v>14754</c:v>
                </c:pt>
                <c:pt idx="6">
                  <c:v>11418</c:v>
                </c:pt>
                <c:pt idx="7">
                  <c:v>8223</c:v>
                </c:pt>
                <c:pt idx="8">
                  <c:v>6951</c:v>
                </c:pt>
                <c:pt idx="9">
                  <c:v>5923</c:v>
                </c:pt>
                <c:pt idx="10">
                  <c:v>4573</c:v>
                </c:pt>
                <c:pt idx="11">
                  <c:v>3150</c:v>
                </c:pt>
                <c:pt idx="12">
                  <c:v>1368</c:v>
                </c:pt>
                <c:pt idx="13">
                  <c:v>473</c:v>
                </c:pt>
                <c:pt idx="14">
                  <c:v>169</c:v>
                </c:pt>
                <c:pt idx="15">
                  <c:v>93</c:v>
                </c:pt>
                <c:pt idx="16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7-4DEC-9EEA-5900B5DE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8.52'!$Z$83:$Z$90</c:f>
              <c:numCache>
                <c:formatCode>#,##0</c:formatCode>
                <c:ptCount val="8"/>
                <c:pt idx="0">
                  <c:v>6720</c:v>
                </c:pt>
                <c:pt idx="1">
                  <c:v>13687</c:v>
                </c:pt>
                <c:pt idx="2">
                  <c:v>7301</c:v>
                </c:pt>
                <c:pt idx="3">
                  <c:v>3789</c:v>
                </c:pt>
                <c:pt idx="4">
                  <c:v>3788</c:v>
                </c:pt>
                <c:pt idx="5">
                  <c:v>2922</c:v>
                </c:pt>
                <c:pt idx="6">
                  <c:v>2440</c:v>
                </c:pt>
                <c:pt idx="7">
                  <c:v>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E-4ABF-8965-9F3D0332031D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8.52'!$Z$93:$Z$100</c:f>
              <c:numCache>
                <c:formatCode>#,##0</c:formatCode>
                <c:ptCount val="8"/>
                <c:pt idx="0">
                  <c:v>5774</c:v>
                </c:pt>
                <c:pt idx="1">
                  <c:v>17231</c:v>
                </c:pt>
                <c:pt idx="2">
                  <c:v>1799</c:v>
                </c:pt>
                <c:pt idx="3">
                  <c:v>6237</c:v>
                </c:pt>
                <c:pt idx="4">
                  <c:v>8466</c:v>
                </c:pt>
                <c:pt idx="5">
                  <c:v>4189</c:v>
                </c:pt>
                <c:pt idx="6">
                  <c:v>428</c:v>
                </c:pt>
                <c:pt idx="7">
                  <c:v>2020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E-4ABF-8965-9F3D03320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5.2560948333706108E-2</c:v>
                </c:pt>
                <c:pt idx="1">
                  <c:v>5.9779183017832091E-3</c:v>
                </c:pt>
                <c:pt idx="2">
                  <c:v>5.8742197189971736E-2</c:v>
                </c:pt>
                <c:pt idx="3">
                  <c:v>9.7395335597080177E-3</c:v>
                </c:pt>
                <c:pt idx="4">
                  <c:v>0.10113661779955674</c:v>
                </c:pt>
                <c:pt idx="5">
                  <c:v>3.2654887049876985E-2</c:v>
                </c:pt>
                <c:pt idx="6">
                  <c:v>8.7472804538337973E-2</c:v>
                </c:pt>
                <c:pt idx="7">
                  <c:v>6.4659116325410215E-2</c:v>
                </c:pt>
                <c:pt idx="8">
                  <c:v>2.9157601512779324E-2</c:v>
                </c:pt>
                <c:pt idx="9">
                  <c:v>8.9465443972265718E-3</c:v>
                </c:pt>
                <c:pt idx="10">
                  <c:v>3.4830523982838903E-2</c:v>
                </c:pt>
                <c:pt idx="11">
                  <c:v>1.5819117138732436E-2</c:v>
                </c:pt>
                <c:pt idx="12">
                  <c:v>5.3211606108049855E-2</c:v>
                </c:pt>
                <c:pt idx="13">
                  <c:v>6.3479799109412177E-2</c:v>
                </c:pt>
                <c:pt idx="14">
                  <c:v>5.038531140074419E-2</c:v>
                </c:pt>
                <c:pt idx="15">
                  <c:v>8.2857200951586996E-2</c:v>
                </c:pt>
                <c:pt idx="16">
                  <c:v>0.13470649234460463</c:v>
                </c:pt>
                <c:pt idx="17">
                  <c:v>2.2427360159411155E-2</c:v>
                </c:pt>
                <c:pt idx="18">
                  <c:v>4.2008092556068403E-2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8-4C3C-A6B3-1269AA01E3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8-4C3C-A6B3-1269AA01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8.52'!$V$8:$Z$8</c:f>
              <c:numCache>
                <c:formatCode>#,##0</c:formatCode>
                <c:ptCount val="5"/>
                <c:pt idx="0">
                  <c:v>45000</c:v>
                </c:pt>
                <c:pt idx="1">
                  <c:v>45585.94</c:v>
                </c:pt>
                <c:pt idx="2">
                  <c:v>46152.55</c:v>
                </c:pt>
                <c:pt idx="3">
                  <c:v>49757</c:v>
                </c:pt>
                <c:pt idx="4">
                  <c:v>50248.17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5-4118-87D9-D2B36EE442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5-4118-87D9-D2B36EE4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8.53'!$U$4:$Y$4</c:f>
              <c:numCache>
                <c:formatCode>#,##0</c:formatCode>
                <c:ptCount val="5"/>
                <c:pt idx="1">
                  <c:v>117438</c:v>
                </c:pt>
                <c:pt idx="2">
                  <c:v>119985</c:v>
                </c:pt>
                <c:pt idx="3">
                  <c:v>118879</c:v>
                </c:pt>
                <c:pt idx="4">
                  <c:v>120739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7-4F4A-8817-B15F5D7E12FC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8.53'!$U$7:$Y$7</c:f>
              <c:numCache>
                <c:formatCode>#,##0</c:formatCode>
                <c:ptCount val="5"/>
                <c:pt idx="1">
                  <c:v>85367</c:v>
                </c:pt>
                <c:pt idx="2">
                  <c:v>86424</c:v>
                </c:pt>
                <c:pt idx="3">
                  <c:v>87406</c:v>
                </c:pt>
                <c:pt idx="4">
                  <c:v>87972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7-4F4A-8817-B15F5D7E12FC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8.53'!$U$11:$Y$11</c:f>
              <c:numCache>
                <c:formatCode>#,##0</c:formatCode>
                <c:ptCount val="5"/>
                <c:pt idx="1">
                  <c:v>102659</c:v>
                </c:pt>
                <c:pt idx="2">
                  <c:v>104982</c:v>
                </c:pt>
                <c:pt idx="3">
                  <c:v>103846</c:v>
                </c:pt>
                <c:pt idx="4">
                  <c:v>105325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7-4F4A-8817-B15F5D7E12FC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8.53'!$U$12:$Y$12</c:f>
              <c:numCache>
                <c:formatCode>#,##0</c:formatCode>
                <c:ptCount val="5"/>
                <c:pt idx="1">
                  <c:v>14779</c:v>
                </c:pt>
                <c:pt idx="2">
                  <c:v>15003</c:v>
                </c:pt>
                <c:pt idx="3">
                  <c:v>15032</c:v>
                </c:pt>
                <c:pt idx="4">
                  <c:v>15414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F7-4F4A-8817-B15F5D7E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1.288256006949292E-2</c:v>
                </c:pt>
                <c:pt idx="1">
                  <c:v>2.1173623714458561E-3</c:v>
                </c:pt>
                <c:pt idx="2">
                  <c:v>5.2119689143282612E-2</c:v>
                </c:pt>
                <c:pt idx="3">
                  <c:v>6.2047248980098349E-3</c:v>
                </c:pt>
                <c:pt idx="4">
                  <c:v>0.10302170102533079</c:v>
                </c:pt>
                <c:pt idx="5">
                  <c:v>3.5397955543146106E-2</c:v>
                </c:pt>
                <c:pt idx="6">
                  <c:v>0.11374036328664278</c:v>
                </c:pt>
                <c:pt idx="7">
                  <c:v>9.2341818294631367E-2</c:v>
                </c:pt>
                <c:pt idx="8">
                  <c:v>2.1127088277723485E-2</c:v>
                </c:pt>
                <c:pt idx="9">
                  <c:v>1.0912559914374797E-2</c:v>
                </c:pt>
                <c:pt idx="10">
                  <c:v>3.5677168163556545E-2</c:v>
                </c:pt>
                <c:pt idx="11">
                  <c:v>2.1096064653233437E-2</c:v>
                </c:pt>
                <c:pt idx="12">
                  <c:v>7.5938076845517857E-2</c:v>
                </c:pt>
                <c:pt idx="13">
                  <c:v>6.8732840057703942E-2</c:v>
                </c:pt>
                <c:pt idx="14">
                  <c:v>4.6644019420788933E-2</c:v>
                </c:pt>
                <c:pt idx="15">
                  <c:v>8.0017683465959333E-2</c:v>
                </c:pt>
                <c:pt idx="16">
                  <c:v>0.1259869390540897</c:v>
                </c:pt>
                <c:pt idx="17">
                  <c:v>2.939488420432159E-2</c:v>
                </c:pt>
                <c:pt idx="18">
                  <c:v>3.6351931996215114E-2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4-4AE8-AC97-247017E23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4-4AE8-AC97-247017E23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8.53'!$Y$44:$Y$60</c:f>
              <c:numCache>
                <c:formatCode>#,##0</c:formatCode>
                <c:ptCount val="17"/>
                <c:pt idx="0">
                  <c:v>39</c:v>
                </c:pt>
                <c:pt idx="1">
                  <c:v>1757</c:v>
                </c:pt>
                <c:pt idx="2">
                  <c:v>3871</c:v>
                </c:pt>
                <c:pt idx="3">
                  <c:v>5006</c:v>
                </c:pt>
                <c:pt idx="4">
                  <c:v>5397</c:v>
                </c:pt>
                <c:pt idx="5">
                  <c:v>5355</c:v>
                </c:pt>
                <c:pt idx="6">
                  <c:v>4955</c:v>
                </c:pt>
                <c:pt idx="7">
                  <c:v>4957</c:v>
                </c:pt>
                <c:pt idx="8">
                  <c:v>5778</c:v>
                </c:pt>
                <c:pt idx="9">
                  <c:v>5723</c:v>
                </c:pt>
                <c:pt idx="10">
                  <c:v>5345</c:v>
                </c:pt>
                <c:pt idx="11">
                  <c:v>4577</c:v>
                </c:pt>
                <c:pt idx="12">
                  <c:v>2864</c:v>
                </c:pt>
                <c:pt idx="13">
                  <c:v>1415</c:v>
                </c:pt>
                <c:pt idx="14">
                  <c:v>642</c:v>
                </c:pt>
                <c:pt idx="15">
                  <c:v>264</c:v>
                </c:pt>
                <c:pt idx="1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9-4A44-89F2-18C890B353EC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8.53'!$Y$63:$Y$79</c:f>
              <c:numCache>
                <c:formatCode>#,##0</c:formatCode>
                <c:ptCount val="17"/>
                <c:pt idx="0">
                  <c:v>30</c:v>
                </c:pt>
                <c:pt idx="1">
                  <c:v>1933</c:v>
                </c:pt>
                <c:pt idx="2">
                  <c:v>4244</c:v>
                </c:pt>
                <c:pt idx="3">
                  <c:v>5349</c:v>
                </c:pt>
                <c:pt idx="4">
                  <c:v>5563</c:v>
                </c:pt>
                <c:pt idx="5">
                  <c:v>5496</c:v>
                </c:pt>
                <c:pt idx="6">
                  <c:v>5514</c:v>
                </c:pt>
                <c:pt idx="7">
                  <c:v>5772</c:v>
                </c:pt>
                <c:pt idx="8">
                  <c:v>6675</c:v>
                </c:pt>
                <c:pt idx="9">
                  <c:v>6915</c:v>
                </c:pt>
                <c:pt idx="10">
                  <c:v>5806</c:v>
                </c:pt>
                <c:pt idx="11">
                  <c:v>4629</c:v>
                </c:pt>
                <c:pt idx="12">
                  <c:v>2670</c:v>
                </c:pt>
                <c:pt idx="13">
                  <c:v>1064</c:v>
                </c:pt>
                <c:pt idx="14">
                  <c:v>430</c:v>
                </c:pt>
                <c:pt idx="15">
                  <c:v>226</c:v>
                </c:pt>
                <c:pt idx="16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9-4A44-89F2-18C890B35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8.53'!$Y$83:$Y$90</c:f>
              <c:numCache>
                <c:formatCode>#,##0</c:formatCode>
                <c:ptCount val="8"/>
                <c:pt idx="0">
                  <c:v>7064</c:v>
                </c:pt>
                <c:pt idx="1">
                  <c:v>5217</c:v>
                </c:pt>
                <c:pt idx="2">
                  <c:v>8790</c:v>
                </c:pt>
                <c:pt idx="3">
                  <c:v>2745</c:v>
                </c:pt>
                <c:pt idx="4">
                  <c:v>1472</c:v>
                </c:pt>
                <c:pt idx="5">
                  <c:v>2628</c:v>
                </c:pt>
                <c:pt idx="6">
                  <c:v>2217</c:v>
                </c:pt>
                <c:pt idx="7">
                  <c:v>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1-4391-AD00-C6B0E0914DC4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8.53'!$Y$93:$Y$100</c:f>
              <c:numCache>
                <c:formatCode>#,##0</c:formatCode>
                <c:ptCount val="8"/>
                <c:pt idx="0">
                  <c:v>4645</c:v>
                </c:pt>
                <c:pt idx="1">
                  <c:v>9090</c:v>
                </c:pt>
                <c:pt idx="2">
                  <c:v>1625</c:v>
                </c:pt>
                <c:pt idx="3">
                  <c:v>6688</c:v>
                </c:pt>
                <c:pt idx="4">
                  <c:v>6904</c:v>
                </c:pt>
                <c:pt idx="5">
                  <c:v>4930</c:v>
                </c:pt>
                <c:pt idx="6">
                  <c:v>292</c:v>
                </c:pt>
                <c:pt idx="7">
                  <c:v>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1-4391-AD00-C6B0E0914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8.53'!$U$8:$Y$8</c:f>
              <c:numCache>
                <c:formatCode>#,##0</c:formatCode>
                <c:ptCount val="5"/>
                <c:pt idx="1">
                  <c:v>40676</c:v>
                </c:pt>
                <c:pt idx="2">
                  <c:v>40912</c:v>
                </c:pt>
                <c:pt idx="3">
                  <c:v>41840.269999999997</c:v>
                </c:pt>
                <c:pt idx="4">
                  <c:v>44146.67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F-49AF-84A0-7EBC02519F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F-49AF-84A0-7EBC02519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8.53'!$V$4:$Z$4</c:f>
              <c:numCache>
                <c:formatCode>#,##0</c:formatCode>
                <c:ptCount val="5"/>
                <c:pt idx="0">
                  <c:v>117438</c:v>
                </c:pt>
                <c:pt idx="1">
                  <c:v>119985</c:v>
                </c:pt>
                <c:pt idx="2">
                  <c:v>118879</c:v>
                </c:pt>
                <c:pt idx="3">
                  <c:v>120739</c:v>
                </c:pt>
                <c:pt idx="4">
                  <c:v>128934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4-4EBC-9A1B-B23D19A6A4B1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8.53'!$V$7:$Z$7</c:f>
              <c:numCache>
                <c:formatCode>#,##0</c:formatCode>
                <c:ptCount val="5"/>
                <c:pt idx="0">
                  <c:v>85367</c:v>
                </c:pt>
                <c:pt idx="1">
                  <c:v>86424</c:v>
                </c:pt>
                <c:pt idx="2">
                  <c:v>87406</c:v>
                </c:pt>
                <c:pt idx="3">
                  <c:v>87972</c:v>
                </c:pt>
                <c:pt idx="4">
                  <c:v>89364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4-4EBC-9A1B-B23D19A6A4B1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8.53'!$V$11:$Z$11</c:f>
              <c:numCache>
                <c:formatCode>#,##0</c:formatCode>
                <c:ptCount val="5"/>
                <c:pt idx="0">
                  <c:v>102659</c:v>
                </c:pt>
                <c:pt idx="1">
                  <c:v>104982</c:v>
                </c:pt>
                <c:pt idx="2">
                  <c:v>103846</c:v>
                </c:pt>
                <c:pt idx="3">
                  <c:v>105325</c:v>
                </c:pt>
                <c:pt idx="4">
                  <c:v>113294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4-4EBC-9A1B-B23D19A6A4B1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8.53'!$V$12:$Z$12</c:f>
              <c:numCache>
                <c:formatCode>#,##0</c:formatCode>
                <c:ptCount val="5"/>
                <c:pt idx="0">
                  <c:v>14779</c:v>
                </c:pt>
                <c:pt idx="1">
                  <c:v>15003</c:v>
                </c:pt>
                <c:pt idx="2">
                  <c:v>15032</c:v>
                </c:pt>
                <c:pt idx="3">
                  <c:v>15414</c:v>
                </c:pt>
                <c:pt idx="4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54-4EBC-9A1B-B23D19A6A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1.288256006949292E-2</c:v>
                </c:pt>
                <c:pt idx="1">
                  <c:v>2.1173623714458561E-3</c:v>
                </c:pt>
                <c:pt idx="2">
                  <c:v>5.2119689143282612E-2</c:v>
                </c:pt>
                <c:pt idx="3">
                  <c:v>6.2047248980098349E-3</c:v>
                </c:pt>
                <c:pt idx="4">
                  <c:v>0.10302170102533079</c:v>
                </c:pt>
                <c:pt idx="5">
                  <c:v>3.5397955543146106E-2</c:v>
                </c:pt>
                <c:pt idx="6">
                  <c:v>0.11374036328664278</c:v>
                </c:pt>
                <c:pt idx="7">
                  <c:v>9.2341818294631367E-2</c:v>
                </c:pt>
                <c:pt idx="8">
                  <c:v>2.1127088277723485E-2</c:v>
                </c:pt>
                <c:pt idx="9">
                  <c:v>1.0912559914374797E-2</c:v>
                </c:pt>
                <c:pt idx="10">
                  <c:v>3.5677168163556545E-2</c:v>
                </c:pt>
                <c:pt idx="11">
                  <c:v>2.1096064653233437E-2</c:v>
                </c:pt>
                <c:pt idx="12">
                  <c:v>7.5938076845517857E-2</c:v>
                </c:pt>
                <c:pt idx="13">
                  <c:v>6.8732840057703942E-2</c:v>
                </c:pt>
                <c:pt idx="14">
                  <c:v>4.6644019420788933E-2</c:v>
                </c:pt>
                <c:pt idx="15">
                  <c:v>8.0017683465959333E-2</c:v>
                </c:pt>
                <c:pt idx="16">
                  <c:v>0.1259869390540897</c:v>
                </c:pt>
                <c:pt idx="17">
                  <c:v>2.939488420432159E-2</c:v>
                </c:pt>
                <c:pt idx="18">
                  <c:v>3.6351931996215114E-2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5-4011-88F6-F33E223311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5-4011-88F6-F33E2233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8.53'!$Z$44:$Z$60</c:f>
              <c:numCache>
                <c:formatCode>#,##0</c:formatCode>
                <c:ptCount val="17"/>
                <c:pt idx="0">
                  <c:v>43</c:v>
                </c:pt>
                <c:pt idx="1">
                  <c:v>2223</c:v>
                </c:pt>
                <c:pt idx="2">
                  <c:v>4476</c:v>
                </c:pt>
                <c:pt idx="3">
                  <c:v>5534</c:v>
                </c:pt>
                <c:pt idx="4">
                  <c:v>5395</c:v>
                </c:pt>
                <c:pt idx="5">
                  <c:v>5524</c:v>
                </c:pt>
                <c:pt idx="6">
                  <c:v>5226</c:v>
                </c:pt>
                <c:pt idx="7">
                  <c:v>5142</c:v>
                </c:pt>
                <c:pt idx="8">
                  <c:v>5639</c:v>
                </c:pt>
                <c:pt idx="9">
                  <c:v>6059</c:v>
                </c:pt>
                <c:pt idx="10">
                  <c:v>5248</c:v>
                </c:pt>
                <c:pt idx="11">
                  <c:v>4814</c:v>
                </c:pt>
                <c:pt idx="12">
                  <c:v>3066</c:v>
                </c:pt>
                <c:pt idx="13">
                  <c:v>1561</c:v>
                </c:pt>
                <c:pt idx="14">
                  <c:v>703</c:v>
                </c:pt>
                <c:pt idx="15">
                  <c:v>286</c:v>
                </c:pt>
                <c:pt idx="16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C-401B-9FBD-9184D34EE07D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8.53'!$Z$63:$Z$79</c:f>
              <c:numCache>
                <c:formatCode>#,##0</c:formatCode>
                <c:ptCount val="17"/>
                <c:pt idx="0">
                  <c:v>51</c:v>
                </c:pt>
                <c:pt idx="1">
                  <c:v>2629</c:v>
                </c:pt>
                <c:pt idx="2">
                  <c:v>4866</c:v>
                </c:pt>
                <c:pt idx="3">
                  <c:v>5861</c:v>
                </c:pt>
                <c:pt idx="4">
                  <c:v>5823</c:v>
                </c:pt>
                <c:pt idx="5">
                  <c:v>5828</c:v>
                </c:pt>
                <c:pt idx="6">
                  <c:v>5991</c:v>
                </c:pt>
                <c:pt idx="7">
                  <c:v>6229</c:v>
                </c:pt>
                <c:pt idx="8">
                  <c:v>6784</c:v>
                </c:pt>
                <c:pt idx="9">
                  <c:v>7455</c:v>
                </c:pt>
                <c:pt idx="10">
                  <c:v>6297</c:v>
                </c:pt>
                <c:pt idx="11">
                  <c:v>4996</c:v>
                </c:pt>
                <c:pt idx="12">
                  <c:v>2813</c:v>
                </c:pt>
                <c:pt idx="13">
                  <c:v>1146</c:v>
                </c:pt>
                <c:pt idx="14">
                  <c:v>469</c:v>
                </c:pt>
                <c:pt idx="15">
                  <c:v>225</c:v>
                </c:pt>
                <c:pt idx="16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C-401B-9FBD-9184D34EE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8.53'!$Z$83:$Z$90</c:f>
              <c:numCache>
                <c:formatCode>#,##0</c:formatCode>
                <c:ptCount val="8"/>
                <c:pt idx="0">
                  <c:v>7090</c:v>
                </c:pt>
                <c:pt idx="1">
                  <c:v>5375</c:v>
                </c:pt>
                <c:pt idx="2">
                  <c:v>8840</c:v>
                </c:pt>
                <c:pt idx="3">
                  <c:v>2820</c:v>
                </c:pt>
                <c:pt idx="4">
                  <c:v>1517</c:v>
                </c:pt>
                <c:pt idx="5">
                  <c:v>2769</c:v>
                </c:pt>
                <c:pt idx="6">
                  <c:v>2211</c:v>
                </c:pt>
                <c:pt idx="7">
                  <c:v>3885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D-4557-86B0-6D59A614EB88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8.53'!$Z$93:$Z$100</c:f>
              <c:numCache>
                <c:formatCode>#,##0</c:formatCode>
                <c:ptCount val="8"/>
                <c:pt idx="0">
                  <c:v>4767</c:v>
                </c:pt>
                <c:pt idx="1">
                  <c:v>9407</c:v>
                </c:pt>
                <c:pt idx="2">
                  <c:v>1660</c:v>
                </c:pt>
                <c:pt idx="3">
                  <c:v>6777</c:v>
                </c:pt>
                <c:pt idx="4">
                  <c:v>6952</c:v>
                </c:pt>
                <c:pt idx="5">
                  <c:v>4950</c:v>
                </c:pt>
                <c:pt idx="6">
                  <c:v>298</c:v>
                </c:pt>
                <c:pt idx="7">
                  <c:v>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D-4557-86B0-6D59A614E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8.6'!$Y$44:$Y$60</c:f>
              <c:numCache>
                <c:formatCode>#,##0</c:formatCode>
                <c:ptCount val="17"/>
                <c:pt idx="0">
                  <c:v>21</c:v>
                </c:pt>
                <c:pt idx="1">
                  <c:v>542</c:v>
                </c:pt>
                <c:pt idx="2">
                  <c:v>1142</c:v>
                </c:pt>
                <c:pt idx="3">
                  <c:v>1826</c:v>
                </c:pt>
                <c:pt idx="4">
                  <c:v>2515</c:v>
                </c:pt>
                <c:pt idx="5">
                  <c:v>2434</c:v>
                </c:pt>
                <c:pt idx="6">
                  <c:v>2120</c:v>
                </c:pt>
                <c:pt idx="7">
                  <c:v>1900</c:v>
                </c:pt>
                <c:pt idx="8">
                  <c:v>1890</c:v>
                </c:pt>
                <c:pt idx="9">
                  <c:v>2026</c:v>
                </c:pt>
                <c:pt idx="10">
                  <c:v>1926</c:v>
                </c:pt>
                <c:pt idx="11">
                  <c:v>1744</c:v>
                </c:pt>
                <c:pt idx="12">
                  <c:v>977</c:v>
                </c:pt>
                <c:pt idx="13">
                  <c:v>489</c:v>
                </c:pt>
                <c:pt idx="14">
                  <c:v>244</c:v>
                </c:pt>
                <c:pt idx="15">
                  <c:v>106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0-47C5-8FF9-6B5B7594914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8.6'!$Y$63:$Y$79</c:f>
              <c:numCache>
                <c:formatCode>#,##0</c:formatCode>
                <c:ptCount val="17"/>
                <c:pt idx="0">
                  <c:v>13</c:v>
                </c:pt>
                <c:pt idx="1">
                  <c:v>671</c:v>
                </c:pt>
                <c:pt idx="2">
                  <c:v>1418</c:v>
                </c:pt>
                <c:pt idx="3">
                  <c:v>2088</c:v>
                </c:pt>
                <c:pt idx="4">
                  <c:v>2654</c:v>
                </c:pt>
                <c:pt idx="5">
                  <c:v>2319</c:v>
                </c:pt>
                <c:pt idx="6">
                  <c:v>2100</c:v>
                </c:pt>
                <c:pt idx="7">
                  <c:v>1850</c:v>
                </c:pt>
                <c:pt idx="8">
                  <c:v>2118</c:v>
                </c:pt>
                <c:pt idx="9">
                  <c:v>2170</c:v>
                </c:pt>
                <c:pt idx="10">
                  <c:v>2036</c:v>
                </c:pt>
                <c:pt idx="11">
                  <c:v>1610</c:v>
                </c:pt>
                <c:pt idx="12">
                  <c:v>771</c:v>
                </c:pt>
                <c:pt idx="13">
                  <c:v>337</c:v>
                </c:pt>
                <c:pt idx="14">
                  <c:v>142</c:v>
                </c:pt>
                <c:pt idx="15">
                  <c:v>95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0-47C5-8FF9-6B5B75949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8.53'!$V$8:$Z$8</c:f>
              <c:numCache>
                <c:formatCode>#,##0</c:formatCode>
                <c:ptCount val="5"/>
                <c:pt idx="0">
                  <c:v>40676</c:v>
                </c:pt>
                <c:pt idx="1">
                  <c:v>40912</c:v>
                </c:pt>
                <c:pt idx="2">
                  <c:v>41840.269999999997</c:v>
                </c:pt>
                <c:pt idx="3">
                  <c:v>44146.67</c:v>
                </c:pt>
                <c:pt idx="4">
                  <c:v>43284.5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4-4A96-BF63-7D257C3AC8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4-4A96-BF63-7D257C3A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8.54'!$U$4:$Y$4</c:f>
              <c:numCache>
                <c:formatCode>#,##0</c:formatCode>
                <c:ptCount val="5"/>
                <c:pt idx="1">
                  <c:v>13608</c:v>
                </c:pt>
                <c:pt idx="2">
                  <c:v>13741</c:v>
                </c:pt>
                <c:pt idx="3">
                  <c:v>14277</c:v>
                </c:pt>
                <c:pt idx="4">
                  <c:v>14509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9-4010-8CEE-DD2C685AF84B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8.54'!$U$7:$Y$7</c:f>
              <c:numCache>
                <c:formatCode>#,##0</c:formatCode>
                <c:ptCount val="5"/>
                <c:pt idx="1">
                  <c:v>9602</c:v>
                </c:pt>
                <c:pt idx="2">
                  <c:v>9548</c:v>
                </c:pt>
                <c:pt idx="3">
                  <c:v>9970</c:v>
                </c:pt>
                <c:pt idx="4">
                  <c:v>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9-4010-8CEE-DD2C685AF84B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8.54'!$U$11:$Y$11</c:f>
              <c:numCache>
                <c:formatCode>#,##0</c:formatCode>
                <c:ptCount val="5"/>
                <c:pt idx="1">
                  <c:v>11159</c:v>
                </c:pt>
                <c:pt idx="2">
                  <c:v>11308</c:v>
                </c:pt>
                <c:pt idx="3">
                  <c:v>11684</c:v>
                </c:pt>
                <c:pt idx="4">
                  <c:v>11864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9-4010-8CEE-DD2C685AF84B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8.54'!$U$12:$Y$12</c:f>
              <c:numCache>
                <c:formatCode>#,##0</c:formatCode>
                <c:ptCount val="5"/>
                <c:pt idx="1">
                  <c:v>2451</c:v>
                </c:pt>
                <c:pt idx="2">
                  <c:v>2433</c:v>
                </c:pt>
                <c:pt idx="3">
                  <c:v>2592</c:v>
                </c:pt>
                <c:pt idx="4">
                  <c:v>2645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9-4010-8CEE-DD2C685AF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2.6536930561698365E-2</c:v>
                </c:pt>
                <c:pt idx="1">
                  <c:v>5.2442029443356287E-3</c:v>
                </c:pt>
                <c:pt idx="2">
                  <c:v>7.6957098628925261E-2</c:v>
                </c:pt>
                <c:pt idx="3">
                  <c:v>5.0546534403234982E-3</c:v>
                </c:pt>
                <c:pt idx="4">
                  <c:v>6.2551336324003282E-2</c:v>
                </c:pt>
                <c:pt idx="5">
                  <c:v>1.8828584065205028E-2</c:v>
                </c:pt>
                <c:pt idx="6">
                  <c:v>9.0099197573766346E-2</c:v>
                </c:pt>
                <c:pt idx="7">
                  <c:v>6.8996019460415739E-2</c:v>
                </c:pt>
                <c:pt idx="8">
                  <c:v>2.6726480065710496E-2</c:v>
                </c:pt>
                <c:pt idx="9">
                  <c:v>1.7691287041132243E-2</c:v>
                </c:pt>
                <c:pt idx="10">
                  <c:v>2.7990143425791369E-2</c:v>
                </c:pt>
                <c:pt idx="11">
                  <c:v>1.0172490048651039E-2</c:v>
                </c:pt>
                <c:pt idx="12">
                  <c:v>6.9438301636444058E-2</c:v>
                </c:pt>
                <c:pt idx="13">
                  <c:v>4.8966955203133884E-2</c:v>
                </c:pt>
                <c:pt idx="14">
                  <c:v>7.2218361028621975E-2</c:v>
                </c:pt>
                <c:pt idx="15">
                  <c:v>0.10406267770266001</c:v>
                </c:pt>
                <c:pt idx="16">
                  <c:v>0.15163960320970493</c:v>
                </c:pt>
                <c:pt idx="17">
                  <c:v>4.3406836418778037E-2</c:v>
                </c:pt>
                <c:pt idx="18">
                  <c:v>3.5319390914260444E-2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2-4214-9611-F04D38DDB3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2-4214-9611-F04D38DDB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8.54'!$Y$44:$Y$60</c:f>
              <c:numCache>
                <c:formatCode>#,##0</c:formatCode>
                <c:ptCount val="17"/>
                <c:pt idx="0">
                  <c:v>5</c:v>
                </c:pt>
                <c:pt idx="1">
                  <c:v>143</c:v>
                </c:pt>
                <c:pt idx="2">
                  <c:v>376</c:v>
                </c:pt>
                <c:pt idx="3">
                  <c:v>427</c:v>
                </c:pt>
                <c:pt idx="4">
                  <c:v>579</c:v>
                </c:pt>
                <c:pt idx="5">
                  <c:v>526</c:v>
                </c:pt>
                <c:pt idx="6">
                  <c:v>632</c:v>
                </c:pt>
                <c:pt idx="7">
                  <c:v>650</c:v>
                </c:pt>
                <c:pt idx="8">
                  <c:v>747</c:v>
                </c:pt>
                <c:pt idx="9">
                  <c:v>752</c:v>
                </c:pt>
                <c:pt idx="10">
                  <c:v>703</c:v>
                </c:pt>
                <c:pt idx="11">
                  <c:v>723</c:v>
                </c:pt>
                <c:pt idx="12">
                  <c:v>475</c:v>
                </c:pt>
                <c:pt idx="13">
                  <c:v>194</c:v>
                </c:pt>
                <c:pt idx="14">
                  <c:v>76</c:v>
                </c:pt>
                <c:pt idx="15">
                  <c:v>37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B-4733-8B65-206DCA9A80B6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8.54'!$Y$63:$Y$79</c:f>
              <c:numCache>
                <c:formatCode>#,##0</c:formatCode>
                <c:ptCount val="17"/>
                <c:pt idx="0">
                  <c:v>2</c:v>
                </c:pt>
                <c:pt idx="1">
                  <c:v>161</c:v>
                </c:pt>
                <c:pt idx="2">
                  <c:v>371</c:v>
                </c:pt>
                <c:pt idx="3">
                  <c:v>437</c:v>
                </c:pt>
                <c:pt idx="4">
                  <c:v>511</c:v>
                </c:pt>
                <c:pt idx="5">
                  <c:v>582</c:v>
                </c:pt>
                <c:pt idx="6">
                  <c:v>718</c:v>
                </c:pt>
                <c:pt idx="7">
                  <c:v>759</c:v>
                </c:pt>
                <c:pt idx="8">
                  <c:v>894</c:v>
                </c:pt>
                <c:pt idx="9">
                  <c:v>804</c:v>
                </c:pt>
                <c:pt idx="10">
                  <c:v>883</c:v>
                </c:pt>
                <c:pt idx="11">
                  <c:v>701</c:v>
                </c:pt>
                <c:pt idx="12">
                  <c:v>371</c:v>
                </c:pt>
                <c:pt idx="13">
                  <c:v>143</c:v>
                </c:pt>
                <c:pt idx="14">
                  <c:v>52</c:v>
                </c:pt>
                <c:pt idx="15">
                  <c:v>29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B-4733-8B65-206DCA9A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8.54'!$Y$83:$Y$90</c:f>
              <c:numCache>
                <c:formatCode>#,##0</c:formatCode>
                <c:ptCount val="8"/>
                <c:pt idx="0">
                  <c:v>554</c:v>
                </c:pt>
                <c:pt idx="1">
                  <c:v>801</c:v>
                </c:pt>
                <c:pt idx="2">
                  <c:v>747</c:v>
                </c:pt>
                <c:pt idx="3">
                  <c:v>354</c:v>
                </c:pt>
                <c:pt idx="4">
                  <c:v>171</c:v>
                </c:pt>
                <c:pt idx="5">
                  <c:v>190</c:v>
                </c:pt>
                <c:pt idx="6">
                  <c:v>306</c:v>
                </c:pt>
                <c:pt idx="7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A-43AD-9301-E7F49DADE96D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8.54'!$Y$93:$Y$100</c:f>
              <c:numCache>
                <c:formatCode>#,##0</c:formatCode>
                <c:ptCount val="8"/>
                <c:pt idx="0">
                  <c:v>456</c:v>
                </c:pt>
                <c:pt idx="1">
                  <c:v>1277</c:v>
                </c:pt>
                <c:pt idx="2">
                  <c:v>187</c:v>
                </c:pt>
                <c:pt idx="3">
                  <c:v>687</c:v>
                </c:pt>
                <c:pt idx="4">
                  <c:v>602</c:v>
                </c:pt>
                <c:pt idx="5">
                  <c:v>363</c:v>
                </c:pt>
                <c:pt idx="6">
                  <c:v>19</c:v>
                </c:pt>
                <c:pt idx="7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A-43AD-9301-E7F49DAD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8.54'!$U$8:$Y$8</c:f>
              <c:numCache>
                <c:formatCode>#,##0</c:formatCode>
                <c:ptCount val="5"/>
                <c:pt idx="1">
                  <c:v>36310.74</c:v>
                </c:pt>
                <c:pt idx="2">
                  <c:v>37983.5</c:v>
                </c:pt>
                <c:pt idx="3">
                  <c:v>38295.08</c:v>
                </c:pt>
                <c:pt idx="4">
                  <c:v>40836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A-42A1-8FF8-4A6C8DCB05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A-42A1-8FF8-4A6C8DCB0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8.54'!$V$4:$Z$4</c:f>
              <c:numCache>
                <c:formatCode>#,##0</c:formatCode>
                <c:ptCount val="5"/>
                <c:pt idx="0">
                  <c:v>13608</c:v>
                </c:pt>
                <c:pt idx="1">
                  <c:v>13741</c:v>
                </c:pt>
                <c:pt idx="2">
                  <c:v>14277</c:v>
                </c:pt>
                <c:pt idx="3">
                  <c:v>14509</c:v>
                </c:pt>
                <c:pt idx="4">
                  <c:v>15828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D-4D10-90A3-C0393978361C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8.54'!$V$7:$Z$7</c:f>
              <c:numCache>
                <c:formatCode>#,##0</c:formatCode>
                <c:ptCount val="5"/>
                <c:pt idx="0">
                  <c:v>9602</c:v>
                </c:pt>
                <c:pt idx="1">
                  <c:v>9548</c:v>
                </c:pt>
                <c:pt idx="2">
                  <c:v>9970</c:v>
                </c:pt>
                <c:pt idx="3">
                  <c:v>10163</c:v>
                </c:pt>
                <c:pt idx="4">
                  <c:v>10602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D-4D10-90A3-C0393978361C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8.54'!$V$11:$Z$11</c:f>
              <c:numCache>
                <c:formatCode>#,##0</c:formatCode>
                <c:ptCount val="5"/>
                <c:pt idx="0">
                  <c:v>11159</c:v>
                </c:pt>
                <c:pt idx="1">
                  <c:v>11308</c:v>
                </c:pt>
                <c:pt idx="2">
                  <c:v>11684</c:v>
                </c:pt>
                <c:pt idx="3">
                  <c:v>11864</c:v>
                </c:pt>
                <c:pt idx="4">
                  <c:v>13130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D-4D10-90A3-C0393978361C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8.54'!$V$12:$Z$12</c:f>
              <c:numCache>
                <c:formatCode>#,##0</c:formatCode>
                <c:ptCount val="5"/>
                <c:pt idx="0">
                  <c:v>2451</c:v>
                </c:pt>
                <c:pt idx="1">
                  <c:v>2433</c:v>
                </c:pt>
                <c:pt idx="2">
                  <c:v>2592</c:v>
                </c:pt>
                <c:pt idx="3">
                  <c:v>2645</c:v>
                </c:pt>
                <c:pt idx="4">
                  <c:v>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3D-4D10-90A3-C03939783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2.6536930561698365E-2</c:v>
                </c:pt>
                <c:pt idx="1">
                  <c:v>5.2442029443356287E-3</c:v>
                </c:pt>
                <c:pt idx="2">
                  <c:v>7.6957098628925261E-2</c:v>
                </c:pt>
                <c:pt idx="3">
                  <c:v>5.0546534403234982E-3</c:v>
                </c:pt>
                <c:pt idx="4">
                  <c:v>6.2551336324003282E-2</c:v>
                </c:pt>
                <c:pt idx="5">
                  <c:v>1.8828584065205028E-2</c:v>
                </c:pt>
                <c:pt idx="6">
                  <c:v>9.0099197573766346E-2</c:v>
                </c:pt>
                <c:pt idx="7">
                  <c:v>6.8996019460415739E-2</c:v>
                </c:pt>
                <c:pt idx="8">
                  <c:v>2.6726480065710496E-2</c:v>
                </c:pt>
                <c:pt idx="9">
                  <c:v>1.7691287041132243E-2</c:v>
                </c:pt>
                <c:pt idx="10">
                  <c:v>2.7990143425791369E-2</c:v>
                </c:pt>
                <c:pt idx="11">
                  <c:v>1.0172490048651039E-2</c:v>
                </c:pt>
                <c:pt idx="12">
                  <c:v>6.9438301636444058E-2</c:v>
                </c:pt>
                <c:pt idx="13">
                  <c:v>4.8966955203133884E-2</c:v>
                </c:pt>
                <c:pt idx="14">
                  <c:v>7.2218361028621975E-2</c:v>
                </c:pt>
                <c:pt idx="15">
                  <c:v>0.10406267770266001</c:v>
                </c:pt>
                <c:pt idx="16">
                  <c:v>0.15163960320970493</c:v>
                </c:pt>
                <c:pt idx="17">
                  <c:v>4.3406836418778037E-2</c:v>
                </c:pt>
                <c:pt idx="18">
                  <c:v>3.5319390914260444E-2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263-BBEB-2EFE556B4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5-4263-BBEB-2EFE556B4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8.54'!$Z$44:$Z$60</c:f>
              <c:numCache>
                <c:formatCode>#,##0</c:formatCode>
                <c:ptCount val="17"/>
                <c:pt idx="0">
                  <c:v>10</c:v>
                </c:pt>
                <c:pt idx="1">
                  <c:v>201</c:v>
                </c:pt>
                <c:pt idx="2">
                  <c:v>412</c:v>
                </c:pt>
                <c:pt idx="3">
                  <c:v>454</c:v>
                </c:pt>
                <c:pt idx="4">
                  <c:v>623</c:v>
                </c:pt>
                <c:pt idx="5">
                  <c:v>574</c:v>
                </c:pt>
                <c:pt idx="6">
                  <c:v>696</c:v>
                </c:pt>
                <c:pt idx="7">
                  <c:v>677</c:v>
                </c:pt>
                <c:pt idx="8">
                  <c:v>733</c:v>
                </c:pt>
                <c:pt idx="9">
                  <c:v>769</c:v>
                </c:pt>
                <c:pt idx="10">
                  <c:v>762</c:v>
                </c:pt>
                <c:pt idx="11">
                  <c:v>687</c:v>
                </c:pt>
                <c:pt idx="12">
                  <c:v>534</c:v>
                </c:pt>
                <c:pt idx="13">
                  <c:v>186</c:v>
                </c:pt>
                <c:pt idx="14">
                  <c:v>104</c:v>
                </c:pt>
                <c:pt idx="15">
                  <c:v>41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B-4C7E-B1C0-E373437EFC98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8.54'!$Z$63:$Z$79</c:f>
              <c:numCache>
                <c:formatCode>#,##0</c:formatCode>
                <c:ptCount val="17"/>
                <c:pt idx="0">
                  <c:v>8</c:v>
                </c:pt>
                <c:pt idx="1">
                  <c:v>224</c:v>
                </c:pt>
                <c:pt idx="2">
                  <c:v>453</c:v>
                </c:pt>
                <c:pt idx="3">
                  <c:v>472</c:v>
                </c:pt>
                <c:pt idx="4">
                  <c:v>558</c:v>
                </c:pt>
                <c:pt idx="5">
                  <c:v>693</c:v>
                </c:pt>
                <c:pt idx="6">
                  <c:v>802</c:v>
                </c:pt>
                <c:pt idx="7">
                  <c:v>807</c:v>
                </c:pt>
                <c:pt idx="8">
                  <c:v>908</c:v>
                </c:pt>
                <c:pt idx="9">
                  <c:v>1004</c:v>
                </c:pt>
                <c:pt idx="10">
                  <c:v>927</c:v>
                </c:pt>
                <c:pt idx="11">
                  <c:v>783</c:v>
                </c:pt>
                <c:pt idx="12">
                  <c:v>433</c:v>
                </c:pt>
                <c:pt idx="13">
                  <c:v>161</c:v>
                </c:pt>
                <c:pt idx="14">
                  <c:v>60</c:v>
                </c:pt>
                <c:pt idx="15">
                  <c:v>26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B-4C7E-B1C0-E373437EF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8.54'!$Z$83:$Z$90</c:f>
              <c:numCache>
                <c:formatCode>#,##0</c:formatCode>
                <c:ptCount val="8"/>
                <c:pt idx="0">
                  <c:v>577</c:v>
                </c:pt>
                <c:pt idx="1">
                  <c:v>823</c:v>
                </c:pt>
                <c:pt idx="2">
                  <c:v>751</c:v>
                </c:pt>
                <c:pt idx="3">
                  <c:v>376</c:v>
                </c:pt>
                <c:pt idx="4">
                  <c:v>189</c:v>
                </c:pt>
                <c:pt idx="5">
                  <c:v>217</c:v>
                </c:pt>
                <c:pt idx="6">
                  <c:v>299</c:v>
                </c:pt>
                <c:pt idx="7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7-4E6C-8227-7CF58A584134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8.54'!$Z$93:$Z$100</c:f>
              <c:numCache>
                <c:formatCode>#,##0</c:formatCode>
                <c:ptCount val="8"/>
                <c:pt idx="0">
                  <c:v>491</c:v>
                </c:pt>
                <c:pt idx="1">
                  <c:v>1363</c:v>
                </c:pt>
                <c:pt idx="2">
                  <c:v>182</c:v>
                </c:pt>
                <c:pt idx="3">
                  <c:v>701</c:v>
                </c:pt>
                <c:pt idx="4">
                  <c:v>654</c:v>
                </c:pt>
                <c:pt idx="5">
                  <c:v>380</c:v>
                </c:pt>
                <c:pt idx="6">
                  <c:v>31</c:v>
                </c:pt>
                <c:pt idx="7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7-4E6C-8227-7CF58A584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8.6'!$Y$83:$Y$90</c:f>
              <c:numCache>
                <c:formatCode>#,##0</c:formatCode>
                <c:ptCount val="8"/>
                <c:pt idx="0">
                  <c:v>1746</c:v>
                </c:pt>
                <c:pt idx="1">
                  <c:v>1639</c:v>
                </c:pt>
                <c:pt idx="2">
                  <c:v>3329</c:v>
                </c:pt>
                <c:pt idx="3">
                  <c:v>779</c:v>
                </c:pt>
                <c:pt idx="4">
                  <c:v>513</c:v>
                </c:pt>
                <c:pt idx="5">
                  <c:v>710</c:v>
                </c:pt>
                <c:pt idx="6">
                  <c:v>1595</c:v>
                </c:pt>
                <c:pt idx="7">
                  <c:v>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C-434A-87FA-219A2019B0CC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8.6'!$Y$93:$Y$100</c:f>
              <c:numCache>
                <c:formatCode>#,##0</c:formatCode>
                <c:ptCount val="8"/>
                <c:pt idx="0">
                  <c:v>1199</c:v>
                </c:pt>
                <c:pt idx="1">
                  <c:v>3021</c:v>
                </c:pt>
                <c:pt idx="2">
                  <c:v>581</c:v>
                </c:pt>
                <c:pt idx="3">
                  <c:v>2571</c:v>
                </c:pt>
                <c:pt idx="4">
                  <c:v>2490</c:v>
                </c:pt>
                <c:pt idx="5">
                  <c:v>1380</c:v>
                </c:pt>
                <c:pt idx="6">
                  <c:v>179</c:v>
                </c:pt>
                <c:pt idx="7">
                  <c:v>1240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C-434A-87FA-219A2019B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8.54'!$V$8:$Z$8</c:f>
              <c:numCache>
                <c:formatCode>#,##0</c:formatCode>
                <c:ptCount val="5"/>
                <c:pt idx="0">
                  <c:v>36310.74</c:v>
                </c:pt>
                <c:pt idx="1">
                  <c:v>37983.5</c:v>
                </c:pt>
                <c:pt idx="2">
                  <c:v>38295.08</c:v>
                </c:pt>
                <c:pt idx="3">
                  <c:v>40836</c:v>
                </c:pt>
                <c:pt idx="4">
                  <c:v>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2-4DB5-98D2-22FFF65E5A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2-4DB5-98D2-22FFF65E5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8.55'!$U$4:$Y$4</c:f>
              <c:numCache>
                <c:formatCode>#,##0</c:formatCode>
                <c:ptCount val="5"/>
                <c:pt idx="1">
                  <c:v>14578</c:v>
                </c:pt>
                <c:pt idx="2">
                  <c:v>14836</c:v>
                </c:pt>
                <c:pt idx="3">
                  <c:v>15000</c:v>
                </c:pt>
                <c:pt idx="4">
                  <c:v>15324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E-4DEC-ACA9-3AFDBEB7B269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8.55'!$U$7:$Y$7</c:f>
              <c:numCache>
                <c:formatCode>#,##0</c:formatCode>
                <c:ptCount val="5"/>
                <c:pt idx="1">
                  <c:v>9738</c:v>
                </c:pt>
                <c:pt idx="2">
                  <c:v>9630</c:v>
                </c:pt>
                <c:pt idx="3">
                  <c:v>10139</c:v>
                </c:pt>
                <c:pt idx="4">
                  <c:v>10191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E-4DEC-ACA9-3AFDBEB7B269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8.55'!$U$11:$Y$11</c:f>
              <c:numCache>
                <c:formatCode>#,##0</c:formatCode>
                <c:ptCount val="5"/>
                <c:pt idx="1">
                  <c:v>11300</c:v>
                </c:pt>
                <c:pt idx="2">
                  <c:v>11797</c:v>
                </c:pt>
                <c:pt idx="3">
                  <c:v>11736</c:v>
                </c:pt>
                <c:pt idx="4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E-4DEC-ACA9-3AFDBEB7B269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8.55'!$U$12:$Y$12</c:f>
              <c:numCache>
                <c:formatCode>#,##0</c:formatCode>
                <c:ptCount val="5"/>
                <c:pt idx="1">
                  <c:v>3274</c:v>
                </c:pt>
                <c:pt idx="2">
                  <c:v>3033</c:v>
                </c:pt>
                <c:pt idx="3">
                  <c:v>3266</c:v>
                </c:pt>
                <c:pt idx="4">
                  <c:v>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E-4DEC-ACA9-3AFDBEB7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0.15703509756249609</c:v>
                </c:pt>
                <c:pt idx="1">
                  <c:v>4.4884982233027865E-3</c:v>
                </c:pt>
                <c:pt idx="2">
                  <c:v>5.411133969203915E-2</c:v>
                </c:pt>
                <c:pt idx="3">
                  <c:v>7.1067888535627458E-3</c:v>
                </c:pt>
                <c:pt idx="4">
                  <c:v>5.8412817156037654E-2</c:v>
                </c:pt>
                <c:pt idx="5">
                  <c:v>2.3626955925441059E-2</c:v>
                </c:pt>
                <c:pt idx="6">
                  <c:v>7.917212143881304E-2</c:v>
                </c:pt>
                <c:pt idx="7">
                  <c:v>6.8387257652266067E-2</c:v>
                </c:pt>
                <c:pt idx="8">
                  <c:v>2.7492051617729569E-2</c:v>
                </c:pt>
                <c:pt idx="9">
                  <c:v>3.0546724019699521E-3</c:v>
                </c:pt>
                <c:pt idx="10">
                  <c:v>1.8078673399414002E-2</c:v>
                </c:pt>
                <c:pt idx="11">
                  <c:v>1.2468050620285519E-2</c:v>
                </c:pt>
                <c:pt idx="12">
                  <c:v>4.2266691602767907E-2</c:v>
                </c:pt>
                <c:pt idx="13">
                  <c:v>4.4822641979926442E-2</c:v>
                </c:pt>
                <c:pt idx="14">
                  <c:v>5.2116451592793468E-2</c:v>
                </c:pt>
                <c:pt idx="15">
                  <c:v>6.6018328034411822E-2</c:v>
                </c:pt>
                <c:pt idx="16">
                  <c:v>0.12305965962221807</c:v>
                </c:pt>
                <c:pt idx="17">
                  <c:v>2.3128233900629635E-2</c:v>
                </c:pt>
                <c:pt idx="18">
                  <c:v>2.8302474908048127E-2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C-4DC0-B992-345DFC8257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C-4DC0-B992-345DFC82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8.55'!$Y$44:$Y$60</c:f>
              <c:numCache>
                <c:formatCode>#,##0</c:formatCode>
                <c:ptCount val="17"/>
                <c:pt idx="0">
                  <c:v>1</c:v>
                </c:pt>
                <c:pt idx="1">
                  <c:v>247</c:v>
                </c:pt>
                <c:pt idx="2">
                  <c:v>508</c:v>
                </c:pt>
                <c:pt idx="3">
                  <c:v>635</c:v>
                </c:pt>
                <c:pt idx="4">
                  <c:v>792</c:v>
                </c:pt>
                <c:pt idx="5">
                  <c:v>724</c:v>
                </c:pt>
                <c:pt idx="6">
                  <c:v>698</c:v>
                </c:pt>
                <c:pt idx="7">
                  <c:v>577</c:v>
                </c:pt>
                <c:pt idx="8">
                  <c:v>658</c:v>
                </c:pt>
                <c:pt idx="9">
                  <c:v>687</c:v>
                </c:pt>
                <c:pt idx="10">
                  <c:v>654</c:v>
                </c:pt>
                <c:pt idx="11">
                  <c:v>645</c:v>
                </c:pt>
                <c:pt idx="12">
                  <c:v>450</c:v>
                </c:pt>
                <c:pt idx="13">
                  <c:v>231</c:v>
                </c:pt>
                <c:pt idx="14">
                  <c:v>98</c:v>
                </c:pt>
                <c:pt idx="15">
                  <c:v>48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1-4F0B-AED1-D62C1C3663BE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8.55'!$Y$63:$Y$79</c:f>
              <c:numCache>
                <c:formatCode>#,##0</c:formatCode>
                <c:ptCount val="17"/>
                <c:pt idx="0">
                  <c:v>10</c:v>
                </c:pt>
                <c:pt idx="1">
                  <c:v>256</c:v>
                </c:pt>
                <c:pt idx="2">
                  <c:v>542</c:v>
                </c:pt>
                <c:pt idx="3">
                  <c:v>665</c:v>
                </c:pt>
                <c:pt idx="4">
                  <c:v>748</c:v>
                </c:pt>
                <c:pt idx="5">
                  <c:v>647</c:v>
                </c:pt>
                <c:pt idx="6">
                  <c:v>688</c:v>
                </c:pt>
                <c:pt idx="7">
                  <c:v>687</c:v>
                </c:pt>
                <c:pt idx="8">
                  <c:v>707</c:v>
                </c:pt>
                <c:pt idx="9">
                  <c:v>781</c:v>
                </c:pt>
                <c:pt idx="10">
                  <c:v>774</c:v>
                </c:pt>
                <c:pt idx="11">
                  <c:v>570</c:v>
                </c:pt>
                <c:pt idx="12">
                  <c:v>298</c:v>
                </c:pt>
                <c:pt idx="13">
                  <c:v>147</c:v>
                </c:pt>
                <c:pt idx="14">
                  <c:v>53</c:v>
                </c:pt>
                <c:pt idx="15">
                  <c:v>29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1-4F0B-AED1-D62C1C36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8.55'!$Y$83:$Y$90</c:f>
              <c:numCache>
                <c:formatCode>#,##0</c:formatCode>
                <c:ptCount val="8"/>
                <c:pt idx="0">
                  <c:v>482</c:v>
                </c:pt>
                <c:pt idx="1">
                  <c:v>392</c:v>
                </c:pt>
                <c:pt idx="2">
                  <c:v>847</c:v>
                </c:pt>
                <c:pt idx="3">
                  <c:v>198</c:v>
                </c:pt>
                <c:pt idx="4">
                  <c:v>99</c:v>
                </c:pt>
                <c:pt idx="5">
                  <c:v>185</c:v>
                </c:pt>
                <c:pt idx="6">
                  <c:v>450</c:v>
                </c:pt>
                <c:pt idx="7">
                  <c:v>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2-4BDF-81B1-2F7C75E7E4C4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8.55'!$Y$93:$Y$100</c:f>
              <c:numCache>
                <c:formatCode>#,##0</c:formatCode>
                <c:ptCount val="8"/>
                <c:pt idx="0">
                  <c:v>347</c:v>
                </c:pt>
                <c:pt idx="1">
                  <c:v>1010</c:v>
                </c:pt>
                <c:pt idx="2">
                  <c:v>169</c:v>
                </c:pt>
                <c:pt idx="3">
                  <c:v>696</c:v>
                </c:pt>
                <c:pt idx="4">
                  <c:v>598</c:v>
                </c:pt>
                <c:pt idx="5">
                  <c:v>394</c:v>
                </c:pt>
                <c:pt idx="6">
                  <c:v>37</c:v>
                </c:pt>
                <c:pt idx="7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2-4BDF-81B1-2F7C75E7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8.55'!$U$8:$Y$8</c:f>
              <c:numCache>
                <c:formatCode>#,##0</c:formatCode>
                <c:ptCount val="5"/>
                <c:pt idx="1">
                  <c:v>33592.03</c:v>
                </c:pt>
                <c:pt idx="2">
                  <c:v>34037.699999999997</c:v>
                </c:pt>
                <c:pt idx="3">
                  <c:v>33740.730000000003</c:v>
                </c:pt>
                <c:pt idx="4">
                  <c:v>36688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6-4C21-B0BC-345DF6836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6-4C21-B0BC-345DF6836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8.55'!$V$4:$Z$4</c:f>
              <c:numCache>
                <c:formatCode>#,##0</c:formatCode>
                <c:ptCount val="5"/>
                <c:pt idx="0">
                  <c:v>14578</c:v>
                </c:pt>
                <c:pt idx="1">
                  <c:v>14836</c:v>
                </c:pt>
                <c:pt idx="2">
                  <c:v>15000</c:v>
                </c:pt>
                <c:pt idx="3">
                  <c:v>15324</c:v>
                </c:pt>
                <c:pt idx="4">
                  <c:v>16041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B-43A6-9D4B-3010C0B84DEB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8.55'!$V$7:$Z$7</c:f>
              <c:numCache>
                <c:formatCode>#,##0</c:formatCode>
                <c:ptCount val="5"/>
                <c:pt idx="0">
                  <c:v>9738</c:v>
                </c:pt>
                <c:pt idx="1">
                  <c:v>9630</c:v>
                </c:pt>
                <c:pt idx="2">
                  <c:v>10139</c:v>
                </c:pt>
                <c:pt idx="3">
                  <c:v>10191</c:v>
                </c:pt>
                <c:pt idx="4">
                  <c:v>10512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B-43A6-9D4B-3010C0B84DEB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8.55'!$V$11:$Z$11</c:f>
              <c:numCache>
                <c:formatCode>#,##0</c:formatCode>
                <c:ptCount val="5"/>
                <c:pt idx="0">
                  <c:v>11300</c:v>
                </c:pt>
                <c:pt idx="1">
                  <c:v>11797</c:v>
                </c:pt>
                <c:pt idx="2">
                  <c:v>11736</c:v>
                </c:pt>
                <c:pt idx="3">
                  <c:v>12033</c:v>
                </c:pt>
                <c:pt idx="4">
                  <c:v>12682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B-43A6-9D4B-3010C0B84DEB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8.55'!$V$12:$Z$12</c:f>
              <c:numCache>
                <c:formatCode>#,##0</c:formatCode>
                <c:ptCount val="5"/>
                <c:pt idx="0">
                  <c:v>3274</c:v>
                </c:pt>
                <c:pt idx="1">
                  <c:v>3033</c:v>
                </c:pt>
                <c:pt idx="2">
                  <c:v>3266</c:v>
                </c:pt>
                <c:pt idx="3">
                  <c:v>3291</c:v>
                </c:pt>
                <c:pt idx="4">
                  <c:v>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B-43A6-9D4B-3010C0B84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0.15703509756249609</c:v>
                </c:pt>
                <c:pt idx="1">
                  <c:v>4.4884982233027865E-3</c:v>
                </c:pt>
                <c:pt idx="2">
                  <c:v>5.411133969203915E-2</c:v>
                </c:pt>
                <c:pt idx="3">
                  <c:v>7.1067888535627458E-3</c:v>
                </c:pt>
                <c:pt idx="4">
                  <c:v>5.8412817156037654E-2</c:v>
                </c:pt>
                <c:pt idx="5">
                  <c:v>2.3626955925441059E-2</c:v>
                </c:pt>
                <c:pt idx="6">
                  <c:v>7.917212143881304E-2</c:v>
                </c:pt>
                <c:pt idx="7">
                  <c:v>6.8387257652266067E-2</c:v>
                </c:pt>
                <c:pt idx="8">
                  <c:v>2.7492051617729569E-2</c:v>
                </c:pt>
                <c:pt idx="9">
                  <c:v>3.0546724019699521E-3</c:v>
                </c:pt>
                <c:pt idx="10">
                  <c:v>1.8078673399414002E-2</c:v>
                </c:pt>
                <c:pt idx="11">
                  <c:v>1.2468050620285519E-2</c:v>
                </c:pt>
                <c:pt idx="12">
                  <c:v>4.2266691602767907E-2</c:v>
                </c:pt>
                <c:pt idx="13">
                  <c:v>4.4822641979926442E-2</c:v>
                </c:pt>
                <c:pt idx="14">
                  <c:v>5.2116451592793468E-2</c:v>
                </c:pt>
                <c:pt idx="15">
                  <c:v>6.6018328034411822E-2</c:v>
                </c:pt>
                <c:pt idx="16">
                  <c:v>0.12305965962221807</c:v>
                </c:pt>
                <c:pt idx="17">
                  <c:v>2.3128233900629635E-2</c:v>
                </c:pt>
                <c:pt idx="18">
                  <c:v>2.8302474908048127E-2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F-4ADA-9FBC-0CB0F1140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F-4ADA-9FBC-0CB0F1140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8.55'!$Z$44:$Z$60</c:f>
              <c:numCache>
                <c:formatCode>#,##0</c:formatCode>
                <c:ptCount val="17"/>
                <c:pt idx="0">
                  <c:v>5</c:v>
                </c:pt>
                <c:pt idx="1">
                  <c:v>263</c:v>
                </c:pt>
                <c:pt idx="2">
                  <c:v>515</c:v>
                </c:pt>
                <c:pt idx="3">
                  <c:v>661</c:v>
                </c:pt>
                <c:pt idx="4">
                  <c:v>724</c:v>
                </c:pt>
                <c:pt idx="5">
                  <c:v>770</c:v>
                </c:pt>
                <c:pt idx="6">
                  <c:v>673</c:v>
                </c:pt>
                <c:pt idx="7">
                  <c:v>617</c:v>
                </c:pt>
                <c:pt idx="8">
                  <c:v>686</c:v>
                </c:pt>
                <c:pt idx="9">
                  <c:v>681</c:v>
                </c:pt>
                <c:pt idx="10">
                  <c:v>616</c:v>
                </c:pt>
                <c:pt idx="11">
                  <c:v>663</c:v>
                </c:pt>
                <c:pt idx="12">
                  <c:v>467</c:v>
                </c:pt>
                <c:pt idx="13">
                  <c:v>268</c:v>
                </c:pt>
                <c:pt idx="14">
                  <c:v>103</c:v>
                </c:pt>
                <c:pt idx="15">
                  <c:v>48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CA3-BB24-E5E1729706A4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8.55'!$Z$63:$Z$79</c:f>
              <c:numCache>
                <c:formatCode>#,##0</c:formatCode>
                <c:ptCount val="17"/>
                <c:pt idx="0">
                  <c:v>11</c:v>
                </c:pt>
                <c:pt idx="1">
                  <c:v>332</c:v>
                </c:pt>
                <c:pt idx="2">
                  <c:v>578</c:v>
                </c:pt>
                <c:pt idx="3">
                  <c:v>777</c:v>
                </c:pt>
                <c:pt idx="4">
                  <c:v>756</c:v>
                </c:pt>
                <c:pt idx="5">
                  <c:v>679</c:v>
                </c:pt>
                <c:pt idx="6">
                  <c:v>737</c:v>
                </c:pt>
                <c:pt idx="7">
                  <c:v>667</c:v>
                </c:pt>
                <c:pt idx="8">
                  <c:v>772</c:v>
                </c:pt>
                <c:pt idx="9">
                  <c:v>838</c:v>
                </c:pt>
                <c:pt idx="10">
                  <c:v>767</c:v>
                </c:pt>
                <c:pt idx="11">
                  <c:v>662</c:v>
                </c:pt>
                <c:pt idx="12">
                  <c:v>375</c:v>
                </c:pt>
                <c:pt idx="13">
                  <c:v>150</c:v>
                </c:pt>
                <c:pt idx="14">
                  <c:v>80</c:v>
                </c:pt>
                <c:pt idx="15">
                  <c:v>34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CA3-BB24-E5E172970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8.55'!$Z$83:$Z$90</c:f>
              <c:numCache>
                <c:formatCode>#,##0</c:formatCode>
                <c:ptCount val="8"/>
                <c:pt idx="0">
                  <c:v>489</c:v>
                </c:pt>
                <c:pt idx="1">
                  <c:v>416</c:v>
                </c:pt>
                <c:pt idx="2">
                  <c:v>847</c:v>
                </c:pt>
                <c:pt idx="3">
                  <c:v>212</c:v>
                </c:pt>
                <c:pt idx="4">
                  <c:v>105</c:v>
                </c:pt>
                <c:pt idx="5">
                  <c:v>201</c:v>
                </c:pt>
                <c:pt idx="6">
                  <c:v>458</c:v>
                </c:pt>
                <c:pt idx="7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B53-9E4E-B74B58B69FA7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8.55'!$Z$93:$Z$100</c:f>
              <c:numCache>
                <c:formatCode>#,##0</c:formatCode>
                <c:ptCount val="8"/>
                <c:pt idx="0">
                  <c:v>358</c:v>
                </c:pt>
                <c:pt idx="1">
                  <c:v>1039</c:v>
                </c:pt>
                <c:pt idx="2">
                  <c:v>174</c:v>
                </c:pt>
                <c:pt idx="3">
                  <c:v>740</c:v>
                </c:pt>
                <c:pt idx="4">
                  <c:v>633</c:v>
                </c:pt>
                <c:pt idx="5">
                  <c:v>433</c:v>
                </c:pt>
                <c:pt idx="6">
                  <c:v>44</c:v>
                </c:pt>
                <c:pt idx="7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B53-9E4E-B74B58B6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8.6'!$U$8:$Y$8</c:f>
              <c:numCache>
                <c:formatCode>#,##0</c:formatCode>
                <c:ptCount val="5"/>
                <c:pt idx="1">
                  <c:v>41672.93</c:v>
                </c:pt>
                <c:pt idx="2">
                  <c:v>41635</c:v>
                </c:pt>
                <c:pt idx="3">
                  <c:v>42932.01</c:v>
                </c:pt>
                <c:pt idx="4">
                  <c:v>45708.93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0-48AB-B3CA-3F3DC51D9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0-48AB-B3CA-3F3DC51D9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8.55'!$V$8:$Z$8</c:f>
              <c:numCache>
                <c:formatCode>#,##0</c:formatCode>
                <c:ptCount val="5"/>
                <c:pt idx="0">
                  <c:v>33592.03</c:v>
                </c:pt>
                <c:pt idx="1">
                  <c:v>34037.699999999997</c:v>
                </c:pt>
                <c:pt idx="2">
                  <c:v>33740.730000000003</c:v>
                </c:pt>
                <c:pt idx="3">
                  <c:v>36688</c:v>
                </c:pt>
                <c:pt idx="4">
                  <c:v>37445.82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189-9562-B640176651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189-9562-B6401766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8.56'!$U$4:$Y$4</c:f>
              <c:numCache>
                <c:formatCode>#,##0</c:formatCode>
                <c:ptCount val="5"/>
                <c:pt idx="1">
                  <c:v>10999</c:v>
                </c:pt>
                <c:pt idx="2">
                  <c:v>10915</c:v>
                </c:pt>
                <c:pt idx="3">
                  <c:v>11236</c:v>
                </c:pt>
                <c:pt idx="4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0-4CC7-B1BC-F2C65F251707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8.56'!$U$7:$Y$7</c:f>
              <c:numCache>
                <c:formatCode>#,##0</c:formatCode>
                <c:ptCount val="5"/>
                <c:pt idx="1">
                  <c:v>7854</c:v>
                </c:pt>
                <c:pt idx="2">
                  <c:v>7752</c:v>
                </c:pt>
                <c:pt idx="3">
                  <c:v>8073</c:v>
                </c:pt>
                <c:pt idx="4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0-4CC7-B1BC-F2C65F251707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8.56'!$U$11:$Y$11</c:f>
              <c:numCache>
                <c:formatCode>#,##0</c:formatCode>
                <c:ptCount val="5"/>
                <c:pt idx="1">
                  <c:v>8987</c:v>
                </c:pt>
                <c:pt idx="2">
                  <c:v>8951</c:v>
                </c:pt>
                <c:pt idx="3">
                  <c:v>9162</c:v>
                </c:pt>
                <c:pt idx="4">
                  <c:v>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0-4CC7-B1BC-F2C65F251707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8.56'!$U$12:$Y$12</c:f>
              <c:numCache>
                <c:formatCode>#,##0</c:formatCode>
                <c:ptCount val="5"/>
                <c:pt idx="1">
                  <c:v>2008</c:v>
                </c:pt>
                <c:pt idx="2">
                  <c:v>1967</c:v>
                </c:pt>
                <c:pt idx="3">
                  <c:v>2072</c:v>
                </c:pt>
                <c:pt idx="4">
                  <c:v>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B0-4CC7-B1BC-F2C65F25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5.8338720103425987E-2</c:v>
                </c:pt>
                <c:pt idx="1">
                  <c:v>2.9088558500323207E-3</c:v>
                </c:pt>
                <c:pt idx="2">
                  <c:v>4.9935358758888174E-2</c:v>
                </c:pt>
                <c:pt idx="3">
                  <c:v>6.7873303167420816E-3</c:v>
                </c:pt>
                <c:pt idx="4">
                  <c:v>0.10900129282482224</c:v>
                </c:pt>
                <c:pt idx="5">
                  <c:v>3.3532643826761473E-2</c:v>
                </c:pt>
                <c:pt idx="6">
                  <c:v>7.7488687782805432E-2</c:v>
                </c:pt>
                <c:pt idx="7">
                  <c:v>8.2659987071751775E-2</c:v>
                </c:pt>
                <c:pt idx="8">
                  <c:v>2.8926955397543634E-2</c:v>
                </c:pt>
                <c:pt idx="9">
                  <c:v>7.999353587588881E-3</c:v>
                </c:pt>
                <c:pt idx="10">
                  <c:v>2.9169360051712993E-2</c:v>
                </c:pt>
                <c:pt idx="11">
                  <c:v>1.777634130575307E-2</c:v>
                </c:pt>
                <c:pt idx="12">
                  <c:v>5.2925016160310277E-2</c:v>
                </c:pt>
                <c:pt idx="13">
                  <c:v>6.1489980607627663E-2</c:v>
                </c:pt>
                <c:pt idx="14">
                  <c:v>6.439883645765998E-2</c:v>
                </c:pt>
                <c:pt idx="15">
                  <c:v>8.2659987071751775E-2</c:v>
                </c:pt>
                <c:pt idx="16">
                  <c:v>0.11239495798319328</c:v>
                </c:pt>
                <c:pt idx="17">
                  <c:v>2.1089204912734326E-2</c:v>
                </c:pt>
                <c:pt idx="18">
                  <c:v>3.5229476405946994E-2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1-4950-9EA5-839759BE5C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1-4950-9EA5-839759BE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8.56'!$Y$44:$Y$60</c:f>
              <c:numCache>
                <c:formatCode>#,##0</c:formatCode>
                <c:ptCount val="17"/>
                <c:pt idx="0">
                  <c:v>4</c:v>
                </c:pt>
                <c:pt idx="1">
                  <c:v>171</c:v>
                </c:pt>
                <c:pt idx="2">
                  <c:v>296</c:v>
                </c:pt>
                <c:pt idx="3">
                  <c:v>394</c:v>
                </c:pt>
                <c:pt idx="4">
                  <c:v>519</c:v>
                </c:pt>
                <c:pt idx="5">
                  <c:v>490</c:v>
                </c:pt>
                <c:pt idx="6">
                  <c:v>458</c:v>
                </c:pt>
                <c:pt idx="7">
                  <c:v>494</c:v>
                </c:pt>
                <c:pt idx="8">
                  <c:v>558</c:v>
                </c:pt>
                <c:pt idx="9">
                  <c:v>605</c:v>
                </c:pt>
                <c:pt idx="10">
                  <c:v>604</c:v>
                </c:pt>
                <c:pt idx="11">
                  <c:v>582</c:v>
                </c:pt>
                <c:pt idx="12">
                  <c:v>355</c:v>
                </c:pt>
                <c:pt idx="13">
                  <c:v>187</c:v>
                </c:pt>
                <c:pt idx="14">
                  <c:v>86</c:v>
                </c:pt>
                <c:pt idx="15">
                  <c:v>40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2-4DAF-96FB-109014EAF9C7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8.56'!$Y$63:$Y$79</c:f>
              <c:numCache>
                <c:formatCode>#,##0</c:formatCode>
                <c:ptCount val="17"/>
                <c:pt idx="0">
                  <c:v>5</c:v>
                </c:pt>
                <c:pt idx="1">
                  <c:v>148</c:v>
                </c:pt>
                <c:pt idx="2">
                  <c:v>305</c:v>
                </c:pt>
                <c:pt idx="3">
                  <c:v>447</c:v>
                </c:pt>
                <c:pt idx="4">
                  <c:v>453</c:v>
                </c:pt>
                <c:pt idx="5">
                  <c:v>509</c:v>
                </c:pt>
                <c:pt idx="6">
                  <c:v>513</c:v>
                </c:pt>
                <c:pt idx="7">
                  <c:v>476</c:v>
                </c:pt>
                <c:pt idx="8">
                  <c:v>628</c:v>
                </c:pt>
                <c:pt idx="9">
                  <c:v>612</c:v>
                </c:pt>
                <c:pt idx="10">
                  <c:v>637</c:v>
                </c:pt>
                <c:pt idx="11">
                  <c:v>576</c:v>
                </c:pt>
                <c:pt idx="12">
                  <c:v>258</c:v>
                </c:pt>
                <c:pt idx="13">
                  <c:v>126</c:v>
                </c:pt>
                <c:pt idx="14">
                  <c:v>52</c:v>
                </c:pt>
                <c:pt idx="15">
                  <c:v>25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2-4DAF-96FB-109014EAF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8.56'!$Y$83:$Y$90</c:f>
              <c:numCache>
                <c:formatCode>#,##0</c:formatCode>
                <c:ptCount val="8"/>
                <c:pt idx="0">
                  <c:v>509</c:v>
                </c:pt>
                <c:pt idx="1">
                  <c:v>332</c:v>
                </c:pt>
                <c:pt idx="2">
                  <c:v>878</c:v>
                </c:pt>
                <c:pt idx="3">
                  <c:v>255</c:v>
                </c:pt>
                <c:pt idx="4">
                  <c:v>120</c:v>
                </c:pt>
                <c:pt idx="5">
                  <c:v>129</c:v>
                </c:pt>
                <c:pt idx="6">
                  <c:v>361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5-4DC4-AF0B-94D29B06F22C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8.56'!$Y$93:$Y$100</c:f>
              <c:numCache>
                <c:formatCode>#,##0</c:formatCode>
                <c:ptCount val="8"/>
                <c:pt idx="0">
                  <c:v>329</c:v>
                </c:pt>
                <c:pt idx="1">
                  <c:v>663</c:v>
                </c:pt>
                <c:pt idx="2">
                  <c:v>175</c:v>
                </c:pt>
                <c:pt idx="3">
                  <c:v>640</c:v>
                </c:pt>
                <c:pt idx="4">
                  <c:v>573</c:v>
                </c:pt>
                <c:pt idx="5">
                  <c:v>315</c:v>
                </c:pt>
                <c:pt idx="6">
                  <c:v>39</c:v>
                </c:pt>
                <c:pt idx="7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5-4DC4-AF0B-94D29B06F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8.56'!$U$8:$Y$8</c:f>
              <c:numCache>
                <c:formatCode>#,##0</c:formatCode>
                <c:ptCount val="5"/>
                <c:pt idx="1">
                  <c:v>37768</c:v>
                </c:pt>
                <c:pt idx="2">
                  <c:v>38100.19</c:v>
                </c:pt>
                <c:pt idx="3">
                  <c:v>39238.43</c:v>
                </c:pt>
                <c:pt idx="4">
                  <c:v>42104.14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E-46B7-ADB2-0FC8E14B97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E-46B7-ADB2-0FC8E14B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8.56'!$V$4:$Z$4</c:f>
              <c:numCache>
                <c:formatCode>#,##0</c:formatCode>
                <c:ptCount val="5"/>
                <c:pt idx="0">
                  <c:v>10999</c:v>
                </c:pt>
                <c:pt idx="1">
                  <c:v>10915</c:v>
                </c:pt>
                <c:pt idx="2">
                  <c:v>11236</c:v>
                </c:pt>
                <c:pt idx="3">
                  <c:v>11673</c:v>
                </c:pt>
                <c:pt idx="4">
                  <c:v>12377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E-4FC0-981A-8B95757ED228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8.56'!$V$7:$Z$7</c:f>
              <c:numCache>
                <c:formatCode>#,##0</c:formatCode>
                <c:ptCount val="5"/>
                <c:pt idx="0">
                  <c:v>7854</c:v>
                </c:pt>
                <c:pt idx="1">
                  <c:v>7752</c:v>
                </c:pt>
                <c:pt idx="2">
                  <c:v>8073</c:v>
                </c:pt>
                <c:pt idx="3">
                  <c:v>8268</c:v>
                </c:pt>
                <c:pt idx="4">
                  <c:v>8510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E-4FC0-981A-8B95757ED228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8.56'!$V$11:$Z$11</c:f>
              <c:numCache>
                <c:formatCode>#,##0</c:formatCode>
                <c:ptCount val="5"/>
                <c:pt idx="0">
                  <c:v>8987</c:v>
                </c:pt>
                <c:pt idx="1">
                  <c:v>8951</c:v>
                </c:pt>
                <c:pt idx="2">
                  <c:v>9162</c:v>
                </c:pt>
                <c:pt idx="3">
                  <c:v>9565</c:v>
                </c:pt>
                <c:pt idx="4">
                  <c:v>10257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E-4FC0-981A-8B95757ED228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8.56'!$V$12:$Z$12</c:f>
              <c:numCache>
                <c:formatCode>#,##0</c:formatCode>
                <c:ptCount val="5"/>
                <c:pt idx="0">
                  <c:v>2008</c:v>
                </c:pt>
                <c:pt idx="1">
                  <c:v>1967</c:v>
                </c:pt>
                <c:pt idx="2">
                  <c:v>2072</c:v>
                </c:pt>
                <c:pt idx="3">
                  <c:v>2108</c:v>
                </c:pt>
                <c:pt idx="4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6E-4FC0-981A-8B95757ED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5.8338720103425987E-2</c:v>
                </c:pt>
                <c:pt idx="1">
                  <c:v>2.9088558500323207E-3</c:v>
                </c:pt>
                <c:pt idx="2">
                  <c:v>4.9935358758888174E-2</c:v>
                </c:pt>
                <c:pt idx="3">
                  <c:v>6.7873303167420816E-3</c:v>
                </c:pt>
                <c:pt idx="4">
                  <c:v>0.10900129282482224</c:v>
                </c:pt>
                <c:pt idx="5">
                  <c:v>3.3532643826761473E-2</c:v>
                </c:pt>
                <c:pt idx="6">
                  <c:v>7.7488687782805432E-2</c:v>
                </c:pt>
                <c:pt idx="7">
                  <c:v>8.2659987071751775E-2</c:v>
                </c:pt>
                <c:pt idx="8">
                  <c:v>2.8926955397543634E-2</c:v>
                </c:pt>
                <c:pt idx="9">
                  <c:v>7.999353587588881E-3</c:v>
                </c:pt>
                <c:pt idx="10">
                  <c:v>2.9169360051712993E-2</c:v>
                </c:pt>
                <c:pt idx="11">
                  <c:v>1.777634130575307E-2</c:v>
                </c:pt>
                <c:pt idx="12">
                  <c:v>5.2925016160310277E-2</c:v>
                </c:pt>
                <c:pt idx="13">
                  <c:v>6.1489980607627663E-2</c:v>
                </c:pt>
                <c:pt idx="14">
                  <c:v>6.439883645765998E-2</c:v>
                </c:pt>
                <c:pt idx="15">
                  <c:v>8.2659987071751775E-2</c:v>
                </c:pt>
                <c:pt idx="16">
                  <c:v>0.11239495798319328</c:v>
                </c:pt>
                <c:pt idx="17">
                  <c:v>2.1089204912734326E-2</c:v>
                </c:pt>
                <c:pt idx="18">
                  <c:v>3.5229476405946994E-2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3-4308-8235-4205008CBB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3-4308-8235-4205008CB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8.56'!$Z$44:$Z$60</c:f>
              <c:numCache>
                <c:formatCode>#,##0</c:formatCode>
                <c:ptCount val="17"/>
                <c:pt idx="0">
                  <c:v>3</c:v>
                </c:pt>
                <c:pt idx="1">
                  <c:v>204</c:v>
                </c:pt>
                <c:pt idx="2">
                  <c:v>337</c:v>
                </c:pt>
                <c:pt idx="3">
                  <c:v>383</c:v>
                </c:pt>
                <c:pt idx="4">
                  <c:v>535</c:v>
                </c:pt>
                <c:pt idx="5">
                  <c:v>494</c:v>
                </c:pt>
                <c:pt idx="6">
                  <c:v>494</c:v>
                </c:pt>
                <c:pt idx="7">
                  <c:v>500</c:v>
                </c:pt>
                <c:pt idx="8">
                  <c:v>551</c:v>
                </c:pt>
                <c:pt idx="9">
                  <c:v>628</c:v>
                </c:pt>
                <c:pt idx="10">
                  <c:v>602</c:v>
                </c:pt>
                <c:pt idx="11">
                  <c:v>604</c:v>
                </c:pt>
                <c:pt idx="12">
                  <c:v>386</c:v>
                </c:pt>
                <c:pt idx="13">
                  <c:v>193</c:v>
                </c:pt>
                <c:pt idx="14">
                  <c:v>96</c:v>
                </c:pt>
                <c:pt idx="15">
                  <c:v>45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D-43F8-9D1F-D73A95553668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8.56'!$Z$63:$Z$79</c:f>
              <c:numCache>
                <c:formatCode>#,##0</c:formatCode>
                <c:ptCount val="17"/>
                <c:pt idx="0">
                  <c:v>7</c:v>
                </c:pt>
                <c:pt idx="1">
                  <c:v>142</c:v>
                </c:pt>
                <c:pt idx="2">
                  <c:v>364</c:v>
                </c:pt>
                <c:pt idx="3">
                  <c:v>506</c:v>
                </c:pt>
                <c:pt idx="4">
                  <c:v>482</c:v>
                </c:pt>
                <c:pt idx="5">
                  <c:v>557</c:v>
                </c:pt>
                <c:pt idx="6">
                  <c:v>532</c:v>
                </c:pt>
                <c:pt idx="7">
                  <c:v>481</c:v>
                </c:pt>
                <c:pt idx="8">
                  <c:v>657</c:v>
                </c:pt>
                <c:pt idx="9">
                  <c:v>679</c:v>
                </c:pt>
                <c:pt idx="10">
                  <c:v>673</c:v>
                </c:pt>
                <c:pt idx="11">
                  <c:v>651</c:v>
                </c:pt>
                <c:pt idx="12">
                  <c:v>305</c:v>
                </c:pt>
                <c:pt idx="13">
                  <c:v>125</c:v>
                </c:pt>
                <c:pt idx="14">
                  <c:v>67</c:v>
                </c:pt>
                <c:pt idx="15">
                  <c:v>25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D-43F8-9D1F-D73A9555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8.56'!$Z$83:$Z$90</c:f>
              <c:numCache>
                <c:formatCode>#,##0</c:formatCode>
                <c:ptCount val="8"/>
                <c:pt idx="0">
                  <c:v>505</c:v>
                </c:pt>
                <c:pt idx="1">
                  <c:v>353</c:v>
                </c:pt>
                <c:pt idx="2">
                  <c:v>910</c:v>
                </c:pt>
                <c:pt idx="3">
                  <c:v>242</c:v>
                </c:pt>
                <c:pt idx="4">
                  <c:v>119</c:v>
                </c:pt>
                <c:pt idx="5">
                  <c:v>147</c:v>
                </c:pt>
                <c:pt idx="6">
                  <c:v>342</c:v>
                </c:pt>
                <c:pt idx="7">
                  <c:v>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6-4D6C-BE86-8D7DE35A4E75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8.56'!$Z$93:$Z$100</c:f>
              <c:numCache>
                <c:formatCode>#,##0</c:formatCode>
                <c:ptCount val="8"/>
                <c:pt idx="0">
                  <c:v>341</c:v>
                </c:pt>
                <c:pt idx="1">
                  <c:v>696</c:v>
                </c:pt>
                <c:pt idx="2">
                  <c:v>206</c:v>
                </c:pt>
                <c:pt idx="3">
                  <c:v>643</c:v>
                </c:pt>
                <c:pt idx="4">
                  <c:v>615</c:v>
                </c:pt>
                <c:pt idx="5">
                  <c:v>315</c:v>
                </c:pt>
                <c:pt idx="6">
                  <c:v>45</c:v>
                </c:pt>
                <c:pt idx="7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6-4D6C-BE86-8D7DE35A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8.6'!$V$4:$Z$4</c:f>
              <c:numCache>
                <c:formatCode>#,##0</c:formatCode>
                <c:ptCount val="5"/>
                <c:pt idx="0">
                  <c:v>39350</c:v>
                </c:pt>
                <c:pt idx="1">
                  <c:v>41121</c:v>
                </c:pt>
                <c:pt idx="2">
                  <c:v>42209</c:v>
                </c:pt>
                <c:pt idx="3">
                  <c:v>44456</c:v>
                </c:pt>
                <c:pt idx="4">
                  <c:v>49185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0-4716-A19F-FC0E8C4D2521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8.6'!$V$7:$Z$7</c:f>
              <c:numCache>
                <c:formatCode>#,##0</c:formatCode>
                <c:ptCount val="5"/>
                <c:pt idx="0">
                  <c:v>28126</c:v>
                </c:pt>
                <c:pt idx="1">
                  <c:v>28923</c:v>
                </c:pt>
                <c:pt idx="2">
                  <c:v>30335</c:v>
                </c:pt>
                <c:pt idx="3">
                  <c:v>31411</c:v>
                </c:pt>
                <c:pt idx="4">
                  <c:v>33089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0-4716-A19F-FC0E8C4D2521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8.6'!$V$11:$Z$11</c:f>
              <c:numCache>
                <c:formatCode>#,##0</c:formatCode>
                <c:ptCount val="5"/>
                <c:pt idx="0">
                  <c:v>33251</c:v>
                </c:pt>
                <c:pt idx="1">
                  <c:v>35174</c:v>
                </c:pt>
                <c:pt idx="2">
                  <c:v>36069</c:v>
                </c:pt>
                <c:pt idx="3">
                  <c:v>38111</c:v>
                </c:pt>
                <c:pt idx="4">
                  <c:v>42583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0-4716-A19F-FC0E8C4D2521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8.6'!$V$12:$Z$12</c:f>
              <c:numCache>
                <c:formatCode>#,##0</c:formatCode>
                <c:ptCount val="5"/>
                <c:pt idx="0">
                  <c:v>6098</c:v>
                </c:pt>
                <c:pt idx="1">
                  <c:v>5951</c:v>
                </c:pt>
                <c:pt idx="2">
                  <c:v>6136</c:v>
                </c:pt>
                <c:pt idx="3">
                  <c:v>6345</c:v>
                </c:pt>
                <c:pt idx="4">
                  <c:v>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50-4716-A19F-FC0E8C4D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8.56'!$V$8:$Z$8</c:f>
              <c:numCache>
                <c:formatCode>#,##0</c:formatCode>
                <c:ptCount val="5"/>
                <c:pt idx="0">
                  <c:v>37768</c:v>
                </c:pt>
                <c:pt idx="1">
                  <c:v>38100.19</c:v>
                </c:pt>
                <c:pt idx="2">
                  <c:v>39238.43</c:v>
                </c:pt>
                <c:pt idx="3">
                  <c:v>42104.14</c:v>
                </c:pt>
                <c:pt idx="4">
                  <c:v>42674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6-4A5D-95A1-BC186A9199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6-4A5D-95A1-BC186A91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8.57'!$U$4:$Y$4</c:f>
              <c:numCache>
                <c:formatCode>#,##0</c:formatCode>
                <c:ptCount val="5"/>
                <c:pt idx="1">
                  <c:v>53079</c:v>
                </c:pt>
                <c:pt idx="2">
                  <c:v>53188</c:v>
                </c:pt>
                <c:pt idx="3">
                  <c:v>52180</c:v>
                </c:pt>
                <c:pt idx="4">
                  <c:v>52121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B-453F-92B0-9A6C34C4BD84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8.57'!$U$7:$Y$7</c:f>
              <c:numCache>
                <c:formatCode>#,##0</c:formatCode>
                <c:ptCount val="5"/>
                <c:pt idx="1">
                  <c:v>38535</c:v>
                </c:pt>
                <c:pt idx="2">
                  <c:v>38417</c:v>
                </c:pt>
                <c:pt idx="3">
                  <c:v>38348</c:v>
                </c:pt>
                <c:pt idx="4">
                  <c:v>38120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B-453F-92B0-9A6C34C4BD84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8.57'!$U$11:$Y$11</c:f>
              <c:numCache>
                <c:formatCode>#,##0</c:formatCode>
                <c:ptCount val="5"/>
                <c:pt idx="1">
                  <c:v>47366</c:v>
                </c:pt>
                <c:pt idx="2">
                  <c:v>47497</c:v>
                </c:pt>
                <c:pt idx="3">
                  <c:v>46485</c:v>
                </c:pt>
                <c:pt idx="4">
                  <c:v>46378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B-453F-92B0-9A6C34C4BD84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8.57'!$U$12:$Y$12</c:f>
              <c:numCache>
                <c:formatCode>#,##0</c:formatCode>
                <c:ptCount val="5"/>
                <c:pt idx="1">
                  <c:v>5714</c:v>
                </c:pt>
                <c:pt idx="2">
                  <c:v>5692</c:v>
                </c:pt>
                <c:pt idx="3">
                  <c:v>5694</c:v>
                </c:pt>
                <c:pt idx="4">
                  <c:v>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B-453F-92B0-9A6C34C4B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4.9279689214222766E-3</c:v>
                </c:pt>
                <c:pt idx="1">
                  <c:v>1.0431467059944966E-3</c:v>
                </c:pt>
                <c:pt idx="2">
                  <c:v>4.5502778727001314E-2</c:v>
                </c:pt>
                <c:pt idx="3">
                  <c:v>5.5214834265570759E-3</c:v>
                </c:pt>
                <c:pt idx="4">
                  <c:v>0.1039369795507275</c:v>
                </c:pt>
                <c:pt idx="5">
                  <c:v>3.8146795920936671E-2</c:v>
                </c:pt>
                <c:pt idx="6">
                  <c:v>8.917105807449506E-2</c:v>
                </c:pt>
                <c:pt idx="7">
                  <c:v>5.9153612345101705E-2</c:v>
                </c:pt>
                <c:pt idx="8">
                  <c:v>2.5844858905415369E-2</c:v>
                </c:pt>
                <c:pt idx="9">
                  <c:v>1.8273052642938076E-2</c:v>
                </c:pt>
                <c:pt idx="10">
                  <c:v>4.4009999820147118E-2</c:v>
                </c:pt>
                <c:pt idx="11">
                  <c:v>1.6456538551464901E-2</c:v>
                </c:pt>
                <c:pt idx="12">
                  <c:v>9.4224924012158054E-2</c:v>
                </c:pt>
                <c:pt idx="13">
                  <c:v>6.2193126022913256E-2</c:v>
                </c:pt>
                <c:pt idx="14">
                  <c:v>5.8721965432276396E-2</c:v>
                </c:pt>
                <c:pt idx="15">
                  <c:v>0.10855919857556519</c:v>
                </c:pt>
                <c:pt idx="16">
                  <c:v>0.1250157371270301</c:v>
                </c:pt>
                <c:pt idx="17">
                  <c:v>3.5700796748259926E-2</c:v>
                </c:pt>
                <c:pt idx="18">
                  <c:v>3.8020898904695961E-2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6-4977-AED9-5BC9C19257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6-4977-AED9-5BC9C1925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8.57'!$Y$44:$Y$60</c:f>
              <c:numCache>
                <c:formatCode>#,##0</c:formatCode>
                <c:ptCount val="17"/>
                <c:pt idx="0">
                  <c:v>9</c:v>
                </c:pt>
                <c:pt idx="1">
                  <c:v>475</c:v>
                </c:pt>
                <c:pt idx="2">
                  <c:v>1751</c:v>
                </c:pt>
                <c:pt idx="3">
                  <c:v>2457</c:v>
                </c:pt>
                <c:pt idx="4">
                  <c:v>2239</c:v>
                </c:pt>
                <c:pt idx="5">
                  <c:v>2079</c:v>
                </c:pt>
                <c:pt idx="6">
                  <c:v>2110</c:v>
                </c:pt>
                <c:pt idx="7">
                  <c:v>2296</c:v>
                </c:pt>
                <c:pt idx="8">
                  <c:v>2678</c:v>
                </c:pt>
                <c:pt idx="9">
                  <c:v>2767</c:v>
                </c:pt>
                <c:pt idx="10">
                  <c:v>2457</c:v>
                </c:pt>
                <c:pt idx="11">
                  <c:v>2092</c:v>
                </c:pt>
                <c:pt idx="12">
                  <c:v>1141</c:v>
                </c:pt>
                <c:pt idx="13">
                  <c:v>489</c:v>
                </c:pt>
                <c:pt idx="14">
                  <c:v>201</c:v>
                </c:pt>
                <c:pt idx="15">
                  <c:v>56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A-4B2B-91B5-4DB3EA105291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8.57'!$Y$63:$Y$79</c:f>
              <c:numCache>
                <c:formatCode>#,##0</c:formatCode>
                <c:ptCount val="17"/>
                <c:pt idx="0">
                  <c:v>8</c:v>
                </c:pt>
                <c:pt idx="1">
                  <c:v>659</c:v>
                </c:pt>
                <c:pt idx="2">
                  <c:v>1896</c:v>
                </c:pt>
                <c:pt idx="3">
                  <c:v>2711</c:v>
                </c:pt>
                <c:pt idx="4">
                  <c:v>2359</c:v>
                </c:pt>
                <c:pt idx="5">
                  <c:v>2010</c:v>
                </c:pt>
                <c:pt idx="6">
                  <c:v>2332</c:v>
                </c:pt>
                <c:pt idx="7">
                  <c:v>2571</c:v>
                </c:pt>
                <c:pt idx="8">
                  <c:v>3116</c:v>
                </c:pt>
                <c:pt idx="9">
                  <c:v>3036</c:v>
                </c:pt>
                <c:pt idx="10">
                  <c:v>2663</c:v>
                </c:pt>
                <c:pt idx="11">
                  <c:v>1889</c:v>
                </c:pt>
                <c:pt idx="12">
                  <c:v>902</c:v>
                </c:pt>
                <c:pt idx="13">
                  <c:v>376</c:v>
                </c:pt>
                <c:pt idx="14">
                  <c:v>134</c:v>
                </c:pt>
                <c:pt idx="15">
                  <c:v>56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A-4B2B-91B5-4DB3EA105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8.57'!$Y$83:$Y$90</c:f>
              <c:numCache>
                <c:formatCode>#,##0</c:formatCode>
                <c:ptCount val="8"/>
                <c:pt idx="0">
                  <c:v>3594</c:v>
                </c:pt>
                <c:pt idx="1">
                  <c:v>3689</c:v>
                </c:pt>
                <c:pt idx="2">
                  <c:v>3563</c:v>
                </c:pt>
                <c:pt idx="3">
                  <c:v>1065</c:v>
                </c:pt>
                <c:pt idx="4">
                  <c:v>1087</c:v>
                </c:pt>
                <c:pt idx="5">
                  <c:v>993</c:v>
                </c:pt>
                <c:pt idx="6">
                  <c:v>753</c:v>
                </c:pt>
                <c:pt idx="7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8-472A-AC37-3911566BAA2B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8.57'!$Y$93:$Y$100</c:f>
              <c:numCache>
                <c:formatCode>#,##0</c:formatCode>
                <c:ptCount val="8"/>
                <c:pt idx="0">
                  <c:v>1994</c:v>
                </c:pt>
                <c:pt idx="1">
                  <c:v>5183</c:v>
                </c:pt>
                <c:pt idx="2">
                  <c:v>560</c:v>
                </c:pt>
                <c:pt idx="3">
                  <c:v>2220</c:v>
                </c:pt>
                <c:pt idx="4">
                  <c:v>3762</c:v>
                </c:pt>
                <c:pt idx="5">
                  <c:v>1670</c:v>
                </c:pt>
                <c:pt idx="6">
                  <c:v>87</c:v>
                </c:pt>
                <c:pt idx="7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8-472A-AC37-3911566BA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8.57'!$U$8:$Y$8</c:f>
              <c:numCache>
                <c:formatCode>#,##0</c:formatCode>
                <c:ptCount val="5"/>
                <c:pt idx="1">
                  <c:v>46987</c:v>
                </c:pt>
                <c:pt idx="2">
                  <c:v>47754</c:v>
                </c:pt>
                <c:pt idx="3">
                  <c:v>49086.52</c:v>
                </c:pt>
                <c:pt idx="4">
                  <c:v>51660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F-48AF-8BD5-A19D05FD84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F-48AF-8BD5-A19D05FD8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8.57'!$V$4:$Z$4</c:f>
              <c:numCache>
                <c:formatCode>#,##0</c:formatCode>
                <c:ptCount val="5"/>
                <c:pt idx="0">
                  <c:v>53079</c:v>
                </c:pt>
                <c:pt idx="1">
                  <c:v>53188</c:v>
                </c:pt>
                <c:pt idx="2">
                  <c:v>52180</c:v>
                </c:pt>
                <c:pt idx="3">
                  <c:v>52121</c:v>
                </c:pt>
                <c:pt idx="4">
                  <c:v>55603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2-461C-910D-DF572A034435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8.57'!$V$7:$Z$7</c:f>
              <c:numCache>
                <c:formatCode>#,##0</c:formatCode>
                <c:ptCount val="5"/>
                <c:pt idx="0">
                  <c:v>38535</c:v>
                </c:pt>
                <c:pt idx="1">
                  <c:v>38417</c:v>
                </c:pt>
                <c:pt idx="2">
                  <c:v>38348</c:v>
                </c:pt>
                <c:pt idx="3">
                  <c:v>38120</c:v>
                </c:pt>
                <c:pt idx="4">
                  <c:v>38707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2-461C-910D-DF572A034435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8.57'!$V$11:$Z$11</c:f>
              <c:numCache>
                <c:formatCode>#,##0</c:formatCode>
                <c:ptCount val="5"/>
                <c:pt idx="0">
                  <c:v>47366</c:v>
                </c:pt>
                <c:pt idx="1">
                  <c:v>47497</c:v>
                </c:pt>
                <c:pt idx="2">
                  <c:v>46485</c:v>
                </c:pt>
                <c:pt idx="3">
                  <c:v>46378</c:v>
                </c:pt>
                <c:pt idx="4">
                  <c:v>49869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2-461C-910D-DF572A034435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8.57'!$V$12:$Z$12</c:f>
              <c:numCache>
                <c:formatCode>#,##0</c:formatCode>
                <c:ptCount val="5"/>
                <c:pt idx="0">
                  <c:v>5714</c:v>
                </c:pt>
                <c:pt idx="1">
                  <c:v>5692</c:v>
                </c:pt>
                <c:pt idx="2">
                  <c:v>5694</c:v>
                </c:pt>
                <c:pt idx="3">
                  <c:v>5743</c:v>
                </c:pt>
                <c:pt idx="4">
                  <c:v>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C2-461C-910D-DF572A034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4.9279689214222766E-3</c:v>
                </c:pt>
                <c:pt idx="1">
                  <c:v>1.0431467059944966E-3</c:v>
                </c:pt>
                <c:pt idx="2">
                  <c:v>4.5502778727001314E-2</c:v>
                </c:pt>
                <c:pt idx="3">
                  <c:v>5.5214834265570759E-3</c:v>
                </c:pt>
                <c:pt idx="4">
                  <c:v>0.1039369795507275</c:v>
                </c:pt>
                <c:pt idx="5">
                  <c:v>3.8146795920936671E-2</c:v>
                </c:pt>
                <c:pt idx="6">
                  <c:v>8.917105807449506E-2</c:v>
                </c:pt>
                <c:pt idx="7">
                  <c:v>5.9153612345101705E-2</c:v>
                </c:pt>
                <c:pt idx="8">
                  <c:v>2.5844858905415369E-2</c:v>
                </c:pt>
                <c:pt idx="9">
                  <c:v>1.8273052642938076E-2</c:v>
                </c:pt>
                <c:pt idx="10">
                  <c:v>4.4009999820147118E-2</c:v>
                </c:pt>
                <c:pt idx="11">
                  <c:v>1.6456538551464901E-2</c:v>
                </c:pt>
                <c:pt idx="12">
                  <c:v>9.4224924012158054E-2</c:v>
                </c:pt>
                <c:pt idx="13">
                  <c:v>6.2193126022913256E-2</c:v>
                </c:pt>
                <c:pt idx="14">
                  <c:v>5.8721965432276396E-2</c:v>
                </c:pt>
                <c:pt idx="15">
                  <c:v>0.10855919857556519</c:v>
                </c:pt>
                <c:pt idx="16">
                  <c:v>0.1250157371270301</c:v>
                </c:pt>
                <c:pt idx="17">
                  <c:v>3.5700796748259926E-2</c:v>
                </c:pt>
                <c:pt idx="18">
                  <c:v>3.8020898904695961E-2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0-4C12-AEE5-4B0270AECA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0-4C12-AEE5-4B0270AEC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8.57'!$Z$44:$Z$60</c:f>
              <c:numCache>
                <c:formatCode>#,##0</c:formatCode>
                <c:ptCount val="17"/>
                <c:pt idx="0">
                  <c:v>10</c:v>
                </c:pt>
                <c:pt idx="1">
                  <c:v>726</c:v>
                </c:pt>
                <c:pt idx="2">
                  <c:v>2131</c:v>
                </c:pt>
                <c:pt idx="3">
                  <c:v>2715</c:v>
                </c:pt>
                <c:pt idx="4">
                  <c:v>2404</c:v>
                </c:pt>
                <c:pt idx="5">
                  <c:v>2084</c:v>
                </c:pt>
                <c:pt idx="6">
                  <c:v>2273</c:v>
                </c:pt>
                <c:pt idx="7">
                  <c:v>2362</c:v>
                </c:pt>
                <c:pt idx="8">
                  <c:v>2636</c:v>
                </c:pt>
                <c:pt idx="9">
                  <c:v>2810</c:v>
                </c:pt>
                <c:pt idx="10">
                  <c:v>2467</c:v>
                </c:pt>
                <c:pt idx="11">
                  <c:v>2183</c:v>
                </c:pt>
                <c:pt idx="12">
                  <c:v>1235</c:v>
                </c:pt>
                <c:pt idx="13">
                  <c:v>545</c:v>
                </c:pt>
                <c:pt idx="14">
                  <c:v>206</c:v>
                </c:pt>
                <c:pt idx="15">
                  <c:v>65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B-46DA-BB88-972861544B76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8.57'!$Z$63:$Z$79</c:f>
              <c:numCache>
                <c:formatCode>#,##0</c:formatCode>
                <c:ptCount val="17"/>
                <c:pt idx="0">
                  <c:v>13</c:v>
                </c:pt>
                <c:pt idx="1">
                  <c:v>879</c:v>
                </c:pt>
                <c:pt idx="2">
                  <c:v>2298</c:v>
                </c:pt>
                <c:pt idx="3">
                  <c:v>3004</c:v>
                </c:pt>
                <c:pt idx="4">
                  <c:v>2457</c:v>
                </c:pt>
                <c:pt idx="5">
                  <c:v>2242</c:v>
                </c:pt>
                <c:pt idx="6">
                  <c:v>2371</c:v>
                </c:pt>
                <c:pt idx="7">
                  <c:v>2636</c:v>
                </c:pt>
                <c:pt idx="8">
                  <c:v>3177</c:v>
                </c:pt>
                <c:pt idx="9">
                  <c:v>3217</c:v>
                </c:pt>
                <c:pt idx="10">
                  <c:v>2755</c:v>
                </c:pt>
                <c:pt idx="11">
                  <c:v>1990</c:v>
                </c:pt>
                <c:pt idx="12">
                  <c:v>1026</c:v>
                </c:pt>
                <c:pt idx="13">
                  <c:v>382</c:v>
                </c:pt>
                <c:pt idx="14">
                  <c:v>159</c:v>
                </c:pt>
                <c:pt idx="15">
                  <c:v>50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B-46DA-BB88-97286154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8.57'!$Z$83:$Z$90</c:f>
              <c:numCache>
                <c:formatCode>#,##0</c:formatCode>
                <c:ptCount val="8"/>
                <c:pt idx="0">
                  <c:v>3614</c:v>
                </c:pt>
                <c:pt idx="1">
                  <c:v>3737</c:v>
                </c:pt>
                <c:pt idx="2">
                  <c:v>3579</c:v>
                </c:pt>
                <c:pt idx="3">
                  <c:v>1090</c:v>
                </c:pt>
                <c:pt idx="4">
                  <c:v>1053</c:v>
                </c:pt>
                <c:pt idx="5">
                  <c:v>1034</c:v>
                </c:pt>
                <c:pt idx="6">
                  <c:v>759</c:v>
                </c:pt>
                <c:pt idx="7">
                  <c:v>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020-B4A4-048B38FCBDF9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8.57'!$Z$93:$Z$100</c:f>
              <c:numCache>
                <c:formatCode>#,##0</c:formatCode>
                <c:ptCount val="8"/>
                <c:pt idx="0">
                  <c:v>2014</c:v>
                </c:pt>
                <c:pt idx="1">
                  <c:v>5286</c:v>
                </c:pt>
                <c:pt idx="2">
                  <c:v>569</c:v>
                </c:pt>
                <c:pt idx="3">
                  <c:v>2267</c:v>
                </c:pt>
                <c:pt idx="4">
                  <c:v>3716</c:v>
                </c:pt>
                <c:pt idx="5">
                  <c:v>1677</c:v>
                </c:pt>
                <c:pt idx="6">
                  <c:v>99</c:v>
                </c:pt>
                <c:pt idx="7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5-4020-B4A4-048B38FCB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5.2560948333706108E-2</c:v>
                </c:pt>
                <c:pt idx="1">
                  <c:v>5.9779183017832091E-3</c:v>
                </c:pt>
                <c:pt idx="2">
                  <c:v>5.8742197189971736E-2</c:v>
                </c:pt>
                <c:pt idx="3">
                  <c:v>9.7395335597080177E-3</c:v>
                </c:pt>
                <c:pt idx="4">
                  <c:v>0.10113661779955674</c:v>
                </c:pt>
                <c:pt idx="5">
                  <c:v>3.2654887049876985E-2</c:v>
                </c:pt>
                <c:pt idx="6">
                  <c:v>8.7472804538337973E-2</c:v>
                </c:pt>
                <c:pt idx="7">
                  <c:v>6.4659116325410215E-2</c:v>
                </c:pt>
                <c:pt idx="8">
                  <c:v>2.9157601512779324E-2</c:v>
                </c:pt>
                <c:pt idx="9">
                  <c:v>8.9465443972265718E-3</c:v>
                </c:pt>
                <c:pt idx="10">
                  <c:v>3.4830523982838903E-2</c:v>
                </c:pt>
                <c:pt idx="11">
                  <c:v>1.5819117138732436E-2</c:v>
                </c:pt>
                <c:pt idx="12">
                  <c:v>5.3211606108049855E-2</c:v>
                </c:pt>
                <c:pt idx="13">
                  <c:v>6.3479799109412177E-2</c:v>
                </c:pt>
                <c:pt idx="14">
                  <c:v>5.038531140074419E-2</c:v>
                </c:pt>
                <c:pt idx="15">
                  <c:v>8.2857200951586996E-2</c:v>
                </c:pt>
                <c:pt idx="16">
                  <c:v>0.13470649234460463</c:v>
                </c:pt>
                <c:pt idx="17">
                  <c:v>2.2427360159411155E-2</c:v>
                </c:pt>
                <c:pt idx="18">
                  <c:v>4.2008092556068403E-2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0-49AA-9CE4-8CFDB2651A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0-49AA-9CE4-8CFDB265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8.57'!$V$8:$Z$8</c:f>
              <c:numCache>
                <c:formatCode>#,##0</c:formatCode>
                <c:ptCount val="5"/>
                <c:pt idx="0">
                  <c:v>46987</c:v>
                </c:pt>
                <c:pt idx="1">
                  <c:v>47754</c:v>
                </c:pt>
                <c:pt idx="2">
                  <c:v>49086.52</c:v>
                </c:pt>
                <c:pt idx="3">
                  <c:v>51660</c:v>
                </c:pt>
                <c:pt idx="4">
                  <c:v>51376.41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1-480E-BFFF-30D5A2424A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1-480E-BFFF-30D5A242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8.58'!$U$4:$Y$4</c:f>
              <c:numCache>
                <c:formatCode>#,##0</c:formatCode>
                <c:ptCount val="5"/>
                <c:pt idx="1">
                  <c:v>9296</c:v>
                </c:pt>
                <c:pt idx="2">
                  <c:v>9322</c:v>
                </c:pt>
                <c:pt idx="3">
                  <c:v>9251</c:v>
                </c:pt>
                <c:pt idx="4">
                  <c:v>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7-4B3D-A71A-9B01D6004792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8.58'!$U$7:$Y$7</c:f>
              <c:numCache>
                <c:formatCode>#,##0</c:formatCode>
                <c:ptCount val="5"/>
                <c:pt idx="1">
                  <c:v>6339</c:v>
                </c:pt>
                <c:pt idx="2">
                  <c:v>6270</c:v>
                </c:pt>
                <c:pt idx="3">
                  <c:v>6401</c:v>
                </c:pt>
                <c:pt idx="4">
                  <c:v>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7-4B3D-A71A-9B01D6004792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8.58'!$U$11:$Y$11</c:f>
              <c:numCache>
                <c:formatCode>#,##0</c:formatCode>
                <c:ptCount val="5"/>
                <c:pt idx="1">
                  <c:v>7817</c:v>
                </c:pt>
                <c:pt idx="2">
                  <c:v>7905</c:v>
                </c:pt>
                <c:pt idx="3">
                  <c:v>7816</c:v>
                </c:pt>
                <c:pt idx="4">
                  <c:v>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7-4B3D-A71A-9B01D6004792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8.58'!$U$12:$Y$12</c:f>
              <c:numCache>
                <c:formatCode>#,##0</c:formatCode>
                <c:ptCount val="5"/>
                <c:pt idx="1">
                  <c:v>1485</c:v>
                </c:pt>
                <c:pt idx="2">
                  <c:v>1411</c:v>
                </c:pt>
                <c:pt idx="3">
                  <c:v>1427</c:v>
                </c:pt>
                <c:pt idx="4">
                  <c:v>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7-4B3D-A71A-9B01D600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9.6351084812623278E-2</c:v>
                </c:pt>
                <c:pt idx="1">
                  <c:v>2.2287968441814597E-2</c:v>
                </c:pt>
                <c:pt idx="2">
                  <c:v>8.5305719921104542E-2</c:v>
                </c:pt>
                <c:pt idx="3">
                  <c:v>4.9309664694280079E-3</c:v>
                </c:pt>
                <c:pt idx="4">
                  <c:v>4.142011834319527E-2</c:v>
                </c:pt>
                <c:pt idx="5">
                  <c:v>3.0966469428007889E-2</c:v>
                </c:pt>
                <c:pt idx="6">
                  <c:v>7.7810650887573968E-2</c:v>
                </c:pt>
                <c:pt idx="7">
                  <c:v>7.0611439842209078E-2</c:v>
                </c:pt>
                <c:pt idx="8">
                  <c:v>3.4319526627218933E-2</c:v>
                </c:pt>
                <c:pt idx="9">
                  <c:v>2.7613412228796844E-3</c:v>
                </c:pt>
                <c:pt idx="10">
                  <c:v>2.2978303747534515E-2</c:v>
                </c:pt>
                <c:pt idx="11">
                  <c:v>1.1439842209072978E-2</c:v>
                </c:pt>
                <c:pt idx="12">
                  <c:v>2.8303747534516765E-2</c:v>
                </c:pt>
                <c:pt idx="13">
                  <c:v>6.4792899408284019E-2</c:v>
                </c:pt>
                <c:pt idx="14">
                  <c:v>6.1637080867850101E-2</c:v>
                </c:pt>
                <c:pt idx="15">
                  <c:v>5.3254437869822487E-2</c:v>
                </c:pt>
                <c:pt idx="16">
                  <c:v>0.16420118343195267</c:v>
                </c:pt>
                <c:pt idx="17">
                  <c:v>2.5542406311637081E-2</c:v>
                </c:pt>
                <c:pt idx="18">
                  <c:v>2.2781065088757397E-2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3-4C0D-93AB-8968E441B2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3-4C0D-93AB-8968E441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8.58'!$Y$44:$Y$60</c:f>
              <c:numCache>
                <c:formatCode>#,##0</c:formatCode>
                <c:ptCount val="17"/>
                <c:pt idx="0">
                  <c:v>17</c:v>
                </c:pt>
                <c:pt idx="1">
                  <c:v>131</c:v>
                </c:pt>
                <c:pt idx="2">
                  <c:v>326</c:v>
                </c:pt>
                <c:pt idx="3">
                  <c:v>433</c:v>
                </c:pt>
                <c:pt idx="4">
                  <c:v>563</c:v>
                </c:pt>
                <c:pt idx="5">
                  <c:v>506</c:v>
                </c:pt>
                <c:pt idx="6">
                  <c:v>349</c:v>
                </c:pt>
                <c:pt idx="7">
                  <c:v>350</c:v>
                </c:pt>
                <c:pt idx="8">
                  <c:v>355</c:v>
                </c:pt>
                <c:pt idx="9">
                  <c:v>471</c:v>
                </c:pt>
                <c:pt idx="10">
                  <c:v>429</c:v>
                </c:pt>
                <c:pt idx="11">
                  <c:v>428</c:v>
                </c:pt>
                <c:pt idx="12">
                  <c:v>252</c:v>
                </c:pt>
                <c:pt idx="13">
                  <c:v>146</c:v>
                </c:pt>
                <c:pt idx="14">
                  <c:v>67</c:v>
                </c:pt>
                <c:pt idx="15">
                  <c:v>33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E-49D5-BE91-303D6985A74D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8.58'!$Y$63:$Y$79</c:f>
              <c:numCache>
                <c:formatCode>#,##0</c:formatCode>
                <c:ptCount val="17"/>
                <c:pt idx="0">
                  <c:v>12</c:v>
                </c:pt>
                <c:pt idx="1">
                  <c:v>135</c:v>
                </c:pt>
                <c:pt idx="2">
                  <c:v>305</c:v>
                </c:pt>
                <c:pt idx="3">
                  <c:v>455</c:v>
                </c:pt>
                <c:pt idx="4">
                  <c:v>476</c:v>
                </c:pt>
                <c:pt idx="5">
                  <c:v>435</c:v>
                </c:pt>
                <c:pt idx="6">
                  <c:v>341</c:v>
                </c:pt>
                <c:pt idx="7">
                  <c:v>311</c:v>
                </c:pt>
                <c:pt idx="8">
                  <c:v>406</c:v>
                </c:pt>
                <c:pt idx="9">
                  <c:v>458</c:v>
                </c:pt>
                <c:pt idx="10">
                  <c:v>479</c:v>
                </c:pt>
                <c:pt idx="11">
                  <c:v>395</c:v>
                </c:pt>
                <c:pt idx="12">
                  <c:v>218</c:v>
                </c:pt>
                <c:pt idx="13">
                  <c:v>79</c:v>
                </c:pt>
                <c:pt idx="14">
                  <c:v>39</c:v>
                </c:pt>
                <c:pt idx="15">
                  <c:v>26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E-49D5-BE91-303D6985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8.58'!$Y$83:$Y$90</c:f>
              <c:numCache>
                <c:formatCode>#,##0</c:formatCode>
                <c:ptCount val="8"/>
                <c:pt idx="0">
                  <c:v>328</c:v>
                </c:pt>
                <c:pt idx="1">
                  <c:v>200</c:v>
                </c:pt>
                <c:pt idx="2">
                  <c:v>471</c:v>
                </c:pt>
                <c:pt idx="3">
                  <c:v>254</c:v>
                </c:pt>
                <c:pt idx="4">
                  <c:v>75</c:v>
                </c:pt>
                <c:pt idx="5">
                  <c:v>140</c:v>
                </c:pt>
                <c:pt idx="6">
                  <c:v>353</c:v>
                </c:pt>
                <c:pt idx="7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0-4B6B-8717-F2D47CB91490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8.58'!$Y$93:$Y$100</c:f>
              <c:numCache>
                <c:formatCode>#,##0</c:formatCode>
                <c:ptCount val="8"/>
                <c:pt idx="0">
                  <c:v>225</c:v>
                </c:pt>
                <c:pt idx="1">
                  <c:v>549</c:v>
                </c:pt>
                <c:pt idx="2">
                  <c:v>80</c:v>
                </c:pt>
                <c:pt idx="3">
                  <c:v>575</c:v>
                </c:pt>
                <c:pt idx="4">
                  <c:v>383</c:v>
                </c:pt>
                <c:pt idx="5">
                  <c:v>264</c:v>
                </c:pt>
                <c:pt idx="6">
                  <c:v>23</c:v>
                </c:pt>
                <c:pt idx="7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0-4B6B-8717-F2D47CB9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8.58'!$U$8:$Y$8</c:f>
              <c:numCache>
                <c:formatCode>#,##0</c:formatCode>
                <c:ptCount val="5"/>
                <c:pt idx="1">
                  <c:v>35316</c:v>
                </c:pt>
                <c:pt idx="2">
                  <c:v>36769</c:v>
                </c:pt>
                <c:pt idx="3">
                  <c:v>35128.76</c:v>
                </c:pt>
                <c:pt idx="4">
                  <c:v>39153.43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3-4C23-8F8D-E0E448CF9D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3-4C23-8F8D-E0E448CF9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8.58'!$V$4:$Z$4</c:f>
              <c:numCache>
                <c:formatCode>#,##0</c:formatCode>
                <c:ptCount val="5"/>
                <c:pt idx="0">
                  <c:v>9296</c:v>
                </c:pt>
                <c:pt idx="1">
                  <c:v>9322</c:v>
                </c:pt>
                <c:pt idx="2">
                  <c:v>9251</c:v>
                </c:pt>
                <c:pt idx="3">
                  <c:v>9466</c:v>
                </c:pt>
                <c:pt idx="4">
                  <c:v>10137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0-46AE-A031-759BD00DBAEE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8.58'!$V$7:$Z$7</c:f>
              <c:numCache>
                <c:formatCode>#,##0</c:formatCode>
                <c:ptCount val="5"/>
                <c:pt idx="0">
                  <c:v>6339</c:v>
                </c:pt>
                <c:pt idx="1">
                  <c:v>6270</c:v>
                </c:pt>
                <c:pt idx="2">
                  <c:v>6401</c:v>
                </c:pt>
                <c:pt idx="3">
                  <c:v>6409</c:v>
                </c:pt>
                <c:pt idx="4">
                  <c:v>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0-46AE-A031-759BD00DBAEE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8.58'!$V$11:$Z$11</c:f>
              <c:numCache>
                <c:formatCode>#,##0</c:formatCode>
                <c:ptCount val="5"/>
                <c:pt idx="0">
                  <c:v>7817</c:v>
                </c:pt>
                <c:pt idx="1">
                  <c:v>7905</c:v>
                </c:pt>
                <c:pt idx="2">
                  <c:v>7816</c:v>
                </c:pt>
                <c:pt idx="3">
                  <c:v>7992</c:v>
                </c:pt>
                <c:pt idx="4">
                  <c:v>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0-46AE-A031-759BD00DBAEE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8.58'!$V$12:$Z$12</c:f>
              <c:numCache>
                <c:formatCode>#,##0</c:formatCode>
                <c:ptCount val="5"/>
                <c:pt idx="0">
                  <c:v>1485</c:v>
                </c:pt>
                <c:pt idx="1">
                  <c:v>1411</c:v>
                </c:pt>
                <c:pt idx="2">
                  <c:v>1427</c:v>
                </c:pt>
                <c:pt idx="3">
                  <c:v>1474</c:v>
                </c:pt>
                <c:pt idx="4">
                  <c:v>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80-46AE-A031-759BD00DB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9.6351084812623278E-2</c:v>
                </c:pt>
                <c:pt idx="1">
                  <c:v>2.2287968441814597E-2</c:v>
                </c:pt>
                <c:pt idx="2">
                  <c:v>8.5305719921104542E-2</c:v>
                </c:pt>
                <c:pt idx="3">
                  <c:v>4.9309664694280079E-3</c:v>
                </c:pt>
                <c:pt idx="4">
                  <c:v>4.142011834319527E-2</c:v>
                </c:pt>
                <c:pt idx="5">
                  <c:v>3.0966469428007889E-2</c:v>
                </c:pt>
                <c:pt idx="6">
                  <c:v>7.7810650887573968E-2</c:v>
                </c:pt>
                <c:pt idx="7">
                  <c:v>7.0611439842209078E-2</c:v>
                </c:pt>
                <c:pt idx="8">
                  <c:v>3.4319526627218933E-2</c:v>
                </c:pt>
                <c:pt idx="9">
                  <c:v>2.7613412228796844E-3</c:v>
                </c:pt>
                <c:pt idx="10">
                  <c:v>2.2978303747534515E-2</c:v>
                </c:pt>
                <c:pt idx="11">
                  <c:v>1.1439842209072978E-2</c:v>
                </c:pt>
                <c:pt idx="12">
                  <c:v>2.8303747534516765E-2</c:v>
                </c:pt>
                <c:pt idx="13">
                  <c:v>6.4792899408284019E-2</c:v>
                </c:pt>
                <c:pt idx="14">
                  <c:v>6.1637080867850101E-2</c:v>
                </c:pt>
                <c:pt idx="15">
                  <c:v>5.3254437869822487E-2</c:v>
                </c:pt>
                <c:pt idx="16">
                  <c:v>0.16420118343195267</c:v>
                </c:pt>
                <c:pt idx="17">
                  <c:v>2.5542406311637081E-2</c:v>
                </c:pt>
                <c:pt idx="18">
                  <c:v>2.2781065088757397E-2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089-AFF5-02EA1ED660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D-4089-AFF5-02EA1ED6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8.58'!$Z$44:$Z$60</c:f>
              <c:numCache>
                <c:formatCode>#,##0</c:formatCode>
                <c:ptCount val="17"/>
                <c:pt idx="0">
                  <c:v>16</c:v>
                </c:pt>
                <c:pt idx="1">
                  <c:v>149</c:v>
                </c:pt>
                <c:pt idx="2">
                  <c:v>275</c:v>
                </c:pt>
                <c:pt idx="3">
                  <c:v>437</c:v>
                </c:pt>
                <c:pt idx="4">
                  <c:v>619</c:v>
                </c:pt>
                <c:pt idx="5">
                  <c:v>542</c:v>
                </c:pt>
                <c:pt idx="6">
                  <c:v>395</c:v>
                </c:pt>
                <c:pt idx="7">
                  <c:v>356</c:v>
                </c:pt>
                <c:pt idx="8">
                  <c:v>361</c:v>
                </c:pt>
                <c:pt idx="9">
                  <c:v>468</c:v>
                </c:pt>
                <c:pt idx="10">
                  <c:v>490</c:v>
                </c:pt>
                <c:pt idx="11">
                  <c:v>429</c:v>
                </c:pt>
                <c:pt idx="12">
                  <c:v>274</c:v>
                </c:pt>
                <c:pt idx="13">
                  <c:v>149</c:v>
                </c:pt>
                <c:pt idx="14">
                  <c:v>73</c:v>
                </c:pt>
                <c:pt idx="15">
                  <c:v>42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9-4E70-AFB7-08EFC99CF9D0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8.58'!$Z$63:$Z$79</c:f>
              <c:numCache>
                <c:formatCode>#,##0</c:formatCode>
                <c:ptCount val="17"/>
                <c:pt idx="0">
                  <c:v>13</c:v>
                </c:pt>
                <c:pt idx="1">
                  <c:v>157</c:v>
                </c:pt>
                <c:pt idx="2">
                  <c:v>324</c:v>
                </c:pt>
                <c:pt idx="3">
                  <c:v>450</c:v>
                </c:pt>
                <c:pt idx="4">
                  <c:v>585</c:v>
                </c:pt>
                <c:pt idx="5">
                  <c:v>512</c:v>
                </c:pt>
                <c:pt idx="6">
                  <c:v>352</c:v>
                </c:pt>
                <c:pt idx="7">
                  <c:v>337</c:v>
                </c:pt>
                <c:pt idx="8">
                  <c:v>430</c:v>
                </c:pt>
                <c:pt idx="9">
                  <c:v>483</c:v>
                </c:pt>
                <c:pt idx="10">
                  <c:v>537</c:v>
                </c:pt>
                <c:pt idx="11">
                  <c:v>434</c:v>
                </c:pt>
                <c:pt idx="12">
                  <c:v>234</c:v>
                </c:pt>
                <c:pt idx="13">
                  <c:v>98</c:v>
                </c:pt>
                <c:pt idx="14">
                  <c:v>34</c:v>
                </c:pt>
                <c:pt idx="15">
                  <c:v>25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9-4E70-AFB7-08EFC99C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8.58'!$Z$83:$Z$90</c:f>
              <c:numCache>
                <c:formatCode>#,##0</c:formatCode>
                <c:ptCount val="8"/>
                <c:pt idx="0">
                  <c:v>338</c:v>
                </c:pt>
                <c:pt idx="1">
                  <c:v>200</c:v>
                </c:pt>
                <c:pt idx="2">
                  <c:v>492</c:v>
                </c:pt>
                <c:pt idx="3">
                  <c:v>256</c:v>
                </c:pt>
                <c:pt idx="4">
                  <c:v>81</c:v>
                </c:pt>
                <c:pt idx="5">
                  <c:v>132</c:v>
                </c:pt>
                <c:pt idx="6">
                  <c:v>364</c:v>
                </c:pt>
                <c:pt idx="7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B-4F33-9502-18680EE439BD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8.58'!$Z$93:$Z$100</c:f>
              <c:numCache>
                <c:formatCode>#,##0</c:formatCode>
                <c:ptCount val="8"/>
                <c:pt idx="0">
                  <c:v>218</c:v>
                </c:pt>
                <c:pt idx="1">
                  <c:v>552</c:v>
                </c:pt>
                <c:pt idx="2">
                  <c:v>81</c:v>
                </c:pt>
                <c:pt idx="3">
                  <c:v>588</c:v>
                </c:pt>
                <c:pt idx="4">
                  <c:v>399</c:v>
                </c:pt>
                <c:pt idx="5">
                  <c:v>254</c:v>
                </c:pt>
                <c:pt idx="6">
                  <c:v>29</c:v>
                </c:pt>
                <c:pt idx="7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B-4F33-9502-18680EE4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8.6'!$Z$44:$Z$60</c:f>
              <c:numCache>
                <c:formatCode>#,##0</c:formatCode>
                <c:ptCount val="17"/>
                <c:pt idx="0">
                  <c:v>19</c:v>
                </c:pt>
                <c:pt idx="1">
                  <c:v>770</c:v>
                </c:pt>
                <c:pt idx="2">
                  <c:v>1385</c:v>
                </c:pt>
                <c:pt idx="3">
                  <c:v>2038</c:v>
                </c:pt>
                <c:pt idx="4">
                  <c:v>2826</c:v>
                </c:pt>
                <c:pt idx="5">
                  <c:v>2701</c:v>
                </c:pt>
                <c:pt idx="6">
                  <c:v>2391</c:v>
                </c:pt>
                <c:pt idx="7">
                  <c:v>2033</c:v>
                </c:pt>
                <c:pt idx="8">
                  <c:v>1945</c:v>
                </c:pt>
                <c:pt idx="9">
                  <c:v>2128</c:v>
                </c:pt>
                <c:pt idx="10">
                  <c:v>1896</c:v>
                </c:pt>
                <c:pt idx="11">
                  <c:v>1860</c:v>
                </c:pt>
                <c:pt idx="12">
                  <c:v>1073</c:v>
                </c:pt>
                <c:pt idx="13">
                  <c:v>516</c:v>
                </c:pt>
                <c:pt idx="14">
                  <c:v>255</c:v>
                </c:pt>
                <c:pt idx="15">
                  <c:v>130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2-487F-9EBB-976E922598E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8.6'!$Z$63:$Z$79</c:f>
              <c:numCache>
                <c:formatCode>#,##0</c:formatCode>
                <c:ptCount val="17"/>
                <c:pt idx="0">
                  <c:v>19</c:v>
                </c:pt>
                <c:pt idx="1">
                  <c:v>866</c:v>
                </c:pt>
                <c:pt idx="2">
                  <c:v>1687</c:v>
                </c:pt>
                <c:pt idx="3">
                  <c:v>2278</c:v>
                </c:pt>
                <c:pt idx="4">
                  <c:v>2908</c:v>
                </c:pt>
                <c:pt idx="5">
                  <c:v>2625</c:v>
                </c:pt>
                <c:pt idx="6">
                  <c:v>2504</c:v>
                </c:pt>
                <c:pt idx="7">
                  <c:v>2164</c:v>
                </c:pt>
                <c:pt idx="8">
                  <c:v>2226</c:v>
                </c:pt>
                <c:pt idx="9">
                  <c:v>2339</c:v>
                </c:pt>
                <c:pt idx="10">
                  <c:v>2183</c:v>
                </c:pt>
                <c:pt idx="11">
                  <c:v>1723</c:v>
                </c:pt>
                <c:pt idx="12">
                  <c:v>901</c:v>
                </c:pt>
                <c:pt idx="13">
                  <c:v>362</c:v>
                </c:pt>
                <c:pt idx="14">
                  <c:v>169</c:v>
                </c:pt>
                <c:pt idx="15">
                  <c:v>97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2-487F-9EBB-976E92259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8.58'!$V$8:$Z$8</c:f>
              <c:numCache>
                <c:formatCode>#,##0</c:formatCode>
                <c:ptCount val="5"/>
                <c:pt idx="0">
                  <c:v>35316</c:v>
                </c:pt>
                <c:pt idx="1">
                  <c:v>36769</c:v>
                </c:pt>
                <c:pt idx="2">
                  <c:v>35128.76</c:v>
                </c:pt>
                <c:pt idx="3">
                  <c:v>39153.43</c:v>
                </c:pt>
                <c:pt idx="4">
                  <c:v>37773.980000000003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B-4805-8279-016712C3A0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B-4805-8279-016712C3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8.59'!$U$4:$Y$4</c:f>
              <c:numCache>
                <c:formatCode>#,##0</c:formatCode>
                <c:ptCount val="5"/>
                <c:pt idx="1">
                  <c:v>116914</c:v>
                </c:pt>
                <c:pt idx="2">
                  <c:v>120482</c:v>
                </c:pt>
                <c:pt idx="3">
                  <c:v>117281</c:v>
                </c:pt>
                <c:pt idx="4">
                  <c:v>106938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5-403C-9788-60640DB05832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8.59'!$U$7:$Y$7</c:f>
              <c:numCache>
                <c:formatCode>#,##0</c:formatCode>
                <c:ptCount val="5"/>
                <c:pt idx="1">
                  <c:v>76653</c:v>
                </c:pt>
                <c:pt idx="2">
                  <c:v>78207</c:v>
                </c:pt>
                <c:pt idx="3">
                  <c:v>77764</c:v>
                </c:pt>
                <c:pt idx="4">
                  <c:v>71250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5-403C-9788-60640DB05832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8.59'!$U$11:$Y$11</c:f>
              <c:numCache>
                <c:formatCode>#,##0</c:formatCode>
                <c:ptCount val="5"/>
                <c:pt idx="1">
                  <c:v>105651</c:v>
                </c:pt>
                <c:pt idx="2">
                  <c:v>108711</c:v>
                </c:pt>
                <c:pt idx="3">
                  <c:v>105434</c:v>
                </c:pt>
                <c:pt idx="4">
                  <c:v>95321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5-403C-9788-60640DB05832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8.59'!$U$12:$Y$12</c:f>
              <c:numCache>
                <c:formatCode>#,##0</c:formatCode>
                <c:ptCount val="5"/>
                <c:pt idx="1">
                  <c:v>11262</c:v>
                </c:pt>
                <c:pt idx="2">
                  <c:v>11771</c:v>
                </c:pt>
                <c:pt idx="3">
                  <c:v>11851</c:v>
                </c:pt>
                <c:pt idx="4">
                  <c:v>11617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95-403C-9788-60640DB0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5.0589026072805745E-3</c:v>
                </c:pt>
                <c:pt idx="1">
                  <c:v>1.8042240067923728E-3</c:v>
                </c:pt>
                <c:pt idx="2">
                  <c:v>3.0769094704071884E-2</c:v>
                </c:pt>
                <c:pt idx="3">
                  <c:v>6.3943821417200269E-3</c:v>
                </c:pt>
                <c:pt idx="4">
                  <c:v>4.4734142286057946E-2</c:v>
                </c:pt>
                <c:pt idx="5">
                  <c:v>3.2139951179820991E-2</c:v>
                </c:pt>
                <c:pt idx="6">
                  <c:v>7.3522128276789195E-2</c:v>
                </c:pt>
                <c:pt idx="7">
                  <c:v>9.6782467187886939E-2</c:v>
                </c:pt>
                <c:pt idx="8">
                  <c:v>2.4816924328722539E-2</c:v>
                </c:pt>
                <c:pt idx="9">
                  <c:v>3.5624579898821951E-2</c:v>
                </c:pt>
                <c:pt idx="10">
                  <c:v>5.7982806806523506E-2</c:v>
                </c:pt>
                <c:pt idx="11">
                  <c:v>2.2101744083206566E-2</c:v>
                </c:pt>
                <c:pt idx="12">
                  <c:v>0.14386033183570948</c:v>
                </c:pt>
                <c:pt idx="13">
                  <c:v>0.10973042770722044</c:v>
                </c:pt>
                <c:pt idx="14">
                  <c:v>4.5530123465525173E-2</c:v>
                </c:pt>
                <c:pt idx="15">
                  <c:v>7.4070470867088831E-2</c:v>
                </c:pt>
                <c:pt idx="16">
                  <c:v>0.10453886157002866</c:v>
                </c:pt>
                <c:pt idx="17">
                  <c:v>4.018820532776736E-2</c:v>
                </c:pt>
                <c:pt idx="18">
                  <c:v>3.2882866947323737E-2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9-4CCB-8C71-5CADD645BE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9-4CCB-8C71-5CADD645B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8.59'!$Y$44:$Y$60</c:f>
              <c:numCache>
                <c:formatCode>#,##0</c:formatCode>
                <c:ptCount val="17"/>
                <c:pt idx="0">
                  <c:v>29</c:v>
                </c:pt>
                <c:pt idx="1">
                  <c:v>333</c:v>
                </c:pt>
                <c:pt idx="2">
                  <c:v>1250</c:v>
                </c:pt>
                <c:pt idx="3">
                  <c:v>3663</c:v>
                </c:pt>
                <c:pt idx="4">
                  <c:v>9063</c:v>
                </c:pt>
                <c:pt idx="5">
                  <c:v>9395</c:v>
                </c:pt>
                <c:pt idx="6">
                  <c:v>7169</c:v>
                </c:pt>
                <c:pt idx="7">
                  <c:v>5112</c:v>
                </c:pt>
                <c:pt idx="8">
                  <c:v>4304</c:v>
                </c:pt>
                <c:pt idx="9">
                  <c:v>3688</c:v>
                </c:pt>
                <c:pt idx="10">
                  <c:v>3119</c:v>
                </c:pt>
                <c:pt idx="11">
                  <c:v>2322</c:v>
                </c:pt>
                <c:pt idx="12">
                  <c:v>1322</c:v>
                </c:pt>
                <c:pt idx="13">
                  <c:v>746</c:v>
                </c:pt>
                <c:pt idx="14">
                  <c:v>285</c:v>
                </c:pt>
                <c:pt idx="15">
                  <c:v>116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E-41FB-924C-591E479EF169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8.59'!$Y$63:$Y$79</c:f>
              <c:numCache>
                <c:formatCode>#,##0</c:formatCode>
                <c:ptCount val="17"/>
                <c:pt idx="0">
                  <c:v>24</c:v>
                </c:pt>
                <c:pt idx="1">
                  <c:v>421</c:v>
                </c:pt>
                <c:pt idx="2">
                  <c:v>1493</c:v>
                </c:pt>
                <c:pt idx="3">
                  <c:v>4210</c:v>
                </c:pt>
                <c:pt idx="4">
                  <c:v>10497</c:v>
                </c:pt>
                <c:pt idx="5">
                  <c:v>9777</c:v>
                </c:pt>
                <c:pt idx="6">
                  <c:v>7153</c:v>
                </c:pt>
                <c:pt idx="7">
                  <c:v>4958</c:v>
                </c:pt>
                <c:pt idx="8">
                  <c:v>4553</c:v>
                </c:pt>
                <c:pt idx="9">
                  <c:v>4154</c:v>
                </c:pt>
                <c:pt idx="10">
                  <c:v>3272</c:v>
                </c:pt>
                <c:pt idx="11">
                  <c:v>2411</c:v>
                </c:pt>
                <c:pt idx="12">
                  <c:v>1157</c:v>
                </c:pt>
                <c:pt idx="13">
                  <c:v>558</c:v>
                </c:pt>
                <c:pt idx="14">
                  <c:v>196</c:v>
                </c:pt>
                <c:pt idx="15">
                  <c:v>61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E-41FB-924C-591E479EF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8.59'!$Y$83:$Y$90</c:f>
              <c:numCache>
                <c:formatCode>#,##0</c:formatCode>
                <c:ptCount val="8"/>
                <c:pt idx="0">
                  <c:v>6527</c:v>
                </c:pt>
                <c:pt idx="1">
                  <c:v>9629</c:v>
                </c:pt>
                <c:pt idx="2">
                  <c:v>3206</c:v>
                </c:pt>
                <c:pt idx="3">
                  <c:v>2213</c:v>
                </c:pt>
                <c:pt idx="4">
                  <c:v>2182</c:v>
                </c:pt>
                <c:pt idx="5">
                  <c:v>1809</c:v>
                </c:pt>
                <c:pt idx="6">
                  <c:v>719</c:v>
                </c:pt>
                <c:pt idx="7">
                  <c:v>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4-4687-8BCD-5D2A7B9E99E4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8.59'!$Y$93:$Y$100</c:f>
              <c:numCache>
                <c:formatCode>#,##0</c:formatCode>
                <c:ptCount val="8"/>
                <c:pt idx="0">
                  <c:v>5525</c:v>
                </c:pt>
                <c:pt idx="1">
                  <c:v>11001</c:v>
                </c:pt>
                <c:pt idx="2">
                  <c:v>1013</c:v>
                </c:pt>
                <c:pt idx="3">
                  <c:v>3340</c:v>
                </c:pt>
                <c:pt idx="4">
                  <c:v>5270</c:v>
                </c:pt>
                <c:pt idx="5">
                  <c:v>2448</c:v>
                </c:pt>
                <c:pt idx="6">
                  <c:v>128</c:v>
                </c:pt>
                <c:pt idx="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4-4687-8BCD-5D2A7B9E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8.59'!$U$8:$Y$8</c:f>
              <c:numCache>
                <c:formatCode>#,##0</c:formatCode>
                <c:ptCount val="5"/>
                <c:pt idx="1">
                  <c:v>51558.78</c:v>
                </c:pt>
                <c:pt idx="2">
                  <c:v>51394</c:v>
                </c:pt>
                <c:pt idx="3">
                  <c:v>51160.33</c:v>
                </c:pt>
                <c:pt idx="4">
                  <c:v>57430.48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9-46D4-B0DF-F1618AFF13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9-46D4-B0DF-F1618AFF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8.59'!$V$4:$Z$4</c:f>
              <c:numCache>
                <c:formatCode>#,##0</c:formatCode>
                <c:ptCount val="5"/>
                <c:pt idx="0">
                  <c:v>116914</c:v>
                </c:pt>
                <c:pt idx="1">
                  <c:v>120482</c:v>
                </c:pt>
                <c:pt idx="2">
                  <c:v>117281</c:v>
                </c:pt>
                <c:pt idx="3">
                  <c:v>106938</c:v>
                </c:pt>
                <c:pt idx="4">
                  <c:v>113070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B-4605-9B29-A2A809A7CA14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8.59'!$V$7:$Z$7</c:f>
              <c:numCache>
                <c:formatCode>#,##0</c:formatCode>
                <c:ptCount val="5"/>
                <c:pt idx="0">
                  <c:v>76653</c:v>
                </c:pt>
                <c:pt idx="1">
                  <c:v>78207</c:v>
                </c:pt>
                <c:pt idx="2">
                  <c:v>77764</c:v>
                </c:pt>
                <c:pt idx="3">
                  <c:v>71250</c:v>
                </c:pt>
                <c:pt idx="4">
                  <c:v>71007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B-4605-9B29-A2A809A7CA14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8.59'!$V$11:$Z$11</c:f>
              <c:numCache>
                <c:formatCode>#,##0</c:formatCode>
                <c:ptCount val="5"/>
                <c:pt idx="0">
                  <c:v>105651</c:v>
                </c:pt>
                <c:pt idx="1">
                  <c:v>108711</c:v>
                </c:pt>
                <c:pt idx="2">
                  <c:v>105434</c:v>
                </c:pt>
                <c:pt idx="3">
                  <c:v>95321</c:v>
                </c:pt>
                <c:pt idx="4">
                  <c:v>101680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B-4605-9B29-A2A809A7CA14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8.59'!$V$12:$Z$12</c:f>
              <c:numCache>
                <c:formatCode>#,##0</c:formatCode>
                <c:ptCount val="5"/>
                <c:pt idx="0">
                  <c:v>11262</c:v>
                </c:pt>
                <c:pt idx="1">
                  <c:v>11771</c:v>
                </c:pt>
                <c:pt idx="2">
                  <c:v>11851</c:v>
                </c:pt>
                <c:pt idx="3">
                  <c:v>11617</c:v>
                </c:pt>
                <c:pt idx="4">
                  <c:v>11391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2B-4605-9B29-A2A809A7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5.0589026072805745E-3</c:v>
                </c:pt>
                <c:pt idx="1">
                  <c:v>1.8042240067923728E-3</c:v>
                </c:pt>
                <c:pt idx="2">
                  <c:v>3.0769094704071884E-2</c:v>
                </c:pt>
                <c:pt idx="3">
                  <c:v>6.3943821417200269E-3</c:v>
                </c:pt>
                <c:pt idx="4">
                  <c:v>4.4734142286057946E-2</c:v>
                </c:pt>
                <c:pt idx="5">
                  <c:v>3.2139951179820991E-2</c:v>
                </c:pt>
                <c:pt idx="6">
                  <c:v>7.3522128276789195E-2</c:v>
                </c:pt>
                <c:pt idx="7">
                  <c:v>9.6782467187886939E-2</c:v>
                </c:pt>
                <c:pt idx="8">
                  <c:v>2.4816924328722539E-2</c:v>
                </c:pt>
                <c:pt idx="9">
                  <c:v>3.5624579898821951E-2</c:v>
                </c:pt>
                <c:pt idx="10">
                  <c:v>5.7982806806523506E-2</c:v>
                </c:pt>
                <c:pt idx="11">
                  <c:v>2.2101744083206566E-2</c:v>
                </c:pt>
                <c:pt idx="12">
                  <c:v>0.14386033183570948</c:v>
                </c:pt>
                <c:pt idx="13">
                  <c:v>0.10973042770722044</c:v>
                </c:pt>
                <c:pt idx="14">
                  <c:v>4.5530123465525173E-2</c:v>
                </c:pt>
                <c:pt idx="15">
                  <c:v>7.4070470867088831E-2</c:v>
                </c:pt>
                <c:pt idx="16">
                  <c:v>0.10453886157002866</c:v>
                </c:pt>
                <c:pt idx="17">
                  <c:v>4.018820532776736E-2</c:v>
                </c:pt>
                <c:pt idx="18">
                  <c:v>3.2882866947323737E-2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2-442A-9C24-E6D89A362F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2-442A-9C24-E6D89A36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8.59'!$Z$44:$Z$60</c:f>
              <c:numCache>
                <c:formatCode>#,##0</c:formatCode>
                <c:ptCount val="17"/>
                <c:pt idx="0">
                  <c:v>34</c:v>
                </c:pt>
                <c:pt idx="1">
                  <c:v>573</c:v>
                </c:pt>
                <c:pt idx="2">
                  <c:v>1808</c:v>
                </c:pt>
                <c:pt idx="3">
                  <c:v>4115</c:v>
                </c:pt>
                <c:pt idx="4">
                  <c:v>8826</c:v>
                </c:pt>
                <c:pt idx="5">
                  <c:v>9389</c:v>
                </c:pt>
                <c:pt idx="6">
                  <c:v>7392</c:v>
                </c:pt>
                <c:pt idx="7">
                  <c:v>5322</c:v>
                </c:pt>
                <c:pt idx="8">
                  <c:v>4356</c:v>
                </c:pt>
                <c:pt idx="9">
                  <c:v>4057</c:v>
                </c:pt>
                <c:pt idx="10">
                  <c:v>3312</c:v>
                </c:pt>
                <c:pt idx="11">
                  <c:v>2663</c:v>
                </c:pt>
                <c:pt idx="12">
                  <c:v>1399</c:v>
                </c:pt>
                <c:pt idx="13">
                  <c:v>715</c:v>
                </c:pt>
                <c:pt idx="14">
                  <c:v>335</c:v>
                </c:pt>
                <c:pt idx="15">
                  <c:v>125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8-4EAB-A26C-C42E7BD39AC3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8.59'!$Z$63:$Z$79</c:f>
              <c:numCache>
                <c:formatCode>#,##0</c:formatCode>
                <c:ptCount val="17"/>
                <c:pt idx="0">
                  <c:v>24</c:v>
                </c:pt>
                <c:pt idx="1">
                  <c:v>673</c:v>
                </c:pt>
                <c:pt idx="2">
                  <c:v>2166</c:v>
                </c:pt>
                <c:pt idx="3">
                  <c:v>4684</c:v>
                </c:pt>
                <c:pt idx="4">
                  <c:v>10310</c:v>
                </c:pt>
                <c:pt idx="5">
                  <c:v>10060</c:v>
                </c:pt>
                <c:pt idx="6">
                  <c:v>7322</c:v>
                </c:pt>
                <c:pt idx="7">
                  <c:v>5447</c:v>
                </c:pt>
                <c:pt idx="8">
                  <c:v>4634</c:v>
                </c:pt>
                <c:pt idx="9">
                  <c:v>4677</c:v>
                </c:pt>
                <c:pt idx="10">
                  <c:v>3656</c:v>
                </c:pt>
                <c:pt idx="11">
                  <c:v>2586</c:v>
                </c:pt>
                <c:pt idx="12">
                  <c:v>1360</c:v>
                </c:pt>
                <c:pt idx="13">
                  <c:v>594</c:v>
                </c:pt>
                <c:pt idx="14">
                  <c:v>238</c:v>
                </c:pt>
                <c:pt idx="15">
                  <c:v>81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8-4EAB-A26C-C42E7BD3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8.59'!$Z$83:$Z$90</c:f>
              <c:numCache>
                <c:formatCode>#,##0</c:formatCode>
                <c:ptCount val="8"/>
                <c:pt idx="0">
                  <c:v>6434</c:v>
                </c:pt>
                <c:pt idx="1">
                  <c:v>9398</c:v>
                </c:pt>
                <c:pt idx="2">
                  <c:v>3241</c:v>
                </c:pt>
                <c:pt idx="3">
                  <c:v>2326</c:v>
                </c:pt>
                <c:pt idx="4">
                  <c:v>2249</c:v>
                </c:pt>
                <c:pt idx="5">
                  <c:v>1870</c:v>
                </c:pt>
                <c:pt idx="6">
                  <c:v>771</c:v>
                </c:pt>
                <c:pt idx="7">
                  <c:v>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5-4809-B8DB-0040A09FAAA2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8.59'!$Z$93:$Z$100</c:f>
              <c:numCache>
                <c:formatCode>#,##0</c:formatCode>
                <c:ptCount val="8"/>
                <c:pt idx="0">
                  <c:v>5478</c:v>
                </c:pt>
                <c:pt idx="1">
                  <c:v>11087</c:v>
                </c:pt>
                <c:pt idx="2">
                  <c:v>1013</c:v>
                </c:pt>
                <c:pt idx="3">
                  <c:v>3475</c:v>
                </c:pt>
                <c:pt idx="4">
                  <c:v>5185</c:v>
                </c:pt>
                <c:pt idx="5">
                  <c:v>2531</c:v>
                </c:pt>
                <c:pt idx="6">
                  <c:v>131</c:v>
                </c:pt>
                <c:pt idx="7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5-4809-B8DB-0040A09FA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8.6'!$Z$83:$Z$90</c:f>
              <c:numCache>
                <c:formatCode>#,##0</c:formatCode>
                <c:ptCount val="8"/>
                <c:pt idx="0">
                  <c:v>1819</c:v>
                </c:pt>
                <c:pt idx="1">
                  <c:v>1747</c:v>
                </c:pt>
                <c:pt idx="2">
                  <c:v>3504</c:v>
                </c:pt>
                <c:pt idx="3">
                  <c:v>852</c:v>
                </c:pt>
                <c:pt idx="4">
                  <c:v>569</c:v>
                </c:pt>
                <c:pt idx="5">
                  <c:v>740</c:v>
                </c:pt>
                <c:pt idx="6">
                  <c:v>1651</c:v>
                </c:pt>
                <c:pt idx="7">
                  <c:v>2412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8-47C5-9747-AA4656103E98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8.6'!$Z$93:$Z$100</c:f>
              <c:numCache>
                <c:formatCode>#,##0</c:formatCode>
                <c:ptCount val="8"/>
                <c:pt idx="0">
                  <c:v>1303</c:v>
                </c:pt>
                <c:pt idx="1">
                  <c:v>3196</c:v>
                </c:pt>
                <c:pt idx="2">
                  <c:v>630</c:v>
                </c:pt>
                <c:pt idx="3">
                  <c:v>2731</c:v>
                </c:pt>
                <c:pt idx="4">
                  <c:v>2569</c:v>
                </c:pt>
                <c:pt idx="5">
                  <c:v>1523</c:v>
                </c:pt>
                <c:pt idx="6">
                  <c:v>180</c:v>
                </c:pt>
                <c:pt idx="7">
                  <c:v>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8-47C5-9747-AA465610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8.59'!$V$8:$Z$8</c:f>
              <c:numCache>
                <c:formatCode>#,##0</c:formatCode>
                <c:ptCount val="5"/>
                <c:pt idx="0">
                  <c:v>51558.78</c:v>
                </c:pt>
                <c:pt idx="1">
                  <c:v>51394</c:v>
                </c:pt>
                <c:pt idx="2">
                  <c:v>51160.33</c:v>
                </c:pt>
                <c:pt idx="3">
                  <c:v>57430.48</c:v>
                </c:pt>
                <c:pt idx="4">
                  <c:v>58910.27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8-4A57-B970-8FB05FCC46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8-4A57-B970-8FB05FCC4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8.60'!$U$4:$Y$4</c:f>
              <c:numCache>
                <c:formatCode>#,##0</c:formatCode>
                <c:ptCount val="5"/>
                <c:pt idx="1">
                  <c:v>5240</c:v>
                </c:pt>
                <c:pt idx="2">
                  <c:v>5117</c:v>
                </c:pt>
                <c:pt idx="3">
                  <c:v>5368</c:v>
                </c:pt>
                <c:pt idx="4">
                  <c:v>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6-4FDD-9B2D-73A82F43E24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8.60'!$U$7:$Y$7</c:f>
              <c:numCache>
                <c:formatCode>#,##0</c:formatCode>
                <c:ptCount val="5"/>
                <c:pt idx="1">
                  <c:v>3512</c:v>
                </c:pt>
                <c:pt idx="2">
                  <c:v>3404</c:v>
                </c:pt>
                <c:pt idx="3">
                  <c:v>3667</c:v>
                </c:pt>
                <c:pt idx="4">
                  <c:v>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6-4FDD-9B2D-73A82F43E24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8.60'!$U$11:$Y$11</c:f>
              <c:numCache>
                <c:formatCode>#,##0</c:formatCode>
                <c:ptCount val="5"/>
                <c:pt idx="1">
                  <c:v>4204</c:v>
                </c:pt>
                <c:pt idx="2">
                  <c:v>4168</c:v>
                </c:pt>
                <c:pt idx="3">
                  <c:v>4363</c:v>
                </c:pt>
                <c:pt idx="4">
                  <c:v>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6-4FDD-9B2D-73A82F43E24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8.60'!$U$12:$Y$12</c:f>
              <c:numCache>
                <c:formatCode>#,##0</c:formatCode>
                <c:ptCount val="5"/>
                <c:pt idx="1">
                  <c:v>1035</c:v>
                </c:pt>
                <c:pt idx="2">
                  <c:v>948</c:v>
                </c:pt>
                <c:pt idx="3">
                  <c:v>1009</c:v>
                </c:pt>
                <c:pt idx="4">
                  <c:v>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06-4FDD-9B2D-73A82F43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0.12798922196025597</c:v>
                </c:pt>
                <c:pt idx="1">
                  <c:v>6.9046817110138096E-3</c:v>
                </c:pt>
                <c:pt idx="2">
                  <c:v>6.4668238464129335E-2</c:v>
                </c:pt>
                <c:pt idx="3">
                  <c:v>6.7362748400134724E-3</c:v>
                </c:pt>
                <c:pt idx="4">
                  <c:v>6.9552037723139101E-2</c:v>
                </c:pt>
                <c:pt idx="5">
                  <c:v>2.5597844392051195E-2</c:v>
                </c:pt>
                <c:pt idx="6">
                  <c:v>6.7362748400134731E-2</c:v>
                </c:pt>
                <c:pt idx="7">
                  <c:v>5.7763556753115529E-2</c:v>
                </c:pt>
                <c:pt idx="8">
                  <c:v>4.5301448299090601E-2</c:v>
                </c:pt>
                <c:pt idx="9">
                  <c:v>5.0522061300101043E-3</c:v>
                </c:pt>
                <c:pt idx="10">
                  <c:v>2.8292354328056584E-2</c:v>
                </c:pt>
                <c:pt idx="11">
                  <c:v>1.6335466487032671E-2</c:v>
                </c:pt>
                <c:pt idx="12">
                  <c:v>3.5533849781071068E-2</c:v>
                </c:pt>
                <c:pt idx="13">
                  <c:v>5.4563826204109128E-2</c:v>
                </c:pt>
                <c:pt idx="14">
                  <c:v>6.9552037723139101E-2</c:v>
                </c:pt>
                <c:pt idx="15">
                  <c:v>6.2647356012125288E-2</c:v>
                </c:pt>
                <c:pt idx="16">
                  <c:v>0.11401145166722802</c:v>
                </c:pt>
                <c:pt idx="17">
                  <c:v>2.4755810037049512E-2</c:v>
                </c:pt>
                <c:pt idx="18">
                  <c:v>2.6439878747052881E-2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B-4079-9A05-3CF8400F12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B-4079-9A05-3CF8400F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8.60'!$Y$44:$Y$60</c:f>
              <c:numCache>
                <c:formatCode>#,##0</c:formatCode>
                <c:ptCount val="17"/>
                <c:pt idx="0">
                  <c:v>6</c:v>
                </c:pt>
                <c:pt idx="1">
                  <c:v>84</c:v>
                </c:pt>
                <c:pt idx="2">
                  <c:v>167</c:v>
                </c:pt>
                <c:pt idx="3">
                  <c:v>262</c:v>
                </c:pt>
                <c:pt idx="4">
                  <c:v>245</c:v>
                </c:pt>
                <c:pt idx="5">
                  <c:v>221</c:v>
                </c:pt>
                <c:pt idx="6">
                  <c:v>202</c:v>
                </c:pt>
                <c:pt idx="7">
                  <c:v>212</c:v>
                </c:pt>
                <c:pt idx="8">
                  <c:v>300</c:v>
                </c:pt>
                <c:pt idx="9">
                  <c:v>295</c:v>
                </c:pt>
                <c:pt idx="10">
                  <c:v>280</c:v>
                </c:pt>
                <c:pt idx="11">
                  <c:v>284</c:v>
                </c:pt>
                <c:pt idx="12">
                  <c:v>194</c:v>
                </c:pt>
                <c:pt idx="13">
                  <c:v>95</c:v>
                </c:pt>
                <c:pt idx="14">
                  <c:v>43</c:v>
                </c:pt>
                <c:pt idx="15">
                  <c:v>13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3-4398-9065-855A121E6F78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8.60'!$Y$63:$Y$79</c:f>
              <c:numCache>
                <c:formatCode>#,##0</c:formatCode>
                <c:ptCount val="17"/>
                <c:pt idx="0">
                  <c:v>10</c:v>
                </c:pt>
                <c:pt idx="1">
                  <c:v>81</c:v>
                </c:pt>
                <c:pt idx="2">
                  <c:v>163</c:v>
                </c:pt>
                <c:pt idx="3">
                  <c:v>237</c:v>
                </c:pt>
                <c:pt idx="4">
                  <c:v>231</c:v>
                </c:pt>
                <c:pt idx="5">
                  <c:v>200</c:v>
                </c:pt>
                <c:pt idx="6">
                  <c:v>227</c:v>
                </c:pt>
                <c:pt idx="7">
                  <c:v>221</c:v>
                </c:pt>
                <c:pt idx="8">
                  <c:v>273</c:v>
                </c:pt>
                <c:pt idx="9">
                  <c:v>308</c:v>
                </c:pt>
                <c:pt idx="10">
                  <c:v>257</c:v>
                </c:pt>
                <c:pt idx="11">
                  <c:v>244</c:v>
                </c:pt>
                <c:pt idx="12">
                  <c:v>140</c:v>
                </c:pt>
                <c:pt idx="13">
                  <c:v>72</c:v>
                </c:pt>
                <c:pt idx="14">
                  <c:v>32</c:v>
                </c:pt>
                <c:pt idx="15">
                  <c:v>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398-9065-855A121E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8.60'!$Y$83:$Y$90</c:f>
              <c:numCache>
                <c:formatCode>#,##0</c:formatCode>
                <c:ptCount val="8"/>
                <c:pt idx="0">
                  <c:v>192</c:v>
                </c:pt>
                <c:pt idx="1">
                  <c:v>126</c:v>
                </c:pt>
                <c:pt idx="2">
                  <c:v>332</c:v>
                </c:pt>
                <c:pt idx="3">
                  <c:v>109</c:v>
                </c:pt>
                <c:pt idx="4">
                  <c:v>37</c:v>
                </c:pt>
                <c:pt idx="5">
                  <c:v>67</c:v>
                </c:pt>
                <c:pt idx="6">
                  <c:v>259</c:v>
                </c:pt>
                <c:pt idx="7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2-416A-830E-BC7758D0B8CD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8.60'!$Y$93:$Y$100</c:f>
              <c:numCache>
                <c:formatCode>#,##0</c:formatCode>
                <c:ptCount val="8"/>
                <c:pt idx="0">
                  <c:v>133</c:v>
                </c:pt>
                <c:pt idx="1">
                  <c:v>308</c:v>
                </c:pt>
                <c:pt idx="2">
                  <c:v>81</c:v>
                </c:pt>
                <c:pt idx="3">
                  <c:v>294</c:v>
                </c:pt>
                <c:pt idx="4">
                  <c:v>248</c:v>
                </c:pt>
                <c:pt idx="5">
                  <c:v>138</c:v>
                </c:pt>
                <c:pt idx="6">
                  <c:v>19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2-416A-830E-BC7758D0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8.60'!$U$8:$Y$8</c:f>
              <c:numCache>
                <c:formatCode>#,##0</c:formatCode>
                <c:ptCount val="5"/>
                <c:pt idx="1">
                  <c:v>33396</c:v>
                </c:pt>
                <c:pt idx="2">
                  <c:v>35968</c:v>
                </c:pt>
                <c:pt idx="3">
                  <c:v>36266.639999999999</c:v>
                </c:pt>
                <c:pt idx="4">
                  <c:v>37254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6-47C8-918E-B0153596B0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6-47C8-918E-B0153596B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8.60'!$V$4:$Z$4</c:f>
              <c:numCache>
                <c:formatCode>#,##0</c:formatCode>
                <c:ptCount val="5"/>
                <c:pt idx="0">
                  <c:v>5240</c:v>
                </c:pt>
                <c:pt idx="1">
                  <c:v>5117</c:v>
                </c:pt>
                <c:pt idx="2">
                  <c:v>5368</c:v>
                </c:pt>
                <c:pt idx="3">
                  <c:v>5631</c:v>
                </c:pt>
                <c:pt idx="4">
                  <c:v>5940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8-4827-B6EA-020815D3618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8.60'!$V$7:$Z$7</c:f>
              <c:numCache>
                <c:formatCode>#,##0</c:formatCode>
                <c:ptCount val="5"/>
                <c:pt idx="0">
                  <c:v>3512</c:v>
                </c:pt>
                <c:pt idx="1">
                  <c:v>3404</c:v>
                </c:pt>
                <c:pt idx="2">
                  <c:v>3667</c:v>
                </c:pt>
                <c:pt idx="3">
                  <c:v>3759</c:v>
                </c:pt>
                <c:pt idx="4">
                  <c:v>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8-4827-B6EA-020815D3618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8.60'!$V$11:$Z$11</c:f>
              <c:numCache>
                <c:formatCode>#,##0</c:formatCode>
                <c:ptCount val="5"/>
                <c:pt idx="0">
                  <c:v>4204</c:v>
                </c:pt>
                <c:pt idx="1">
                  <c:v>4168</c:v>
                </c:pt>
                <c:pt idx="2">
                  <c:v>4363</c:v>
                </c:pt>
                <c:pt idx="3">
                  <c:v>4588</c:v>
                </c:pt>
                <c:pt idx="4">
                  <c:v>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8-4827-B6EA-020815D3618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8.60'!$V$12:$Z$12</c:f>
              <c:numCache>
                <c:formatCode>#,##0</c:formatCode>
                <c:ptCount val="5"/>
                <c:pt idx="0">
                  <c:v>1035</c:v>
                </c:pt>
                <c:pt idx="1">
                  <c:v>948</c:v>
                </c:pt>
                <c:pt idx="2">
                  <c:v>1009</c:v>
                </c:pt>
                <c:pt idx="3">
                  <c:v>1043</c:v>
                </c:pt>
                <c:pt idx="4">
                  <c:v>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8-4827-B6EA-020815D36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0.12798922196025597</c:v>
                </c:pt>
                <c:pt idx="1">
                  <c:v>6.9046817110138096E-3</c:v>
                </c:pt>
                <c:pt idx="2">
                  <c:v>6.4668238464129335E-2</c:v>
                </c:pt>
                <c:pt idx="3">
                  <c:v>6.7362748400134724E-3</c:v>
                </c:pt>
                <c:pt idx="4">
                  <c:v>6.9552037723139101E-2</c:v>
                </c:pt>
                <c:pt idx="5">
                  <c:v>2.5597844392051195E-2</c:v>
                </c:pt>
                <c:pt idx="6">
                  <c:v>6.7362748400134731E-2</c:v>
                </c:pt>
                <c:pt idx="7">
                  <c:v>5.7763556753115529E-2</c:v>
                </c:pt>
                <c:pt idx="8">
                  <c:v>4.5301448299090601E-2</c:v>
                </c:pt>
                <c:pt idx="9">
                  <c:v>5.0522061300101043E-3</c:v>
                </c:pt>
                <c:pt idx="10">
                  <c:v>2.8292354328056584E-2</c:v>
                </c:pt>
                <c:pt idx="11">
                  <c:v>1.6335466487032671E-2</c:v>
                </c:pt>
                <c:pt idx="12">
                  <c:v>3.5533849781071068E-2</c:v>
                </c:pt>
                <c:pt idx="13">
                  <c:v>5.4563826204109128E-2</c:v>
                </c:pt>
                <c:pt idx="14">
                  <c:v>6.9552037723139101E-2</c:v>
                </c:pt>
                <c:pt idx="15">
                  <c:v>6.2647356012125288E-2</c:v>
                </c:pt>
                <c:pt idx="16">
                  <c:v>0.11401145166722802</c:v>
                </c:pt>
                <c:pt idx="17">
                  <c:v>2.4755810037049512E-2</c:v>
                </c:pt>
                <c:pt idx="18">
                  <c:v>2.6439878747052881E-2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7-49DF-8030-DB56F01FA5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7-49DF-8030-DB56F01F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8.60'!$Z$44:$Z$60</c:f>
              <c:numCache>
                <c:formatCode>#,##0</c:formatCode>
                <c:ptCount val="17"/>
                <c:pt idx="0">
                  <c:v>5</c:v>
                </c:pt>
                <c:pt idx="1">
                  <c:v>114</c:v>
                </c:pt>
                <c:pt idx="2">
                  <c:v>178</c:v>
                </c:pt>
                <c:pt idx="3">
                  <c:v>223</c:v>
                </c:pt>
                <c:pt idx="4">
                  <c:v>288</c:v>
                </c:pt>
                <c:pt idx="5">
                  <c:v>221</c:v>
                </c:pt>
                <c:pt idx="6">
                  <c:v>230</c:v>
                </c:pt>
                <c:pt idx="7">
                  <c:v>194</c:v>
                </c:pt>
                <c:pt idx="8">
                  <c:v>272</c:v>
                </c:pt>
                <c:pt idx="9">
                  <c:v>323</c:v>
                </c:pt>
                <c:pt idx="10">
                  <c:v>305</c:v>
                </c:pt>
                <c:pt idx="11">
                  <c:v>296</c:v>
                </c:pt>
                <c:pt idx="12">
                  <c:v>219</c:v>
                </c:pt>
                <c:pt idx="13">
                  <c:v>84</c:v>
                </c:pt>
                <c:pt idx="14">
                  <c:v>44</c:v>
                </c:pt>
                <c:pt idx="15">
                  <c:v>22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A-4993-A2CC-5DF39A569DB6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8.60'!$Z$63:$Z$79</c:f>
              <c:numCache>
                <c:formatCode>#,##0</c:formatCode>
                <c:ptCount val="17"/>
                <c:pt idx="0">
                  <c:v>8</c:v>
                </c:pt>
                <c:pt idx="1">
                  <c:v>92</c:v>
                </c:pt>
                <c:pt idx="2">
                  <c:v>185</c:v>
                </c:pt>
                <c:pt idx="3">
                  <c:v>215</c:v>
                </c:pt>
                <c:pt idx="4">
                  <c:v>265</c:v>
                </c:pt>
                <c:pt idx="5">
                  <c:v>228</c:v>
                </c:pt>
                <c:pt idx="6">
                  <c:v>229</c:v>
                </c:pt>
                <c:pt idx="7">
                  <c:v>263</c:v>
                </c:pt>
                <c:pt idx="8">
                  <c:v>283</c:v>
                </c:pt>
                <c:pt idx="9">
                  <c:v>326</c:v>
                </c:pt>
                <c:pt idx="10">
                  <c:v>279</c:v>
                </c:pt>
                <c:pt idx="11">
                  <c:v>241</c:v>
                </c:pt>
                <c:pt idx="12">
                  <c:v>163</c:v>
                </c:pt>
                <c:pt idx="13">
                  <c:v>64</c:v>
                </c:pt>
                <c:pt idx="14">
                  <c:v>47</c:v>
                </c:pt>
                <c:pt idx="15">
                  <c:v>8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A-4993-A2CC-5DF39A56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8.60'!$Z$83:$Z$90</c:f>
              <c:numCache>
                <c:formatCode>#,##0</c:formatCode>
                <c:ptCount val="8"/>
                <c:pt idx="0">
                  <c:v>193</c:v>
                </c:pt>
                <c:pt idx="1">
                  <c:v>120</c:v>
                </c:pt>
                <c:pt idx="2">
                  <c:v>346</c:v>
                </c:pt>
                <c:pt idx="3">
                  <c:v>116</c:v>
                </c:pt>
                <c:pt idx="4">
                  <c:v>41</c:v>
                </c:pt>
                <c:pt idx="5">
                  <c:v>70</c:v>
                </c:pt>
                <c:pt idx="6">
                  <c:v>258</c:v>
                </c:pt>
                <c:pt idx="7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C-4E76-B97B-865C621D8765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8.60'!$Z$93:$Z$100</c:f>
              <c:numCache>
                <c:formatCode>#,##0</c:formatCode>
                <c:ptCount val="8"/>
                <c:pt idx="0">
                  <c:v>138</c:v>
                </c:pt>
                <c:pt idx="1">
                  <c:v>329</c:v>
                </c:pt>
                <c:pt idx="2">
                  <c:v>85</c:v>
                </c:pt>
                <c:pt idx="3">
                  <c:v>306</c:v>
                </c:pt>
                <c:pt idx="4">
                  <c:v>245</c:v>
                </c:pt>
                <c:pt idx="5">
                  <c:v>139</c:v>
                </c:pt>
                <c:pt idx="6">
                  <c:v>21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C-4E76-B97B-865C621D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8.1'!$V$4:$Z$4</c:f>
              <c:numCache>
                <c:formatCode>#,##0</c:formatCode>
                <c:ptCount val="5"/>
                <c:pt idx="0">
                  <c:v>11072</c:v>
                </c:pt>
                <c:pt idx="1">
                  <c:v>11181</c:v>
                </c:pt>
                <c:pt idx="2">
                  <c:v>11238</c:v>
                </c:pt>
                <c:pt idx="3">
                  <c:v>11858</c:v>
                </c:pt>
                <c:pt idx="4">
                  <c:v>12589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0-45BA-B08E-6C07B21BB1F6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8.1'!$V$7:$Z$7</c:f>
              <c:numCache>
                <c:formatCode>#,##0</c:formatCode>
                <c:ptCount val="5"/>
                <c:pt idx="0">
                  <c:v>7279</c:v>
                </c:pt>
                <c:pt idx="1">
                  <c:v>7215</c:v>
                </c:pt>
                <c:pt idx="2">
                  <c:v>7551</c:v>
                </c:pt>
                <c:pt idx="3">
                  <c:v>7733</c:v>
                </c:pt>
                <c:pt idx="4">
                  <c:v>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0-45BA-B08E-6C07B21BB1F6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8.1'!$V$11:$Z$11</c:f>
              <c:numCache>
                <c:formatCode>#,##0</c:formatCode>
                <c:ptCount val="5"/>
                <c:pt idx="0">
                  <c:v>9232</c:v>
                </c:pt>
                <c:pt idx="1">
                  <c:v>9373</c:v>
                </c:pt>
                <c:pt idx="2">
                  <c:v>9341</c:v>
                </c:pt>
                <c:pt idx="3">
                  <c:v>9879</c:v>
                </c:pt>
                <c:pt idx="4">
                  <c:v>10612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0-45BA-B08E-6C07B21BB1F6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8.1'!$V$12:$Z$12</c:f>
              <c:numCache>
                <c:formatCode>#,##0</c:formatCode>
                <c:ptCount val="5"/>
                <c:pt idx="0">
                  <c:v>1841</c:v>
                </c:pt>
                <c:pt idx="1">
                  <c:v>1807</c:v>
                </c:pt>
                <c:pt idx="2">
                  <c:v>1905</c:v>
                </c:pt>
                <c:pt idx="3">
                  <c:v>1979</c:v>
                </c:pt>
                <c:pt idx="4">
                  <c:v>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0-45BA-B08E-6C07B21B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8.6'!$V$8:$Z$8</c:f>
              <c:numCache>
                <c:formatCode>#,##0</c:formatCode>
                <c:ptCount val="5"/>
                <c:pt idx="0">
                  <c:v>41672.93</c:v>
                </c:pt>
                <c:pt idx="1">
                  <c:v>41635</c:v>
                </c:pt>
                <c:pt idx="2">
                  <c:v>42932.01</c:v>
                </c:pt>
                <c:pt idx="3">
                  <c:v>45708.93</c:v>
                </c:pt>
                <c:pt idx="4">
                  <c:v>45930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0-47B3-98B6-1514E2F24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0-47B3-98B6-1514E2F2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8.60'!$V$8:$Z$8</c:f>
              <c:numCache>
                <c:formatCode>#,##0</c:formatCode>
                <c:ptCount val="5"/>
                <c:pt idx="0">
                  <c:v>33396</c:v>
                </c:pt>
                <c:pt idx="1">
                  <c:v>35968</c:v>
                </c:pt>
                <c:pt idx="2">
                  <c:v>36266.639999999999</c:v>
                </c:pt>
                <c:pt idx="3">
                  <c:v>37254</c:v>
                </c:pt>
                <c:pt idx="4">
                  <c:v>37636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4-4155-B7E0-4D110CEF0F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4-4155-B7E0-4D110CEF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8.61'!$U$4:$Y$4</c:f>
              <c:numCache>
                <c:formatCode>#,##0</c:formatCode>
                <c:ptCount val="5"/>
                <c:pt idx="1">
                  <c:v>2134</c:v>
                </c:pt>
                <c:pt idx="2">
                  <c:v>2102</c:v>
                </c:pt>
                <c:pt idx="3">
                  <c:v>2106</c:v>
                </c:pt>
                <c:pt idx="4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6-491F-83E2-37CFFB6090F0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8.61'!$U$7:$Y$7</c:f>
              <c:numCache>
                <c:formatCode>#,##0</c:formatCode>
                <c:ptCount val="5"/>
                <c:pt idx="1">
                  <c:v>1494</c:v>
                </c:pt>
                <c:pt idx="2">
                  <c:v>1500</c:v>
                </c:pt>
                <c:pt idx="3">
                  <c:v>1519</c:v>
                </c:pt>
                <c:pt idx="4">
                  <c:v>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6-491F-83E2-37CFFB6090F0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8.61'!$U$11:$Y$11</c:f>
              <c:numCache>
                <c:formatCode>#,##0</c:formatCode>
                <c:ptCount val="5"/>
                <c:pt idx="1">
                  <c:v>1790</c:v>
                </c:pt>
                <c:pt idx="2">
                  <c:v>1761</c:v>
                </c:pt>
                <c:pt idx="3">
                  <c:v>1768</c:v>
                </c:pt>
                <c:pt idx="4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6-491F-83E2-37CFFB6090F0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8.61'!$U$12:$Y$12</c:f>
              <c:numCache>
                <c:formatCode>#,##0</c:formatCode>
                <c:ptCount val="5"/>
                <c:pt idx="1">
                  <c:v>338</c:v>
                </c:pt>
                <c:pt idx="2">
                  <c:v>341</c:v>
                </c:pt>
                <c:pt idx="3">
                  <c:v>339</c:v>
                </c:pt>
                <c:pt idx="4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56-491F-83E2-37CFFB60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2.6223776223776224E-2</c:v>
                </c:pt>
                <c:pt idx="1">
                  <c:v>0</c:v>
                </c:pt>
                <c:pt idx="2">
                  <c:v>2.2290209790209792E-2</c:v>
                </c:pt>
                <c:pt idx="3">
                  <c:v>4.807692307692308E-3</c:v>
                </c:pt>
                <c:pt idx="4">
                  <c:v>6.6870629370629375E-2</c:v>
                </c:pt>
                <c:pt idx="5">
                  <c:v>1.5297202797202798E-2</c:v>
                </c:pt>
                <c:pt idx="6">
                  <c:v>7.1241258741258737E-2</c:v>
                </c:pt>
                <c:pt idx="7">
                  <c:v>9.6590909090909088E-2</c:v>
                </c:pt>
                <c:pt idx="8">
                  <c:v>3.5402097902097904E-2</c:v>
                </c:pt>
                <c:pt idx="9">
                  <c:v>1.7045454545454544E-2</c:v>
                </c:pt>
                <c:pt idx="10">
                  <c:v>4.8513986013986016E-2</c:v>
                </c:pt>
                <c:pt idx="11">
                  <c:v>2.7972027972027972E-2</c:v>
                </c:pt>
                <c:pt idx="12">
                  <c:v>0.10008741258741259</c:v>
                </c:pt>
                <c:pt idx="13">
                  <c:v>5.7692307692307696E-2</c:v>
                </c:pt>
                <c:pt idx="14">
                  <c:v>6.555944055944056E-2</c:v>
                </c:pt>
                <c:pt idx="15">
                  <c:v>0.10096153846153846</c:v>
                </c:pt>
                <c:pt idx="16">
                  <c:v>0.13767482517482518</c:v>
                </c:pt>
                <c:pt idx="17">
                  <c:v>3.6713286713286712E-2</c:v>
                </c:pt>
                <c:pt idx="18">
                  <c:v>2.36013986013986E-2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F-48B7-81EB-4D4712564C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F-48B7-81EB-4D4712564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8.61'!$Y$44:$Y$60</c:f>
              <c:numCache>
                <c:formatCode>#,##0</c:formatCode>
                <c:ptCount val="17"/>
                <c:pt idx="0">
                  <c:v>1</c:v>
                </c:pt>
                <c:pt idx="1">
                  <c:v>26</c:v>
                </c:pt>
                <c:pt idx="2">
                  <c:v>44</c:v>
                </c:pt>
                <c:pt idx="3">
                  <c:v>102</c:v>
                </c:pt>
                <c:pt idx="4">
                  <c:v>112</c:v>
                </c:pt>
                <c:pt idx="5">
                  <c:v>82</c:v>
                </c:pt>
                <c:pt idx="6">
                  <c:v>77</c:v>
                </c:pt>
                <c:pt idx="7">
                  <c:v>69</c:v>
                </c:pt>
                <c:pt idx="8">
                  <c:v>65</c:v>
                </c:pt>
                <c:pt idx="9">
                  <c:v>73</c:v>
                </c:pt>
                <c:pt idx="10">
                  <c:v>94</c:v>
                </c:pt>
                <c:pt idx="11">
                  <c:v>109</c:v>
                </c:pt>
                <c:pt idx="12">
                  <c:v>116</c:v>
                </c:pt>
                <c:pt idx="13">
                  <c:v>59</c:v>
                </c:pt>
                <c:pt idx="14">
                  <c:v>19</c:v>
                </c:pt>
                <c:pt idx="15">
                  <c:v>17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7-4866-A7F1-0F524631B95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8.61'!$Y$63:$Y$79</c:f>
              <c:numCache>
                <c:formatCode>#,##0</c:formatCode>
                <c:ptCount val="17"/>
                <c:pt idx="0">
                  <c:v>1</c:v>
                </c:pt>
                <c:pt idx="1">
                  <c:v>19</c:v>
                </c:pt>
                <c:pt idx="2">
                  <c:v>67</c:v>
                </c:pt>
                <c:pt idx="3">
                  <c:v>96</c:v>
                </c:pt>
                <c:pt idx="4">
                  <c:v>64</c:v>
                </c:pt>
                <c:pt idx="5">
                  <c:v>87</c:v>
                </c:pt>
                <c:pt idx="6">
                  <c:v>75</c:v>
                </c:pt>
                <c:pt idx="7">
                  <c:v>74</c:v>
                </c:pt>
                <c:pt idx="8">
                  <c:v>89</c:v>
                </c:pt>
                <c:pt idx="9">
                  <c:v>114</c:v>
                </c:pt>
                <c:pt idx="10">
                  <c:v>156</c:v>
                </c:pt>
                <c:pt idx="11">
                  <c:v>116</c:v>
                </c:pt>
                <c:pt idx="12">
                  <c:v>83</c:v>
                </c:pt>
                <c:pt idx="13">
                  <c:v>34</c:v>
                </c:pt>
                <c:pt idx="14">
                  <c:v>21</c:v>
                </c:pt>
                <c:pt idx="15">
                  <c:v>14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7-4866-A7F1-0F524631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8.61'!$Y$83:$Y$90</c:f>
              <c:numCache>
                <c:formatCode>#,##0</c:formatCode>
                <c:ptCount val="8"/>
                <c:pt idx="0">
                  <c:v>118</c:v>
                </c:pt>
                <c:pt idx="1">
                  <c:v>175</c:v>
                </c:pt>
                <c:pt idx="2">
                  <c:v>93</c:v>
                </c:pt>
                <c:pt idx="3">
                  <c:v>56</c:v>
                </c:pt>
                <c:pt idx="4">
                  <c:v>40</c:v>
                </c:pt>
                <c:pt idx="5">
                  <c:v>43</c:v>
                </c:pt>
                <c:pt idx="6">
                  <c:v>22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3-4F6B-9519-06AD1EB8ED18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8.61'!$Y$93:$Y$100</c:f>
              <c:numCache>
                <c:formatCode>#,##0</c:formatCode>
                <c:ptCount val="8"/>
                <c:pt idx="0">
                  <c:v>89</c:v>
                </c:pt>
                <c:pt idx="1">
                  <c:v>227</c:v>
                </c:pt>
                <c:pt idx="2">
                  <c:v>20</c:v>
                </c:pt>
                <c:pt idx="3">
                  <c:v>87</c:v>
                </c:pt>
                <c:pt idx="4">
                  <c:v>110</c:v>
                </c:pt>
                <c:pt idx="5">
                  <c:v>52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3-4F6B-9519-06AD1EB8E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8.61'!$U$8:$Y$8</c:f>
              <c:numCache>
                <c:formatCode>#,##0</c:formatCode>
                <c:ptCount val="5"/>
                <c:pt idx="1">
                  <c:v>30866.73</c:v>
                </c:pt>
                <c:pt idx="2">
                  <c:v>34253</c:v>
                </c:pt>
                <c:pt idx="3">
                  <c:v>37005.61</c:v>
                </c:pt>
                <c:pt idx="4">
                  <c:v>41462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2-4480-9E14-029CC2CEE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2-4480-9E14-029CC2CE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8.61'!$V$4:$Z$4</c:f>
              <c:numCache>
                <c:formatCode>#,##0</c:formatCode>
                <c:ptCount val="5"/>
                <c:pt idx="0">
                  <c:v>2134</c:v>
                </c:pt>
                <c:pt idx="1">
                  <c:v>2102</c:v>
                </c:pt>
                <c:pt idx="2">
                  <c:v>2106</c:v>
                </c:pt>
                <c:pt idx="3">
                  <c:v>2186</c:v>
                </c:pt>
                <c:pt idx="4">
                  <c:v>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5-4CD1-A343-E5788035679E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8.61'!$V$7:$Z$7</c:f>
              <c:numCache>
                <c:formatCode>#,##0</c:formatCode>
                <c:ptCount val="5"/>
                <c:pt idx="0">
                  <c:v>1494</c:v>
                </c:pt>
                <c:pt idx="1">
                  <c:v>1500</c:v>
                </c:pt>
                <c:pt idx="2">
                  <c:v>1519</c:v>
                </c:pt>
                <c:pt idx="3">
                  <c:v>1547</c:v>
                </c:pt>
                <c:pt idx="4">
                  <c:v>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5-4CD1-A343-E5788035679E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8.61'!$V$11:$Z$11</c:f>
              <c:numCache>
                <c:formatCode>#,##0</c:formatCode>
                <c:ptCount val="5"/>
                <c:pt idx="0">
                  <c:v>1790</c:v>
                </c:pt>
                <c:pt idx="1">
                  <c:v>1761</c:v>
                </c:pt>
                <c:pt idx="2">
                  <c:v>1768</c:v>
                </c:pt>
                <c:pt idx="3">
                  <c:v>1845</c:v>
                </c:pt>
                <c:pt idx="4">
                  <c:v>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5-4CD1-A343-E5788035679E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8.61'!$V$12:$Z$12</c:f>
              <c:numCache>
                <c:formatCode>#,##0</c:formatCode>
                <c:ptCount val="5"/>
                <c:pt idx="0">
                  <c:v>338</c:v>
                </c:pt>
                <c:pt idx="1">
                  <c:v>341</c:v>
                </c:pt>
                <c:pt idx="2">
                  <c:v>339</c:v>
                </c:pt>
                <c:pt idx="3">
                  <c:v>341</c:v>
                </c:pt>
                <c:pt idx="4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5-4CD1-A343-E57880356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2.6223776223776224E-2</c:v>
                </c:pt>
                <c:pt idx="1">
                  <c:v>0</c:v>
                </c:pt>
                <c:pt idx="2">
                  <c:v>2.2290209790209792E-2</c:v>
                </c:pt>
                <c:pt idx="3">
                  <c:v>4.807692307692308E-3</c:v>
                </c:pt>
                <c:pt idx="4">
                  <c:v>6.6870629370629375E-2</c:v>
                </c:pt>
                <c:pt idx="5">
                  <c:v>1.5297202797202798E-2</c:v>
                </c:pt>
                <c:pt idx="6">
                  <c:v>7.1241258741258737E-2</c:v>
                </c:pt>
                <c:pt idx="7">
                  <c:v>9.6590909090909088E-2</c:v>
                </c:pt>
                <c:pt idx="8">
                  <c:v>3.5402097902097904E-2</c:v>
                </c:pt>
                <c:pt idx="9">
                  <c:v>1.7045454545454544E-2</c:v>
                </c:pt>
                <c:pt idx="10">
                  <c:v>4.8513986013986016E-2</c:v>
                </c:pt>
                <c:pt idx="11">
                  <c:v>2.7972027972027972E-2</c:v>
                </c:pt>
                <c:pt idx="12">
                  <c:v>0.10008741258741259</c:v>
                </c:pt>
                <c:pt idx="13">
                  <c:v>5.7692307692307696E-2</c:v>
                </c:pt>
                <c:pt idx="14">
                  <c:v>6.555944055944056E-2</c:v>
                </c:pt>
                <c:pt idx="15">
                  <c:v>0.10096153846153846</c:v>
                </c:pt>
                <c:pt idx="16">
                  <c:v>0.13767482517482518</c:v>
                </c:pt>
                <c:pt idx="17">
                  <c:v>3.6713286713286712E-2</c:v>
                </c:pt>
                <c:pt idx="18">
                  <c:v>2.36013986013986E-2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6-49EE-AFAC-2FBB04305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6-49EE-AFAC-2FBB04305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8.61'!$Z$44:$Z$60</c:f>
              <c:numCache>
                <c:formatCode>#,##0</c:formatCode>
                <c:ptCount val="17"/>
                <c:pt idx="0">
                  <c:v>0</c:v>
                </c:pt>
                <c:pt idx="1">
                  <c:v>46</c:v>
                </c:pt>
                <c:pt idx="2">
                  <c:v>58</c:v>
                </c:pt>
                <c:pt idx="3">
                  <c:v>96</c:v>
                </c:pt>
                <c:pt idx="4">
                  <c:v>94</c:v>
                </c:pt>
                <c:pt idx="5">
                  <c:v>50</c:v>
                </c:pt>
                <c:pt idx="6">
                  <c:v>104</c:v>
                </c:pt>
                <c:pt idx="7">
                  <c:v>61</c:v>
                </c:pt>
                <c:pt idx="8">
                  <c:v>64</c:v>
                </c:pt>
                <c:pt idx="9">
                  <c:v>84</c:v>
                </c:pt>
                <c:pt idx="10">
                  <c:v>80</c:v>
                </c:pt>
                <c:pt idx="11">
                  <c:v>113</c:v>
                </c:pt>
                <c:pt idx="12">
                  <c:v>115</c:v>
                </c:pt>
                <c:pt idx="13">
                  <c:v>59</c:v>
                </c:pt>
                <c:pt idx="14">
                  <c:v>30</c:v>
                </c:pt>
                <c:pt idx="15">
                  <c:v>17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C-4166-B80A-F4252E9C75D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8.61'!$Z$63:$Z$79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60</c:v>
                </c:pt>
                <c:pt idx="3">
                  <c:v>99</c:v>
                </c:pt>
                <c:pt idx="4">
                  <c:v>84</c:v>
                </c:pt>
                <c:pt idx="5">
                  <c:v>77</c:v>
                </c:pt>
                <c:pt idx="6">
                  <c:v>95</c:v>
                </c:pt>
                <c:pt idx="7">
                  <c:v>86</c:v>
                </c:pt>
                <c:pt idx="8">
                  <c:v>87</c:v>
                </c:pt>
                <c:pt idx="9">
                  <c:v>128</c:v>
                </c:pt>
                <c:pt idx="10">
                  <c:v>157</c:v>
                </c:pt>
                <c:pt idx="11">
                  <c:v>115</c:v>
                </c:pt>
                <c:pt idx="12">
                  <c:v>117</c:v>
                </c:pt>
                <c:pt idx="13">
                  <c:v>37</c:v>
                </c:pt>
                <c:pt idx="14">
                  <c:v>19</c:v>
                </c:pt>
                <c:pt idx="15">
                  <c:v>17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C-4166-B80A-F4252E9C7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8.61'!$Z$83:$Z$90</c:f>
              <c:numCache>
                <c:formatCode>#,##0</c:formatCode>
                <c:ptCount val="8"/>
                <c:pt idx="0">
                  <c:v>105</c:v>
                </c:pt>
                <c:pt idx="1">
                  <c:v>171</c:v>
                </c:pt>
                <c:pt idx="2">
                  <c:v>97</c:v>
                </c:pt>
                <c:pt idx="3">
                  <c:v>59</c:v>
                </c:pt>
                <c:pt idx="4">
                  <c:v>31</c:v>
                </c:pt>
                <c:pt idx="5">
                  <c:v>50</c:v>
                </c:pt>
                <c:pt idx="6">
                  <c:v>20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F-42F0-9828-3D45A51E8BC0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8.61'!$Z$93:$Z$100</c:f>
              <c:numCache>
                <c:formatCode>#,##0</c:formatCode>
                <c:ptCount val="8"/>
                <c:pt idx="0">
                  <c:v>100</c:v>
                </c:pt>
                <c:pt idx="1">
                  <c:v>232</c:v>
                </c:pt>
                <c:pt idx="2">
                  <c:v>24</c:v>
                </c:pt>
                <c:pt idx="3">
                  <c:v>87</c:v>
                </c:pt>
                <c:pt idx="4">
                  <c:v>123</c:v>
                </c:pt>
                <c:pt idx="5">
                  <c:v>54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F-42F0-9828-3D45A51E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8.7'!$U$4:$Y$4</c:f>
              <c:numCache>
                <c:formatCode>#,##0</c:formatCode>
                <c:ptCount val="5"/>
                <c:pt idx="1">
                  <c:v>79025</c:v>
                </c:pt>
                <c:pt idx="2">
                  <c:v>81155</c:v>
                </c:pt>
                <c:pt idx="3">
                  <c:v>79530</c:v>
                </c:pt>
                <c:pt idx="4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F-4D1C-B065-DC2310AE8FE8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8.7'!$U$7:$Y$7</c:f>
              <c:numCache>
                <c:formatCode>#,##0</c:formatCode>
                <c:ptCount val="5"/>
                <c:pt idx="1">
                  <c:v>56883</c:v>
                </c:pt>
                <c:pt idx="2">
                  <c:v>57641</c:v>
                </c:pt>
                <c:pt idx="3">
                  <c:v>57939</c:v>
                </c:pt>
                <c:pt idx="4">
                  <c:v>57494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F-4D1C-B065-DC2310AE8FE8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8.7'!$U$11:$Y$11</c:f>
              <c:numCache>
                <c:formatCode>#,##0</c:formatCode>
                <c:ptCount val="5"/>
                <c:pt idx="1">
                  <c:v>69919</c:v>
                </c:pt>
                <c:pt idx="2">
                  <c:v>71875</c:v>
                </c:pt>
                <c:pt idx="3">
                  <c:v>70297</c:v>
                </c:pt>
                <c:pt idx="4">
                  <c:v>70335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F-4D1C-B065-DC2310AE8FE8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8.7'!$U$12:$Y$12</c:f>
              <c:numCache>
                <c:formatCode>#,##0</c:formatCode>
                <c:ptCount val="5"/>
                <c:pt idx="1">
                  <c:v>9109</c:v>
                </c:pt>
                <c:pt idx="2">
                  <c:v>9278</c:v>
                </c:pt>
                <c:pt idx="3">
                  <c:v>9232</c:v>
                </c:pt>
                <c:pt idx="4">
                  <c:v>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5F-4D1C-B065-DC2310AE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8.61'!$V$8:$Z$8</c:f>
              <c:numCache>
                <c:formatCode>#,##0</c:formatCode>
                <c:ptCount val="5"/>
                <c:pt idx="0">
                  <c:v>30866.73</c:v>
                </c:pt>
                <c:pt idx="1">
                  <c:v>34253</c:v>
                </c:pt>
                <c:pt idx="2">
                  <c:v>37005.61</c:v>
                </c:pt>
                <c:pt idx="3">
                  <c:v>41462</c:v>
                </c:pt>
                <c:pt idx="4">
                  <c:v>40701.769999999997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E-4713-91E4-7D83767851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E-4713-91E4-7D837678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8.62'!$U$4:$Y$4</c:f>
              <c:numCache>
                <c:formatCode>#,##0</c:formatCode>
                <c:ptCount val="5"/>
                <c:pt idx="1">
                  <c:v>22186</c:v>
                </c:pt>
                <c:pt idx="2">
                  <c:v>22598</c:v>
                </c:pt>
                <c:pt idx="3">
                  <c:v>22596</c:v>
                </c:pt>
                <c:pt idx="4">
                  <c:v>23294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9-4B7C-AA92-4E6771ECFF23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8.62'!$U$7:$Y$7</c:f>
              <c:numCache>
                <c:formatCode>#,##0</c:formatCode>
                <c:ptCount val="5"/>
                <c:pt idx="1">
                  <c:v>15751</c:v>
                </c:pt>
                <c:pt idx="2">
                  <c:v>15718</c:v>
                </c:pt>
                <c:pt idx="3">
                  <c:v>16284</c:v>
                </c:pt>
                <c:pt idx="4">
                  <c:v>16487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9-4B7C-AA92-4E6771ECFF23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8.62'!$U$11:$Y$11</c:f>
              <c:numCache>
                <c:formatCode>#,##0</c:formatCode>
                <c:ptCount val="5"/>
                <c:pt idx="1">
                  <c:v>17169</c:v>
                </c:pt>
                <c:pt idx="2">
                  <c:v>17728</c:v>
                </c:pt>
                <c:pt idx="3">
                  <c:v>17554</c:v>
                </c:pt>
                <c:pt idx="4">
                  <c:v>18242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9-4B7C-AA92-4E6771ECFF23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8.62'!$U$12:$Y$12</c:f>
              <c:numCache>
                <c:formatCode>#,##0</c:formatCode>
                <c:ptCount val="5"/>
                <c:pt idx="1">
                  <c:v>5017</c:v>
                </c:pt>
                <c:pt idx="2">
                  <c:v>4870</c:v>
                </c:pt>
                <c:pt idx="3">
                  <c:v>5041</c:v>
                </c:pt>
                <c:pt idx="4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9-4B7C-AA92-4E6771ECF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8.4957320019326779E-2</c:v>
                </c:pt>
                <c:pt idx="1">
                  <c:v>4.3887904654533738E-3</c:v>
                </c:pt>
                <c:pt idx="2">
                  <c:v>5.7617973908842005E-2</c:v>
                </c:pt>
                <c:pt idx="3">
                  <c:v>9.3412787888548874E-3</c:v>
                </c:pt>
                <c:pt idx="4">
                  <c:v>8.0850378482847485E-2</c:v>
                </c:pt>
                <c:pt idx="5">
                  <c:v>2.7862779835722339E-2</c:v>
                </c:pt>
                <c:pt idx="6">
                  <c:v>7.8474794652923174E-2</c:v>
                </c:pt>
                <c:pt idx="7">
                  <c:v>7.3119665002415846E-2</c:v>
                </c:pt>
                <c:pt idx="8">
                  <c:v>3.3902399742309554E-2</c:v>
                </c:pt>
                <c:pt idx="9">
                  <c:v>6.7643742953776773E-3</c:v>
                </c:pt>
                <c:pt idx="10">
                  <c:v>2.9312288613303268E-2</c:v>
                </c:pt>
                <c:pt idx="11">
                  <c:v>1.6025124818811402E-2</c:v>
                </c:pt>
                <c:pt idx="12">
                  <c:v>4.7793525527460141E-2</c:v>
                </c:pt>
                <c:pt idx="13">
                  <c:v>6.2530198099532933E-2</c:v>
                </c:pt>
                <c:pt idx="14">
                  <c:v>4.3002093734900951E-2</c:v>
                </c:pt>
                <c:pt idx="15">
                  <c:v>7.5817361894024798E-2</c:v>
                </c:pt>
                <c:pt idx="16">
                  <c:v>0.1202287002737961</c:v>
                </c:pt>
                <c:pt idx="17">
                  <c:v>2.2105008858109197E-2</c:v>
                </c:pt>
                <c:pt idx="18">
                  <c:v>3.8774359800289905E-2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7-4B39-AAD3-7DDE8C432E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7-4B39-AAD3-7DDE8C43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8.62'!$Y$44:$Y$60</c:f>
              <c:numCache>
                <c:formatCode>#,##0</c:formatCode>
                <c:ptCount val="17"/>
                <c:pt idx="0">
                  <c:v>6</c:v>
                </c:pt>
                <c:pt idx="1">
                  <c:v>304</c:v>
                </c:pt>
                <c:pt idx="2">
                  <c:v>677</c:v>
                </c:pt>
                <c:pt idx="3">
                  <c:v>818</c:v>
                </c:pt>
                <c:pt idx="4">
                  <c:v>963</c:v>
                </c:pt>
                <c:pt idx="5">
                  <c:v>972</c:v>
                </c:pt>
                <c:pt idx="6">
                  <c:v>1019</c:v>
                </c:pt>
                <c:pt idx="7">
                  <c:v>937</c:v>
                </c:pt>
                <c:pt idx="8">
                  <c:v>1038</c:v>
                </c:pt>
                <c:pt idx="9">
                  <c:v>1134</c:v>
                </c:pt>
                <c:pt idx="10">
                  <c:v>1146</c:v>
                </c:pt>
                <c:pt idx="11">
                  <c:v>1010</c:v>
                </c:pt>
                <c:pt idx="12">
                  <c:v>713</c:v>
                </c:pt>
                <c:pt idx="13">
                  <c:v>343</c:v>
                </c:pt>
                <c:pt idx="14">
                  <c:v>177</c:v>
                </c:pt>
                <c:pt idx="15">
                  <c:v>77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6-4858-AC15-9FCF10DD66B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8.62'!$Y$63:$Y$79</c:f>
              <c:numCache>
                <c:formatCode>#,##0</c:formatCode>
                <c:ptCount val="17"/>
                <c:pt idx="0">
                  <c:v>10</c:v>
                </c:pt>
                <c:pt idx="1">
                  <c:v>361</c:v>
                </c:pt>
                <c:pt idx="2">
                  <c:v>719</c:v>
                </c:pt>
                <c:pt idx="3">
                  <c:v>907</c:v>
                </c:pt>
                <c:pt idx="4">
                  <c:v>970</c:v>
                </c:pt>
                <c:pt idx="5">
                  <c:v>1003</c:v>
                </c:pt>
                <c:pt idx="6">
                  <c:v>1000</c:v>
                </c:pt>
                <c:pt idx="7">
                  <c:v>985</c:v>
                </c:pt>
                <c:pt idx="8">
                  <c:v>1218</c:v>
                </c:pt>
                <c:pt idx="9">
                  <c:v>1325</c:v>
                </c:pt>
                <c:pt idx="10">
                  <c:v>1225</c:v>
                </c:pt>
                <c:pt idx="11">
                  <c:v>1100</c:v>
                </c:pt>
                <c:pt idx="12">
                  <c:v>589</c:v>
                </c:pt>
                <c:pt idx="13">
                  <c:v>254</c:v>
                </c:pt>
                <c:pt idx="14">
                  <c:v>118</c:v>
                </c:pt>
                <c:pt idx="15">
                  <c:v>64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6-4858-AC15-9FCF10DD6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8.62'!$Y$83:$Y$90</c:f>
              <c:numCache>
                <c:formatCode>#,##0</c:formatCode>
                <c:ptCount val="8"/>
                <c:pt idx="0">
                  <c:v>796</c:v>
                </c:pt>
                <c:pt idx="1">
                  <c:v>676</c:v>
                </c:pt>
                <c:pt idx="2">
                  <c:v>1442</c:v>
                </c:pt>
                <c:pt idx="3">
                  <c:v>365</c:v>
                </c:pt>
                <c:pt idx="4">
                  <c:v>209</c:v>
                </c:pt>
                <c:pt idx="5">
                  <c:v>379</c:v>
                </c:pt>
                <c:pt idx="6">
                  <c:v>801</c:v>
                </c:pt>
                <c:pt idx="7">
                  <c:v>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3-4DB9-A245-58E3FE710B4B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8.62'!$Y$93:$Y$100</c:f>
              <c:numCache>
                <c:formatCode>#,##0</c:formatCode>
                <c:ptCount val="8"/>
                <c:pt idx="0">
                  <c:v>641</c:v>
                </c:pt>
                <c:pt idx="1">
                  <c:v>1471</c:v>
                </c:pt>
                <c:pt idx="2">
                  <c:v>329</c:v>
                </c:pt>
                <c:pt idx="3">
                  <c:v>1181</c:v>
                </c:pt>
                <c:pt idx="4">
                  <c:v>1057</c:v>
                </c:pt>
                <c:pt idx="5">
                  <c:v>784</c:v>
                </c:pt>
                <c:pt idx="6">
                  <c:v>48</c:v>
                </c:pt>
                <c:pt idx="7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3-4DB9-A245-58E3FE710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8.62'!$U$8:$Y$8</c:f>
              <c:numCache>
                <c:formatCode>#,##0</c:formatCode>
                <c:ptCount val="5"/>
                <c:pt idx="1">
                  <c:v>37434.67</c:v>
                </c:pt>
                <c:pt idx="2">
                  <c:v>35575</c:v>
                </c:pt>
                <c:pt idx="3">
                  <c:v>38462.339999999997</c:v>
                </c:pt>
                <c:pt idx="4">
                  <c:v>39867.03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2-48A9-B3E8-446922694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2-48A9-B3E8-446922694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8.62'!$V$4:$Z$4</c:f>
              <c:numCache>
                <c:formatCode>#,##0</c:formatCode>
                <c:ptCount val="5"/>
                <c:pt idx="0">
                  <c:v>22186</c:v>
                </c:pt>
                <c:pt idx="1">
                  <c:v>22598</c:v>
                </c:pt>
                <c:pt idx="2">
                  <c:v>22596</c:v>
                </c:pt>
                <c:pt idx="3">
                  <c:v>23294</c:v>
                </c:pt>
                <c:pt idx="4">
                  <c:v>24830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5-4AFA-B388-FB97FADFB8AE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8.62'!$V$7:$Z$7</c:f>
              <c:numCache>
                <c:formatCode>#,##0</c:formatCode>
                <c:ptCount val="5"/>
                <c:pt idx="0">
                  <c:v>15751</c:v>
                </c:pt>
                <c:pt idx="1">
                  <c:v>15718</c:v>
                </c:pt>
                <c:pt idx="2">
                  <c:v>16284</c:v>
                </c:pt>
                <c:pt idx="3">
                  <c:v>16487</c:v>
                </c:pt>
                <c:pt idx="4">
                  <c:v>16871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AFA-B388-FB97FADFB8AE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8.62'!$V$11:$Z$11</c:f>
              <c:numCache>
                <c:formatCode>#,##0</c:formatCode>
                <c:ptCount val="5"/>
                <c:pt idx="0">
                  <c:v>17169</c:v>
                </c:pt>
                <c:pt idx="1">
                  <c:v>17728</c:v>
                </c:pt>
                <c:pt idx="2">
                  <c:v>17554</c:v>
                </c:pt>
                <c:pt idx="3">
                  <c:v>18242</c:v>
                </c:pt>
                <c:pt idx="4">
                  <c:v>19700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AFA-B388-FB97FADFB8AE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8.62'!$V$12:$Z$12</c:f>
              <c:numCache>
                <c:formatCode>#,##0</c:formatCode>
                <c:ptCount val="5"/>
                <c:pt idx="0">
                  <c:v>5017</c:v>
                </c:pt>
                <c:pt idx="1">
                  <c:v>4870</c:v>
                </c:pt>
                <c:pt idx="2">
                  <c:v>5041</c:v>
                </c:pt>
                <c:pt idx="3">
                  <c:v>5052</c:v>
                </c:pt>
                <c:pt idx="4">
                  <c:v>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5-4AFA-B388-FB97FADFB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8.4957320019326779E-2</c:v>
                </c:pt>
                <c:pt idx="1">
                  <c:v>4.3887904654533738E-3</c:v>
                </c:pt>
                <c:pt idx="2">
                  <c:v>5.7617973908842005E-2</c:v>
                </c:pt>
                <c:pt idx="3">
                  <c:v>9.3412787888548874E-3</c:v>
                </c:pt>
                <c:pt idx="4">
                  <c:v>8.0850378482847485E-2</c:v>
                </c:pt>
                <c:pt idx="5">
                  <c:v>2.7862779835722339E-2</c:v>
                </c:pt>
                <c:pt idx="6">
                  <c:v>7.8474794652923174E-2</c:v>
                </c:pt>
                <c:pt idx="7">
                  <c:v>7.3119665002415846E-2</c:v>
                </c:pt>
                <c:pt idx="8">
                  <c:v>3.3902399742309554E-2</c:v>
                </c:pt>
                <c:pt idx="9">
                  <c:v>6.7643742953776773E-3</c:v>
                </c:pt>
                <c:pt idx="10">
                  <c:v>2.9312288613303268E-2</c:v>
                </c:pt>
                <c:pt idx="11">
                  <c:v>1.6025124818811402E-2</c:v>
                </c:pt>
                <c:pt idx="12">
                  <c:v>4.7793525527460141E-2</c:v>
                </c:pt>
                <c:pt idx="13">
                  <c:v>6.2530198099532933E-2</c:v>
                </c:pt>
                <c:pt idx="14">
                  <c:v>4.3002093734900951E-2</c:v>
                </c:pt>
                <c:pt idx="15">
                  <c:v>7.5817361894024798E-2</c:v>
                </c:pt>
                <c:pt idx="16">
                  <c:v>0.1202287002737961</c:v>
                </c:pt>
                <c:pt idx="17">
                  <c:v>2.2105008858109197E-2</c:v>
                </c:pt>
                <c:pt idx="18">
                  <c:v>3.8774359800289905E-2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8-43D4-B09A-AF4E397E36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8-43D4-B09A-AF4E397E3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8.62'!$Z$44:$Z$60</c:f>
              <c:numCache>
                <c:formatCode>#,##0</c:formatCode>
                <c:ptCount val="17"/>
                <c:pt idx="0">
                  <c:v>9</c:v>
                </c:pt>
                <c:pt idx="1">
                  <c:v>380</c:v>
                </c:pt>
                <c:pt idx="2">
                  <c:v>689</c:v>
                </c:pt>
                <c:pt idx="3">
                  <c:v>942</c:v>
                </c:pt>
                <c:pt idx="4">
                  <c:v>1008</c:v>
                </c:pt>
                <c:pt idx="5">
                  <c:v>1006</c:v>
                </c:pt>
                <c:pt idx="6">
                  <c:v>1077</c:v>
                </c:pt>
                <c:pt idx="7">
                  <c:v>950</c:v>
                </c:pt>
                <c:pt idx="8">
                  <c:v>1026</c:v>
                </c:pt>
                <c:pt idx="9">
                  <c:v>1219</c:v>
                </c:pt>
                <c:pt idx="10">
                  <c:v>1148</c:v>
                </c:pt>
                <c:pt idx="11">
                  <c:v>1082</c:v>
                </c:pt>
                <c:pt idx="12">
                  <c:v>731</c:v>
                </c:pt>
                <c:pt idx="13">
                  <c:v>382</c:v>
                </c:pt>
                <c:pt idx="14">
                  <c:v>199</c:v>
                </c:pt>
                <c:pt idx="15">
                  <c:v>75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9-43FC-9044-C5A09441C67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8.62'!$Z$63:$Z$79</c:f>
              <c:numCache>
                <c:formatCode>#,##0</c:formatCode>
                <c:ptCount val="17"/>
                <c:pt idx="0">
                  <c:v>5</c:v>
                </c:pt>
                <c:pt idx="1">
                  <c:v>408</c:v>
                </c:pt>
                <c:pt idx="2">
                  <c:v>909</c:v>
                </c:pt>
                <c:pt idx="3">
                  <c:v>918</c:v>
                </c:pt>
                <c:pt idx="4">
                  <c:v>1033</c:v>
                </c:pt>
                <c:pt idx="5">
                  <c:v>1093</c:v>
                </c:pt>
                <c:pt idx="6">
                  <c:v>1130</c:v>
                </c:pt>
                <c:pt idx="7">
                  <c:v>1052</c:v>
                </c:pt>
                <c:pt idx="8">
                  <c:v>1271</c:v>
                </c:pt>
                <c:pt idx="9">
                  <c:v>1424</c:v>
                </c:pt>
                <c:pt idx="10">
                  <c:v>1267</c:v>
                </c:pt>
                <c:pt idx="11">
                  <c:v>1128</c:v>
                </c:pt>
                <c:pt idx="12">
                  <c:v>670</c:v>
                </c:pt>
                <c:pt idx="13">
                  <c:v>285</c:v>
                </c:pt>
                <c:pt idx="14">
                  <c:v>121</c:v>
                </c:pt>
                <c:pt idx="15">
                  <c:v>71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9-43FC-9044-C5A09441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8.62'!$Z$83:$Z$90</c:f>
              <c:numCache>
                <c:formatCode>#,##0</c:formatCode>
                <c:ptCount val="8"/>
                <c:pt idx="0">
                  <c:v>815</c:v>
                </c:pt>
                <c:pt idx="1">
                  <c:v>728</c:v>
                </c:pt>
                <c:pt idx="2">
                  <c:v>1478</c:v>
                </c:pt>
                <c:pt idx="3">
                  <c:v>396</c:v>
                </c:pt>
                <c:pt idx="4">
                  <c:v>216</c:v>
                </c:pt>
                <c:pt idx="5">
                  <c:v>376</c:v>
                </c:pt>
                <c:pt idx="6">
                  <c:v>817</c:v>
                </c:pt>
                <c:pt idx="7">
                  <c:v>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0-4120-9F68-347A2966FB65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8.62'!$Z$93:$Z$100</c:f>
              <c:numCache>
                <c:formatCode>#,##0</c:formatCode>
                <c:ptCount val="8"/>
                <c:pt idx="0">
                  <c:v>645</c:v>
                </c:pt>
                <c:pt idx="1">
                  <c:v>1518</c:v>
                </c:pt>
                <c:pt idx="2">
                  <c:v>328</c:v>
                </c:pt>
                <c:pt idx="3">
                  <c:v>1212</c:v>
                </c:pt>
                <c:pt idx="4">
                  <c:v>1136</c:v>
                </c:pt>
                <c:pt idx="5">
                  <c:v>802</c:v>
                </c:pt>
                <c:pt idx="6">
                  <c:v>58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0-4120-9F68-347A2966F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3.6678660006287771E-3</c:v>
                </c:pt>
                <c:pt idx="1">
                  <c:v>2.2822277337245724E-3</c:v>
                </c:pt>
                <c:pt idx="2">
                  <c:v>3.7645113587405826E-2</c:v>
                </c:pt>
                <c:pt idx="3">
                  <c:v>5.97338177245258E-3</c:v>
                </c:pt>
                <c:pt idx="4">
                  <c:v>5.1303547932604415E-2</c:v>
                </c:pt>
                <c:pt idx="5">
                  <c:v>4.1941756616713823E-2</c:v>
                </c:pt>
                <c:pt idx="6">
                  <c:v>9.5935072949779349E-2</c:v>
                </c:pt>
                <c:pt idx="7">
                  <c:v>7.9982766851806567E-2</c:v>
                </c:pt>
                <c:pt idx="8">
                  <c:v>1.9620172098601552E-2</c:v>
                </c:pt>
                <c:pt idx="9">
                  <c:v>2.5116149090019912E-2</c:v>
                </c:pt>
                <c:pt idx="10">
                  <c:v>6.4880474144455705E-2</c:v>
                </c:pt>
                <c:pt idx="11">
                  <c:v>2.4580524213737614E-2</c:v>
                </c:pt>
                <c:pt idx="12">
                  <c:v>0.14353582282460614</c:v>
                </c:pt>
                <c:pt idx="13">
                  <c:v>7.1191532469347119E-2</c:v>
                </c:pt>
                <c:pt idx="14">
                  <c:v>4.2384229340599204E-2</c:v>
                </c:pt>
                <c:pt idx="15">
                  <c:v>8.8902085443811785E-2</c:v>
                </c:pt>
                <c:pt idx="16">
                  <c:v>0.11116544986667598</c:v>
                </c:pt>
                <c:pt idx="17">
                  <c:v>3.3278606443800145E-2</c:v>
                </c:pt>
                <c:pt idx="18">
                  <c:v>2.721207251895064E-2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D-4A68-9C64-0E6FB9275B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D-4A68-9C64-0E6FB927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8.62'!$V$8:$Z$8</c:f>
              <c:numCache>
                <c:formatCode>#,##0</c:formatCode>
                <c:ptCount val="5"/>
                <c:pt idx="0">
                  <c:v>37434.67</c:v>
                </c:pt>
                <c:pt idx="1">
                  <c:v>35575</c:v>
                </c:pt>
                <c:pt idx="2">
                  <c:v>38462.339999999997</c:v>
                </c:pt>
                <c:pt idx="3">
                  <c:v>39867.03</c:v>
                </c:pt>
                <c:pt idx="4">
                  <c:v>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52C-BEC1-AE51416021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9-452C-BEC1-AE514160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8.63'!$U$4:$Y$4</c:f>
              <c:numCache>
                <c:formatCode>#,##0</c:formatCode>
                <c:ptCount val="5"/>
                <c:pt idx="1">
                  <c:v>14480</c:v>
                </c:pt>
                <c:pt idx="2">
                  <c:v>14290</c:v>
                </c:pt>
                <c:pt idx="3">
                  <c:v>14688</c:v>
                </c:pt>
                <c:pt idx="4">
                  <c:v>14864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7-4E80-A7AC-23B901E9E51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8.63'!$U$7:$Y$7</c:f>
              <c:numCache>
                <c:formatCode>#,##0</c:formatCode>
                <c:ptCount val="5"/>
                <c:pt idx="1">
                  <c:v>9139</c:v>
                </c:pt>
                <c:pt idx="2">
                  <c:v>8968</c:v>
                </c:pt>
                <c:pt idx="3">
                  <c:v>9350</c:v>
                </c:pt>
                <c:pt idx="4">
                  <c:v>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7-4E80-A7AC-23B901E9E51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8.63'!$U$11:$Y$11</c:f>
              <c:numCache>
                <c:formatCode>#,##0</c:formatCode>
                <c:ptCount val="5"/>
                <c:pt idx="1">
                  <c:v>11735</c:v>
                </c:pt>
                <c:pt idx="2">
                  <c:v>11722</c:v>
                </c:pt>
                <c:pt idx="3">
                  <c:v>11989</c:v>
                </c:pt>
                <c:pt idx="4">
                  <c:v>12135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7-4E80-A7AC-23B901E9E51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8.63'!$U$12:$Y$12</c:f>
              <c:numCache>
                <c:formatCode>#,##0</c:formatCode>
                <c:ptCount val="5"/>
                <c:pt idx="1">
                  <c:v>2751</c:v>
                </c:pt>
                <c:pt idx="2">
                  <c:v>2567</c:v>
                </c:pt>
                <c:pt idx="3">
                  <c:v>2702</c:v>
                </c:pt>
                <c:pt idx="4">
                  <c:v>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7-4E80-A7AC-23B901E9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0.18726689786036774</c:v>
                </c:pt>
                <c:pt idx="1">
                  <c:v>4.3185238500294447E-3</c:v>
                </c:pt>
                <c:pt idx="2">
                  <c:v>3.108028528430282E-2</c:v>
                </c:pt>
                <c:pt idx="3">
                  <c:v>2.3555584636524244E-3</c:v>
                </c:pt>
                <c:pt idx="4">
                  <c:v>5.1822286200353333E-2</c:v>
                </c:pt>
                <c:pt idx="5">
                  <c:v>2.2770398481973434E-2</c:v>
                </c:pt>
                <c:pt idx="6">
                  <c:v>9.1408754825623245E-2</c:v>
                </c:pt>
                <c:pt idx="7">
                  <c:v>6.7853170189099005E-2</c:v>
                </c:pt>
                <c:pt idx="8">
                  <c:v>2.1330890531963621E-2</c:v>
                </c:pt>
                <c:pt idx="9">
                  <c:v>5.5617352614015575E-3</c:v>
                </c:pt>
                <c:pt idx="10">
                  <c:v>2.2443237584243932E-2</c:v>
                </c:pt>
                <c:pt idx="11">
                  <c:v>1.0927173984165412E-2</c:v>
                </c:pt>
                <c:pt idx="12">
                  <c:v>3.8146960675260091E-2</c:v>
                </c:pt>
                <c:pt idx="13">
                  <c:v>4.1484001832101026E-2</c:v>
                </c:pt>
                <c:pt idx="14">
                  <c:v>5.6795131845841784E-2</c:v>
                </c:pt>
                <c:pt idx="15">
                  <c:v>6.8442059805012098E-2</c:v>
                </c:pt>
                <c:pt idx="16">
                  <c:v>0.12877052934633251</c:v>
                </c:pt>
                <c:pt idx="17">
                  <c:v>1.3021003729634235E-2</c:v>
                </c:pt>
                <c:pt idx="18">
                  <c:v>3.1603742720670028E-2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0-40C2-99FA-95D117ABE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0-40C2-99FA-95D117AB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8.63'!$Y$44:$Y$60</c:f>
              <c:numCache>
                <c:formatCode>#,##0</c:formatCode>
                <c:ptCount val="17"/>
                <c:pt idx="0">
                  <c:v>6</c:v>
                </c:pt>
                <c:pt idx="1">
                  <c:v>209</c:v>
                </c:pt>
                <c:pt idx="2">
                  <c:v>502</c:v>
                </c:pt>
                <c:pt idx="3">
                  <c:v>685</c:v>
                </c:pt>
                <c:pt idx="4">
                  <c:v>826</c:v>
                </c:pt>
                <c:pt idx="5">
                  <c:v>715</c:v>
                </c:pt>
                <c:pt idx="6">
                  <c:v>560</c:v>
                </c:pt>
                <c:pt idx="7">
                  <c:v>590</c:v>
                </c:pt>
                <c:pt idx="8">
                  <c:v>681</c:v>
                </c:pt>
                <c:pt idx="9">
                  <c:v>651</c:v>
                </c:pt>
                <c:pt idx="10">
                  <c:v>700</c:v>
                </c:pt>
                <c:pt idx="11">
                  <c:v>670</c:v>
                </c:pt>
                <c:pt idx="12">
                  <c:v>452</c:v>
                </c:pt>
                <c:pt idx="13">
                  <c:v>208</c:v>
                </c:pt>
                <c:pt idx="14">
                  <c:v>117</c:v>
                </c:pt>
                <c:pt idx="15">
                  <c:v>45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4-4894-B8B6-96FAB517963D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8.63'!$Y$63:$Y$79</c:f>
              <c:numCache>
                <c:formatCode>#,##0</c:formatCode>
                <c:ptCount val="17"/>
                <c:pt idx="0">
                  <c:v>4</c:v>
                </c:pt>
                <c:pt idx="1">
                  <c:v>209</c:v>
                </c:pt>
                <c:pt idx="2">
                  <c:v>536</c:v>
                </c:pt>
                <c:pt idx="3">
                  <c:v>639</c:v>
                </c:pt>
                <c:pt idx="4">
                  <c:v>642</c:v>
                </c:pt>
                <c:pt idx="5">
                  <c:v>600</c:v>
                </c:pt>
                <c:pt idx="6">
                  <c:v>659</c:v>
                </c:pt>
                <c:pt idx="7">
                  <c:v>595</c:v>
                </c:pt>
                <c:pt idx="8">
                  <c:v>691</c:v>
                </c:pt>
                <c:pt idx="9">
                  <c:v>709</c:v>
                </c:pt>
                <c:pt idx="10">
                  <c:v>728</c:v>
                </c:pt>
                <c:pt idx="11">
                  <c:v>554</c:v>
                </c:pt>
                <c:pt idx="12">
                  <c:v>370</c:v>
                </c:pt>
                <c:pt idx="13">
                  <c:v>156</c:v>
                </c:pt>
                <c:pt idx="14">
                  <c:v>61</c:v>
                </c:pt>
                <c:pt idx="15">
                  <c:v>38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4-4894-B8B6-96FAB517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8.63'!$Y$83:$Y$90</c:f>
              <c:numCache>
                <c:formatCode>#,##0</c:formatCode>
                <c:ptCount val="8"/>
                <c:pt idx="0">
                  <c:v>461</c:v>
                </c:pt>
                <c:pt idx="1">
                  <c:v>438</c:v>
                </c:pt>
                <c:pt idx="2">
                  <c:v>847</c:v>
                </c:pt>
                <c:pt idx="3">
                  <c:v>219</c:v>
                </c:pt>
                <c:pt idx="4">
                  <c:v>136</c:v>
                </c:pt>
                <c:pt idx="5">
                  <c:v>238</c:v>
                </c:pt>
                <c:pt idx="6">
                  <c:v>373</c:v>
                </c:pt>
                <c:pt idx="7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9-4E5C-9D64-6376132A0D95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8.63'!$Y$93:$Y$100</c:f>
              <c:numCache>
                <c:formatCode>#,##0</c:formatCode>
                <c:ptCount val="8"/>
                <c:pt idx="0">
                  <c:v>278</c:v>
                </c:pt>
                <c:pt idx="1">
                  <c:v>891</c:v>
                </c:pt>
                <c:pt idx="2">
                  <c:v>154</c:v>
                </c:pt>
                <c:pt idx="3">
                  <c:v>669</c:v>
                </c:pt>
                <c:pt idx="4">
                  <c:v>631</c:v>
                </c:pt>
                <c:pt idx="5">
                  <c:v>423</c:v>
                </c:pt>
                <c:pt idx="6">
                  <c:v>30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9-4E5C-9D64-6376132A0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8.63'!$U$8:$Y$8</c:f>
              <c:numCache>
                <c:formatCode>#,##0</c:formatCode>
                <c:ptCount val="5"/>
                <c:pt idx="1">
                  <c:v>28672.78</c:v>
                </c:pt>
                <c:pt idx="2">
                  <c:v>29955.83</c:v>
                </c:pt>
                <c:pt idx="3">
                  <c:v>27926.93</c:v>
                </c:pt>
                <c:pt idx="4">
                  <c:v>31156.17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0-4AA1-9926-24625EF900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0-4AA1-9926-24625EF9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8.63'!$V$4:$Z$4</c:f>
              <c:numCache>
                <c:formatCode>#,##0</c:formatCode>
                <c:ptCount val="5"/>
                <c:pt idx="0">
                  <c:v>14480</c:v>
                </c:pt>
                <c:pt idx="1">
                  <c:v>14290</c:v>
                </c:pt>
                <c:pt idx="2">
                  <c:v>14688</c:v>
                </c:pt>
                <c:pt idx="3">
                  <c:v>14864</c:v>
                </c:pt>
                <c:pt idx="4">
                  <c:v>15279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D-461B-8DBE-5BC2C187F6A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8.63'!$V$7:$Z$7</c:f>
              <c:numCache>
                <c:formatCode>#,##0</c:formatCode>
                <c:ptCount val="5"/>
                <c:pt idx="0">
                  <c:v>9139</c:v>
                </c:pt>
                <c:pt idx="1">
                  <c:v>8968</c:v>
                </c:pt>
                <c:pt idx="2">
                  <c:v>9350</c:v>
                </c:pt>
                <c:pt idx="3">
                  <c:v>9354</c:v>
                </c:pt>
                <c:pt idx="4">
                  <c:v>9470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D-461B-8DBE-5BC2C187F6A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8.63'!$V$11:$Z$11</c:f>
              <c:numCache>
                <c:formatCode>#,##0</c:formatCode>
                <c:ptCount val="5"/>
                <c:pt idx="0">
                  <c:v>11735</c:v>
                </c:pt>
                <c:pt idx="1">
                  <c:v>11722</c:v>
                </c:pt>
                <c:pt idx="2">
                  <c:v>11989</c:v>
                </c:pt>
                <c:pt idx="3">
                  <c:v>12135</c:v>
                </c:pt>
                <c:pt idx="4">
                  <c:v>12516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D-461B-8DBE-5BC2C187F6A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8.63'!$V$12:$Z$12</c:f>
              <c:numCache>
                <c:formatCode>#,##0</c:formatCode>
                <c:ptCount val="5"/>
                <c:pt idx="0">
                  <c:v>2751</c:v>
                </c:pt>
                <c:pt idx="1">
                  <c:v>2567</c:v>
                </c:pt>
                <c:pt idx="2">
                  <c:v>2702</c:v>
                </c:pt>
                <c:pt idx="3">
                  <c:v>2729</c:v>
                </c:pt>
                <c:pt idx="4">
                  <c:v>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D-461B-8DBE-5BC2C187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0.18726689786036774</c:v>
                </c:pt>
                <c:pt idx="1">
                  <c:v>4.3185238500294447E-3</c:v>
                </c:pt>
                <c:pt idx="2">
                  <c:v>3.108028528430282E-2</c:v>
                </c:pt>
                <c:pt idx="3">
                  <c:v>2.3555584636524244E-3</c:v>
                </c:pt>
                <c:pt idx="4">
                  <c:v>5.1822286200353333E-2</c:v>
                </c:pt>
                <c:pt idx="5">
                  <c:v>2.2770398481973434E-2</c:v>
                </c:pt>
                <c:pt idx="6">
                  <c:v>9.1408754825623245E-2</c:v>
                </c:pt>
                <c:pt idx="7">
                  <c:v>6.7853170189099005E-2</c:v>
                </c:pt>
                <c:pt idx="8">
                  <c:v>2.1330890531963621E-2</c:v>
                </c:pt>
                <c:pt idx="9">
                  <c:v>5.5617352614015575E-3</c:v>
                </c:pt>
                <c:pt idx="10">
                  <c:v>2.2443237584243932E-2</c:v>
                </c:pt>
                <c:pt idx="11">
                  <c:v>1.0927173984165412E-2</c:v>
                </c:pt>
                <c:pt idx="12">
                  <c:v>3.8146960675260091E-2</c:v>
                </c:pt>
                <c:pt idx="13">
                  <c:v>4.1484001832101026E-2</c:v>
                </c:pt>
                <c:pt idx="14">
                  <c:v>5.6795131845841784E-2</c:v>
                </c:pt>
                <c:pt idx="15">
                  <c:v>6.8442059805012098E-2</c:v>
                </c:pt>
                <c:pt idx="16">
                  <c:v>0.12877052934633251</c:v>
                </c:pt>
                <c:pt idx="17">
                  <c:v>1.3021003729634235E-2</c:v>
                </c:pt>
                <c:pt idx="18">
                  <c:v>3.1603742720670028E-2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0-4F10-AD1D-318BF5885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0-4F10-AD1D-318BF588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8.63'!$Z$44:$Z$60</c:f>
              <c:numCache>
                <c:formatCode>#,##0</c:formatCode>
                <c:ptCount val="17"/>
                <c:pt idx="0">
                  <c:v>8</c:v>
                </c:pt>
                <c:pt idx="1">
                  <c:v>273</c:v>
                </c:pt>
                <c:pt idx="2">
                  <c:v>538</c:v>
                </c:pt>
                <c:pt idx="3">
                  <c:v>689</c:v>
                </c:pt>
                <c:pt idx="4">
                  <c:v>820</c:v>
                </c:pt>
                <c:pt idx="5">
                  <c:v>716</c:v>
                </c:pt>
                <c:pt idx="6">
                  <c:v>573</c:v>
                </c:pt>
                <c:pt idx="7">
                  <c:v>566</c:v>
                </c:pt>
                <c:pt idx="8">
                  <c:v>615</c:v>
                </c:pt>
                <c:pt idx="9">
                  <c:v>677</c:v>
                </c:pt>
                <c:pt idx="10">
                  <c:v>665</c:v>
                </c:pt>
                <c:pt idx="11">
                  <c:v>684</c:v>
                </c:pt>
                <c:pt idx="12">
                  <c:v>461</c:v>
                </c:pt>
                <c:pt idx="13">
                  <c:v>220</c:v>
                </c:pt>
                <c:pt idx="14">
                  <c:v>114</c:v>
                </c:pt>
                <c:pt idx="15">
                  <c:v>50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D-49A0-AFE3-3BEC837B3985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8.63'!$Z$63:$Z$79</c:f>
              <c:numCache>
                <c:formatCode>#,##0</c:formatCode>
                <c:ptCount val="17"/>
                <c:pt idx="0">
                  <c:v>3</c:v>
                </c:pt>
                <c:pt idx="1">
                  <c:v>205</c:v>
                </c:pt>
                <c:pt idx="2">
                  <c:v>594</c:v>
                </c:pt>
                <c:pt idx="3">
                  <c:v>643</c:v>
                </c:pt>
                <c:pt idx="4">
                  <c:v>711</c:v>
                </c:pt>
                <c:pt idx="5">
                  <c:v>616</c:v>
                </c:pt>
                <c:pt idx="6">
                  <c:v>662</c:v>
                </c:pt>
                <c:pt idx="7">
                  <c:v>650</c:v>
                </c:pt>
                <c:pt idx="8">
                  <c:v>677</c:v>
                </c:pt>
                <c:pt idx="9">
                  <c:v>741</c:v>
                </c:pt>
                <c:pt idx="10">
                  <c:v>769</c:v>
                </c:pt>
                <c:pt idx="11">
                  <c:v>615</c:v>
                </c:pt>
                <c:pt idx="12">
                  <c:v>399</c:v>
                </c:pt>
                <c:pt idx="13">
                  <c:v>175</c:v>
                </c:pt>
                <c:pt idx="14">
                  <c:v>68</c:v>
                </c:pt>
                <c:pt idx="15">
                  <c:v>41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D-49A0-AFE3-3BEC837B3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8.63'!$Z$83:$Z$90</c:f>
              <c:numCache>
                <c:formatCode>#,##0</c:formatCode>
                <c:ptCount val="8"/>
                <c:pt idx="0">
                  <c:v>449</c:v>
                </c:pt>
                <c:pt idx="1">
                  <c:v>440</c:v>
                </c:pt>
                <c:pt idx="2">
                  <c:v>845</c:v>
                </c:pt>
                <c:pt idx="3">
                  <c:v>225</c:v>
                </c:pt>
                <c:pt idx="4">
                  <c:v>134</c:v>
                </c:pt>
                <c:pt idx="5">
                  <c:v>267</c:v>
                </c:pt>
                <c:pt idx="6">
                  <c:v>363</c:v>
                </c:pt>
                <c:pt idx="7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4-4E36-BDBE-2A2291B48562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8.63'!$Z$93:$Z$100</c:f>
              <c:numCache>
                <c:formatCode>#,##0</c:formatCode>
                <c:ptCount val="8"/>
                <c:pt idx="0">
                  <c:v>297</c:v>
                </c:pt>
                <c:pt idx="1">
                  <c:v>902</c:v>
                </c:pt>
                <c:pt idx="2">
                  <c:v>165</c:v>
                </c:pt>
                <c:pt idx="3">
                  <c:v>675</c:v>
                </c:pt>
                <c:pt idx="4">
                  <c:v>647</c:v>
                </c:pt>
                <c:pt idx="5">
                  <c:v>427</c:v>
                </c:pt>
                <c:pt idx="6">
                  <c:v>31</c:v>
                </c:pt>
                <c:pt idx="7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4-4E36-BDBE-2A2291B4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8.7'!$Y$44:$Y$60</c:f>
              <c:numCache>
                <c:formatCode>#,##0</c:formatCode>
                <c:ptCount val="17"/>
                <c:pt idx="0">
                  <c:v>13</c:v>
                </c:pt>
                <c:pt idx="1">
                  <c:v>612</c:v>
                </c:pt>
                <c:pt idx="2">
                  <c:v>2764</c:v>
                </c:pt>
                <c:pt idx="3">
                  <c:v>3617</c:v>
                </c:pt>
                <c:pt idx="4">
                  <c:v>3432</c:v>
                </c:pt>
                <c:pt idx="5">
                  <c:v>2930</c:v>
                </c:pt>
                <c:pt idx="6">
                  <c:v>3161</c:v>
                </c:pt>
                <c:pt idx="7">
                  <c:v>3357</c:v>
                </c:pt>
                <c:pt idx="8">
                  <c:v>4075</c:v>
                </c:pt>
                <c:pt idx="9">
                  <c:v>4346</c:v>
                </c:pt>
                <c:pt idx="10">
                  <c:v>3636</c:v>
                </c:pt>
                <c:pt idx="11">
                  <c:v>2922</c:v>
                </c:pt>
                <c:pt idx="12">
                  <c:v>1692</c:v>
                </c:pt>
                <c:pt idx="13">
                  <c:v>1053</c:v>
                </c:pt>
                <c:pt idx="14">
                  <c:v>445</c:v>
                </c:pt>
                <c:pt idx="15">
                  <c:v>167</c:v>
                </c:pt>
                <c:pt idx="16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2-424C-9B2E-988B244B34DB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8.7'!$Y$63:$Y$79</c:f>
              <c:numCache>
                <c:formatCode>#,##0</c:formatCode>
                <c:ptCount val="17"/>
                <c:pt idx="0">
                  <c:v>28</c:v>
                </c:pt>
                <c:pt idx="1">
                  <c:v>915</c:v>
                </c:pt>
                <c:pt idx="2">
                  <c:v>2847</c:v>
                </c:pt>
                <c:pt idx="3">
                  <c:v>3908</c:v>
                </c:pt>
                <c:pt idx="4">
                  <c:v>3637</c:v>
                </c:pt>
                <c:pt idx="5">
                  <c:v>3437</c:v>
                </c:pt>
                <c:pt idx="6">
                  <c:v>3436</c:v>
                </c:pt>
                <c:pt idx="7">
                  <c:v>3722</c:v>
                </c:pt>
                <c:pt idx="8">
                  <c:v>4572</c:v>
                </c:pt>
                <c:pt idx="9">
                  <c:v>4908</c:v>
                </c:pt>
                <c:pt idx="10">
                  <c:v>4014</c:v>
                </c:pt>
                <c:pt idx="11">
                  <c:v>2820</c:v>
                </c:pt>
                <c:pt idx="12">
                  <c:v>1505</c:v>
                </c:pt>
                <c:pt idx="13">
                  <c:v>810</c:v>
                </c:pt>
                <c:pt idx="14">
                  <c:v>270</c:v>
                </c:pt>
                <c:pt idx="15">
                  <c:v>127</c:v>
                </c:pt>
                <c:pt idx="16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2-424C-9B2E-988B244B3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8.63'!$V$8:$Z$8</c:f>
              <c:numCache>
                <c:formatCode>#,##0</c:formatCode>
                <c:ptCount val="5"/>
                <c:pt idx="0">
                  <c:v>28672.78</c:v>
                </c:pt>
                <c:pt idx="1">
                  <c:v>29955.83</c:v>
                </c:pt>
                <c:pt idx="2">
                  <c:v>27926.93</c:v>
                </c:pt>
                <c:pt idx="3">
                  <c:v>31156.17</c:v>
                </c:pt>
                <c:pt idx="4">
                  <c:v>32294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F-4245-BA73-E64732B0C9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F-4245-BA73-E64732B0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8.64'!$U$4:$Y$4</c:f>
              <c:numCache>
                <c:formatCode>#,##0</c:formatCode>
                <c:ptCount val="5"/>
                <c:pt idx="1">
                  <c:v>105586</c:v>
                </c:pt>
                <c:pt idx="2">
                  <c:v>107198</c:v>
                </c:pt>
                <c:pt idx="3">
                  <c:v>104788</c:v>
                </c:pt>
                <c:pt idx="4">
                  <c:v>100575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E-4575-B3E2-8CBB80EC79C8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8.64'!$U$7:$Y$7</c:f>
              <c:numCache>
                <c:formatCode>#,##0</c:formatCode>
                <c:ptCount val="5"/>
                <c:pt idx="1">
                  <c:v>71465</c:v>
                </c:pt>
                <c:pt idx="2">
                  <c:v>72303</c:v>
                </c:pt>
                <c:pt idx="3">
                  <c:v>71868</c:v>
                </c:pt>
                <c:pt idx="4">
                  <c:v>68333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E-4575-B3E2-8CBB80EC79C8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8.64'!$U$11:$Y$11</c:f>
              <c:numCache>
                <c:formatCode>#,##0</c:formatCode>
                <c:ptCount val="5"/>
                <c:pt idx="1">
                  <c:v>94678</c:v>
                </c:pt>
                <c:pt idx="2">
                  <c:v>96221</c:v>
                </c:pt>
                <c:pt idx="3">
                  <c:v>93790</c:v>
                </c:pt>
                <c:pt idx="4">
                  <c:v>89708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E-4575-B3E2-8CBB80EC79C8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8.64'!$U$12:$Y$12</c:f>
              <c:numCache>
                <c:formatCode>#,##0</c:formatCode>
                <c:ptCount val="5"/>
                <c:pt idx="1">
                  <c:v>10906</c:v>
                </c:pt>
                <c:pt idx="2">
                  <c:v>10979</c:v>
                </c:pt>
                <c:pt idx="3">
                  <c:v>10992</c:v>
                </c:pt>
                <c:pt idx="4">
                  <c:v>10867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E-4575-B3E2-8CBB80EC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4.6550290939318369E-3</c:v>
                </c:pt>
                <c:pt idx="1">
                  <c:v>2.0411933130137618E-3</c:v>
                </c:pt>
                <c:pt idx="2">
                  <c:v>2.9472614759397803E-2</c:v>
                </c:pt>
                <c:pt idx="3">
                  <c:v>5.6432991595086355E-3</c:v>
                </c:pt>
                <c:pt idx="4">
                  <c:v>3.5088205412394942E-2</c:v>
                </c:pt>
                <c:pt idx="5">
                  <c:v>3.3444167359379329E-2</c:v>
                </c:pt>
                <c:pt idx="6">
                  <c:v>8.761429758935993E-2</c:v>
                </c:pt>
                <c:pt idx="7">
                  <c:v>9.1595086358178632E-2</c:v>
                </c:pt>
                <c:pt idx="8">
                  <c:v>1.90726886487485E-2</c:v>
                </c:pt>
                <c:pt idx="9">
                  <c:v>2.9472614759397803E-2</c:v>
                </c:pt>
                <c:pt idx="10">
                  <c:v>6.535513069178904E-2</c:v>
                </c:pt>
                <c:pt idx="11">
                  <c:v>2.5020781379883623E-2</c:v>
                </c:pt>
                <c:pt idx="12">
                  <c:v>0.1558972938025307</c:v>
                </c:pt>
                <c:pt idx="13">
                  <c:v>9.1659739540038795E-2</c:v>
                </c:pt>
                <c:pt idx="14">
                  <c:v>3.930913457097996E-2</c:v>
                </c:pt>
                <c:pt idx="15">
                  <c:v>7.7408331024291122E-2</c:v>
                </c:pt>
                <c:pt idx="16">
                  <c:v>0.12344139650872818</c:v>
                </c:pt>
                <c:pt idx="17">
                  <c:v>3.4099935346818142E-2</c:v>
                </c:pt>
                <c:pt idx="18">
                  <c:v>2.7597672485453036E-2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9-4BDB-83D9-467963A41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9-4BDB-83D9-467963A4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8.64'!$Y$44:$Y$60</c:f>
              <c:numCache>
                <c:formatCode>#,##0</c:formatCode>
                <c:ptCount val="17"/>
                <c:pt idx="0">
                  <c:v>33</c:v>
                </c:pt>
                <c:pt idx="1">
                  <c:v>311</c:v>
                </c:pt>
                <c:pt idx="2">
                  <c:v>1869</c:v>
                </c:pt>
                <c:pt idx="3">
                  <c:v>4201</c:v>
                </c:pt>
                <c:pt idx="4">
                  <c:v>9193</c:v>
                </c:pt>
                <c:pt idx="5">
                  <c:v>8408</c:v>
                </c:pt>
                <c:pt idx="6">
                  <c:v>5924</c:v>
                </c:pt>
                <c:pt idx="7">
                  <c:v>4079</c:v>
                </c:pt>
                <c:pt idx="8">
                  <c:v>3320</c:v>
                </c:pt>
                <c:pt idx="9">
                  <c:v>3386</c:v>
                </c:pt>
                <c:pt idx="10">
                  <c:v>2745</c:v>
                </c:pt>
                <c:pt idx="11">
                  <c:v>2210</c:v>
                </c:pt>
                <c:pt idx="12">
                  <c:v>1406</c:v>
                </c:pt>
                <c:pt idx="13">
                  <c:v>1028</c:v>
                </c:pt>
                <c:pt idx="14">
                  <c:v>461</c:v>
                </c:pt>
                <c:pt idx="15">
                  <c:v>240</c:v>
                </c:pt>
                <c:pt idx="16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A-40A4-B9EC-20CA5A73A7AA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8.64'!$Y$63:$Y$79</c:f>
              <c:numCache>
                <c:formatCode>#,##0</c:formatCode>
                <c:ptCount val="17"/>
                <c:pt idx="0">
                  <c:v>38</c:v>
                </c:pt>
                <c:pt idx="1">
                  <c:v>459</c:v>
                </c:pt>
                <c:pt idx="2">
                  <c:v>2271</c:v>
                </c:pt>
                <c:pt idx="3">
                  <c:v>5292</c:v>
                </c:pt>
                <c:pt idx="4">
                  <c:v>10620</c:v>
                </c:pt>
                <c:pt idx="5">
                  <c:v>8603</c:v>
                </c:pt>
                <c:pt idx="6">
                  <c:v>5641</c:v>
                </c:pt>
                <c:pt idx="7">
                  <c:v>3830</c:v>
                </c:pt>
                <c:pt idx="8">
                  <c:v>3516</c:v>
                </c:pt>
                <c:pt idx="9">
                  <c:v>3412</c:v>
                </c:pt>
                <c:pt idx="10">
                  <c:v>2912</c:v>
                </c:pt>
                <c:pt idx="11">
                  <c:v>2274</c:v>
                </c:pt>
                <c:pt idx="12">
                  <c:v>1362</c:v>
                </c:pt>
                <c:pt idx="13">
                  <c:v>840</c:v>
                </c:pt>
                <c:pt idx="14">
                  <c:v>282</c:v>
                </c:pt>
                <c:pt idx="15">
                  <c:v>120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A-40A4-B9EC-20CA5A73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8.64'!$Y$83:$Y$90</c:f>
              <c:numCache>
                <c:formatCode>#,##0</c:formatCode>
                <c:ptCount val="8"/>
                <c:pt idx="0">
                  <c:v>6632</c:v>
                </c:pt>
                <c:pt idx="1">
                  <c:v>10357</c:v>
                </c:pt>
                <c:pt idx="2">
                  <c:v>2256</c:v>
                </c:pt>
                <c:pt idx="3">
                  <c:v>1878</c:v>
                </c:pt>
                <c:pt idx="4">
                  <c:v>2444</c:v>
                </c:pt>
                <c:pt idx="5">
                  <c:v>2173</c:v>
                </c:pt>
                <c:pt idx="6">
                  <c:v>560</c:v>
                </c:pt>
                <c:pt idx="7">
                  <c:v>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A-40E5-93C4-FF417ED3AFD7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8.64'!$Y$93:$Y$100</c:f>
              <c:numCache>
                <c:formatCode>#,##0</c:formatCode>
                <c:ptCount val="8"/>
                <c:pt idx="0">
                  <c:v>4990</c:v>
                </c:pt>
                <c:pt idx="1">
                  <c:v>11287</c:v>
                </c:pt>
                <c:pt idx="2">
                  <c:v>773</c:v>
                </c:pt>
                <c:pt idx="3">
                  <c:v>2872</c:v>
                </c:pt>
                <c:pt idx="4">
                  <c:v>5329</c:v>
                </c:pt>
                <c:pt idx="5">
                  <c:v>2821</c:v>
                </c:pt>
                <c:pt idx="6">
                  <c:v>118</c:v>
                </c:pt>
                <c:pt idx="7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A-40E5-93C4-FF417ED3A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8.64'!$U$8:$Y$8</c:f>
              <c:numCache>
                <c:formatCode>#,##0</c:formatCode>
                <c:ptCount val="5"/>
                <c:pt idx="1">
                  <c:v>52331</c:v>
                </c:pt>
                <c:pt idx="2">
                  <c:v>53572.5</c:v>
                </c:pt>
                <c:pt idx="3">
                  <c:v>54251.37</c:v>
                </c:pt>
                <c:pt idx="4">
                  <c:v>58008.03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5-4DC7-BD30-F576C8BCB9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5-4DC7-BD30-F576C8BC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8.64'!$V$4:$Z$4</c:f>
              <c:numCache>
                <c:formatCode>#,##0</c:formatCode>
                <c:ptCount val="5"/>
                <c:pt idx="0">
                  <c:v>105586</c:v>
                </c:pt>
                <c:pt idx="1">
                  <c:v>107198</c:v>
                </c:pt>
                <c:pt idx="2">
                  <c:v>104788</c:v>
                </c:pt>
                <c:pt idx="3">
                  <c:v>100575</c:v>
                </c:pt>
                <c:pt idx="4">
                  <c:v>108272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53B-9E41-CF577CC0886A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8.64'!$V$7:$Z$7</c:f>
              <c:numCache>
                <c:formatCode>#,##0</c:formatCode>
                <c:ptCount val="5"/>
                <c:pt idx="0">
                  <c:v>71465</c:v>
                </c:pt>
                <c:pt idx="1">
                  <c:v>72303</c:v>
                </c:pt>
                <c:pt idx="2">
                  <c:v>71868</c:v>
                </c:pt>
                <c:pt idx="3">
                  <c:v>68333</c:v>
                </c:pt>
                <c:pt idx="4">
                  <c:v>68922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D-453B-9E41-CF577CC0886A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8.64'!$V$11:$Z$11</c:f>
              <c:numCache>
                <c:formatCode>#,##0</c:formatCode>
                <c:ptCount val="5"/>
                <c:pt idx="0">
                  <c:v>94678</c:v>
                </c:pt>
                <c:pt idx="1">
                  <c:v>96221</c:v>
                </c:pt>
                <c:pt idx="2">
                  <c:v>93790</c:v>
                </c:pt>
                <c:pt idx="3">
                  <c:v>89708</c:v>
                </c:pt>
                <c:pt idx="4">
                  <c:v>97513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D-453B-9E41-CF577CC0886A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8.64'!$V$12:$Z$12</c:f>
              <c:numCache>
                <c:formatCode>#,##0</c:formatCode>
                <c:ptCount val="5"/>
                <c:pt idx="0">
                  <c:v>10906</c:v>
                </c:pt>
                <c:pt idx="1">
                  <c:v>10979</c:v>
                </c:pt>
                <c:pt idx="2">
                  <c:v>10992</c:v>
                </c:pt>
                <c:pt idx="3">
                  <c:v>10867</c:v>
                </c:pt>
                <c:pt idx="4">
                  <c:v>10757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4D-453B-9E41-CF577CC0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4.6550290939318369E-3</c:v>
                </c:pt>
                <c:pt idx="1">
                  <c:v>2.0411933130137618E-3</c:v>
                </c:pt>
                <c:pt idx="2">
                  <c:v>2.9472614759397803E-2</c:v>
                </c:pt>
                <c:pt idx="3">
                  <c:v>5.6432991595086355E-3</c:v>
                </c:pt>
                <c:pt idx="4">
                  <c:v>3.5088205412394942E-2</c:v>
                </c:pt>
                <c:pt idx="5">
                  <c:v>3.3444167359379329E-2</c:v>
                </c:pt>
                <c:pt idx="6">
                  <c:v>8.761429758935993E-2</c:v>
                </c:pt>
                <c:pt idx="7">
                  <c:v>9.1595086358178632E-2</c:v>
                </c:pt>
                <c:pt idx="8">
                  <c:v>1.90726886487485E-2</c:v>
                </c:pt>
                <c:pt idx="9">
                  <c:v>2.9472614759397803E-2</c:v>
                </c:pt>
                <c:pt idx="10">
                  <c:v>6.535513069178904E-2</c:v>
                </c:pt>
                <c:pt idx="11">
                  <c:v>2.5020781379883623E-2</c:v>
                </c:pt>
                <c:pt idx="12">
                  <c:v>0.1558972938025307</c:v>
                </c:pt>
                <c:pt idx="13">
                  <c:v>9.1659739540038795E-2</c:v>
                </c:pt>
                <c:pt idx="14">
                  <c:v>3.930913457097996E-2</c:v>
                </c:pt>
                <c:pt idx="15">
                  <c:v>7.7408331024291122E-2</c:v>
                </c:pt>
                <c:pt idx="16">
                  <c:v>0.12344139650872818</c:v>
                </c:pt>
                <c:pt idx="17">
                  <c:v>3.4099935346818142E-2</c:v>
                </c:pt>
                <c:pt idx="18">
                  <c:v>2.7597672485453036E-2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B-40BF-BB6C-3B114227AD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B-40BF-BB6C-3B114227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8.64'!$Z$44:$Z$60</c:f>
              <c:numCache>
                <c:formatCode>#,##0</c:formatCode>
                <c:ptCount val="17"/>
                <c:pt idx="0">
                  <c:v>25</c:v>
                </c:pt>
                <c:pt idx="1">
                  <c:v>568</c:v>
                </c:pt>
                <c:pt idx="2">
                  <c:v>2381</c:v>
                </c:pt>
                <c:pt idx="3">
                  <c:v>5188</c:v>
                </c:pt>
                <c:pt idx="4">
                  <c:v>9208</c:v>
                </c:pt>
                <c:pt idx="5">
                  <c:v>8687</c:v>
                </c:pt>
                <c:pt idx="6">
                  <c:v>6115</c:v>
                </c:pt>
                <c:pt idx="7">
                  <c:v>4319</c:v>
                </c:pt>
                <c:pt idx="8">
                  <c:v>3436</c:v>
                </c:pt>
                <c:pt idx="9">
                  <c:v>3570</c:v>
                </c:pt>
                <c:pt idx="10">
                  <c:v>2875</c:v>
                </c:pt>
                <c:pt idx="11">
                  <c:v>2256</c:v>
                </c:pt>
                <c:pt idx="12">
                  <c:v>1522</c:v>
                </c:pt>
                <c:pt idx="13">
                  <c:v>1033</c:v>
                </c:pt>
                <c:pt idx="14">
                  <c:v>533</c:v>
                </c:pt>
                <c:pt idx="15">
                  <c:v>233</c:v>
                </c:pt>
                <c:pt idx="1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5-475E-BF36-0DE50B81A0CF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8.64'!$Z$63:$Z$79</c:f>
              <c:numCache>
                <c:formatCode>#,##0</c:formatCode>
                <c:ptCount val="17"/>
                <c:pt idx="0">
                  <c:v>36</c:v>
                </c:pt>
                <c:pt idx="1">
                  <c:v>796</c:v>
                </c:pt>
                <c:pt idx="2">
                  <c:v>3076</c:v>
                </c:pt>
                <c:pt idx="3">
                  <c:v>6576</c:v>
                </c:pt>
                <c:pt idx="4">
                  <c:v>10993</c:v>
                </c:pt>
                <c:pt idx="5">
                  <c:v>8825</c:v>
                </c:pt>
                <c:pt idx="6">
                  <c:v>5971</c:v>
                </c:pt>
                <c:pt idx="7">
                  <c:v>4153</c:v>
                </c:pt>
                <c:pt idx="8">
                  <c:v>3526</c:v>
                </c:pt>
                <c:pt idx="9">
                  <c:v>3727</c:v>
                </c:pt>
                <c:pt idx="10">
                  <c:v>3121</c:v>
                </c:pt>
                <c:pt idx="11">
                  <c:v>2422</c:v>
                </c:pt>
                <c:pt idx="12">
                  <c:v>1417</c:v>
                </c:pt>
                <c:pt idx="13">
                  <c:v>880</c:v>
                </c:pt>
                <c:pt idx="14">
                  <c:v>358</c:v>
                </c:pt>
                <c:pt idx="15">
                  <c:v>135</c:v>
                </c:pt>
                <c:pt idx="16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5-475E-BF36-0DE50B81A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8.64'!$Z$83:$Z$90</c:f>
              <c:numCache>
                <c:formatCode>#,##0</c:formatCode>
                <c:ptCount val="8"/>
                <c:pt idx="0">
                  <c:v>6538</c:v>
                </c:pt>
                <c:pt idx="1">
                  <c:v>10363</c:v>
                </c:pt>
                <c:pt idx="2">
                  <c:v>2314</c:v>
                </c:pt>
                <c:pt idx="3">
                  <c:v>1964</c:v>
                </c:pt>
                <c:pt idx="4">
                  <c:v>2413</c:v>
                </c:pt>
                <c:pt idx="5">
                  <c:v>2250</c:v>
                </c:pt>
                <c:pt idx="6">
                  <c:v>579</c:v>
                </c:pt>
                <c:pt idx="7">
                  <c:v>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C-43C0-9495-B9E0247607D5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8.64'!$Z$93:$Z$100</c:f>
              <c:numCache>
                <c:formatCode>#,##0</c:formatCode>
                <c:ptCount val="8"/>
                <c:pt idx="0">
                  <c:v>4972</c:v>
                </c:pt>
                <c:pt idx="1">
                  <c:v>11420</c:v>
                </c:pt>
                <c:pt idx="2">
                  <c:v>811</c:v>
                </c:pt>
                <c:pt idx="3">
                  <c:v>3075</c:v>
                </c:pt>
                <c:pt idx="4">
                  <c:v>5279</c:v>
                </c:pt>
                <c:pt idx="5">
                  <c:v>2813</c:v>
                </c:pt>
                <c:pt idx="6">
                  <c:v>117</c:v>
                </c:pt>
                <c:pt idx="7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C-43C0-9495-B9E024760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8.7'!$Y$83:$Y$90</c:f>
              <c:numCache>
                <c:formatCode>#,##0</c:formatCode>
                <c:ptCount val="8"/>
                <c:pt idx="0">
                  <c:v>7164</c:v>
                </c:pt>
                <c:pt idx="1">
                  <c:v>6883</c:v>
                </c:pt>
                <c:pt idx="2">
                  <c:v>2241</c:v>
                </c:pt>
                <c:pt idx="3">
                  <c:v>1525</c:v>
                </c:pt>
                <c:pt idx="4">
                  <c:v>1758</c:v>
                </c:pt>
                <c:pt idx="5">
                  <c:v>1824</c:v>
                </c:pt>
                <c:pt idx="6">
                  <c:v>528</c:v>
                </c:pt>
                <c:pt idx="7">
                  <c:v>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4-45F6-B600-EAB8E8D3F9FC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8.7'!$Y$93:$Y$100</c:f>
              <c:numCache>
                <c:formatCode>#,##0</c:formatCode>
                <c:ptCount val="8"/>
                <c:pt idx="0">
                  <c:v>4476</c:v>
                </c:pt>
                <c:pt idx="1">
                  <c:v>8329</c:v>
                </c:pt>
                <c:pt idx="2">
                  <c:v>529</c:v>
                </c:pt>
                <c:pt idx="3">
                  <c:v>2397</c:v>
                </c:pt>
                <c:pt idx="4">
                  <c:v>4972</c:v>
                </c:pt>
                <c:pt idx="5">
                  <c:v>2528</c:v>
                </c:pt>
                <c:pt idx="6">
                  <c:v>71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4-45F6-B600-EAB8E8D3F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8.64'!$V$8:$Z$8</c:f>
              <c:numCache>
                <c:formatCode>#,##0</c:formatCode>
                <c:ptCount val="5"/>
                <c:pt idx="0">
                  <c:v>52331</c:v>
                </c:pt>
                <c:pt idx="1">
                  <c:v>53572.5</c:v>
                </c:pt>
                <c:pt idx="2">
                  <c:v>54251.37</c:v>
                </c:pt>
                <c:pt idx="3">
                  <c:v>58008.03</c:v>
                </c:pt>
                <c:pt idx="4">
                  <c:v>58216.54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5-40AD-B1EA-900D1D452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5-40AD-B1EA-900D1D45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8.65'!$U$4:$Y$4</c:f>
              <c:numCache>
                <c:formatCode>#,##0</c:formatCode>
                <c:ptCount val="5"/>
                <c:pt idx="1">
                  <c:v>8494</c:v>
                </c:pt>
                <c:pt idx="2">
                  <c:v>8515</c:v>
                </c:pt>
                <c:pt idx="3">
                  <c:v>8550</c:v>
                </c:pt>
                <c:pt idx="4">
                  <c:v>8867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E-4FDC-B222-C5879A26DC2A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8.65'!$U$7:$Y$7</c:f>
              <c:numCache>
                <c:formatCode>#,##0</c:formatCode>
                <c:ptCount val="5"/>
                <c:pt idx="1">
                  <c:v>5784</c:v>
                </c:pt>
                <c:pt idx="2">
                  <c:v>5774</c:v>
                </c:pt>
                <c:pt idx="3">
                  <c:v>5941</c:v>
                </c:pt>
                <c:pt idx="4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E-4FDC-B222-C5879A26DC2A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8.65'!$U$11:$Y$11</c:f>
              <c:numCache>
                <c:formatCode>#,##0</c:formatCode>
                <c:ptCount val="5"/>
                <c:pt idx="1">
                  <c:v>6788</c:v>
                </c:pt>
                <c:pt idx="2">
                  <c:v>6906</c:v>
                </c:pt>
                <c:pt idx="3">
                  <c:v>6853</c:v>
                </c:pt>
                <c:pt idx="4">
                  <c:v>7131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E-4FDC-B222-C5879A26DC2A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8.65'!$U$12:$Y$12</c:f>
              <c:numCache>
                <c:formatCode>#,##0</c:formatCode>
                <c:ptCount val="5"/>
                <c:pt idx="1">
                  <c:v>1701</c:v>
                </c:pt>
                <c:pt idx="2">
                  <c:v>1609</c:v>
                </c:pt>
                <c:pt idx="3">
                  <c:v>1690</c:v>
                </c:pt>
                <c:pt idx="4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6E-4FDC-B222-C5879A26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0.13029627269831157</c:v>
                </c:pt>
                <c:pt idx="1">
                  <c:v>3.8228735266008281E-3</c:v>
                </c:pt>
                <c:pt idx="2">
                  <c:v>6.3077413188913661E-2</c:v>
                </c:pt>
                <c:pt idx="3">
                  <c:v>5.2033556334289055E-3</c:v>
                </c:pt>
                <c:pt idx="4">
                  <c:v>7.6032706806838699E-2</c:v>
                </c:pt>
                <c:pt idx="5">
                  <c:v>2.3892959541255178E-2</c:v>
                </c:pt>
                <c:pt idx="6">
                  <c:v>6.5307422746097479E-2</c:v>
                </c:pt>
                <c:pt idx="7">
                  <c:v>7.1572687692471063E-2</c:v>
                </c:pt>
                <c:pt idx="8">
                  <c:v>3.8865880853775091E-2</c:v>
                </c:pt>
                <c:pt idx="9">
                  <c:v>8.1767017096739947E-3</c:v>
                </c:pt>
                <c:pt idx="10">
                  <c:v>2.3999150472549646E-2</c:v>
                </c:pt>
                <c:pt idx="11">
                  <c:v>2.1238186258893489E-2</c:v>
                </c:pt>
                <c:pt idx="12">
                  <c:v>5.4475947754061803E-2</c:v>
                </c:pt>
                <c:pt idx="13">
                  <c:v>5.3307847509822662E-2</c:v>
                </c:pt>
                <c:pt idx="14">
                  <c:v>5.7874057555484762E-2</c:v>
                </c:pt>
                <c:pt idx="15">
                  <c:v>6.010406711266858E-2</c:v>
                </c:pt>
                <c:pt idx="16">
                  <c:v>0.10980142295847935</c:v>
                </c:pt>
                <c:pt idx="17">
                  <c:v>2.3680577678666243E-2</c:v>
                </c:pt>
                <c:pt idx="18">
                  <c:v>2.5273441648083254E-2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A-4351-8BA0-9D8245999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A-4351-8BA0-9D824599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8.65'!$Y$44:$Y$60</c:f>
              <c:numCache>
                <c:formatCode>#,##0</c:formatCode>
                <c:ptCount val="17"/>
                <c:pt idx="0">
                  <c:v>2</c:v>
                </c:pt>
                <c:pt idx="1">
                  <c:v>112</c:v>
                </c:pt>
                <c:pt idx="2">
                  <c:v>269</c:v>
                </c:pt>
                <c:pt idx="3">
                  <c:v>313</c:v>
                </c:pt>
                <c:pt idx="4">
                  <c:v>308</c:v>
                </c:pt>
                <c:pt idx="5">
                  <c:v>382</c:v>
                </c:pt>
                <c:pt idx="6">
                  <c:v>351</c:v>
                </c:pt>
                <c:pt idx="7">
                  <c:v>327</c:v>
                </c:pt>
                <c:pt idx="8">
                  <c:v>375</c:v>
                </c:pt>
                <c:pt idx="9">
                  <c:v>383</c:v>
                </c:pt>
                <c:pt idx="10">
                  <c:v>446</c:v>
                </c:pt>
                <c:pt idx="11">
                  <c:v>461</c:v>
                </c:pt>
                <c:pt idx="12">
                  <c:v>333</c:v>
                </c:pt>
                <c:pt idx="13">
                  <c:v>179</c:v>
                </c:pt>
                <c:pt idx="14">
                  <c:v>71</c:v>
                </c:pt>
                <c:pt idx="15">
                  <c:v>48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2-4486-9920-68AE2D500ED1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8.65'!$Y$63:$Y$79</c:f>
              <c:numCache>
                <c:formatCode>#,##0</c:formatCode>
                <c:ptCount val="17"/>
                <c:pt idx="0">
                  <c:v>4</c:v>
                </c:pt>
                <c:pt idx="1">
                  <c:v>132</c:v>
                </c:pt>
                <c:pt idx="2">
                  <c:v>230</c:v>
                </c:pt>
                <c:pt idx="3">
                  <c:v>330</c:v>
                </c:pt>
                <c:pt idx="4">
                  <c:v>364</c:v>
                </c:pt>
                <c:pt idx="5">
                  <c:v>385</c:v>
                </c:pt>
                <c:pt idx="6">
                  <c:v>387</c:v>
                </c:pt>
                <c:pt idx="7">
                  <c:v>384</c:v>
                </c:pt>
                <c:pt idx="8">
                  <c:v>379</c:v>
                </c:pt>
                <c:pt idx="9">
                  <c:v>444</c:v>
                </c:pt>
                <c:pt idx="10">
                  <c:v>444</c:v>
                </c:pt>
                <c:pt idx="11">
                  <c:v>500</c:v>
                </c:pt>
                <c:pt idx="12">
                  <c:v>265</c:v>
                </c:pt>
                <c:pt idx="13">
                  <c:v>127</c:v>
                </c:pt>
                <c:pt idx="14">
                  <c:v>58</c:v>
                </c:pt>
                <c:pt idx="15">
                  <c:v>29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2-4486-9920-68AE2D50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8.65'!$Y$83:$Y$90</c:f>
              <c:numCache>
                <c:formatCode>#,##0</c:formatCode>
                <c:ptCount val="8"/>
                <c:pt idx="0">
                  <c:v>374</c:v>
                </c:pt>
                <c:pt idx="1">
                  <c:v>224</c:v>
                </c:pt>
                <c:pt idx="2">
                  <c:v>494</c:v>
                </c:pt>
                <c:pt idx="3">
                  <c:v>147</c:v>
                </c:pt>
                <c:pt idx="4">
                  <c:v>84</c:v>
                </c:pt>
                <c:pt idx="5">
                  <c:v>105</c:v>
                </c:pt>
                <c:pt idx="6">
                  <c:v>294</c:v>
                </c:pt>
                <c:pt idx="7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C-490A-A739-BDAEB04148EE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8.65'!$Y$93:$Y$100</c:f>
              <c:numCache>
                <c:formatCode>#,##0</c:formatCode>
                <c:ptCount val="8"/>
                <c:pt idx="0">
                  <c:v>220</c:v>
                </c:pt>
                <c:pt idx="1">
                  <c:v>526</c:v>
                </c:pt>
                <c:pt idx="2">
                  <c:v>122</c:v>
                </c:pt>
                <c:pt idx="3">
                  <c:v>443</c:v>
                </c:pt>
                <c:pt idx="4">
                  <c:v>427</c:v>
                </c:pt>
                <c:pt idx="5">
                  <c:v>203</c:v>
                </c:pt>
                <c:pt idx="6">
                  <c:v>28</c:v>
                </c:pt>
                <c:pt idx="7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C-490A-A739-BDAEB041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8.65'!$U$8:$Y$8</c:f>
              <c:numCache>
                <c:formatCode>#,##0</c:formatCode>
                <c:ptCount val="5"/>
                <c:pt idx="1">
                  <c:v>37474.17</c:v>
                </c:pt>
                <c:pt idx="2">
                  <c:v>36660</c:v>
                </c:pt>
                <c:pt idx="3">
                  <c:v>38368.449999999997</c:v>
                </c:pt>
                <c:pt idx="4">
                  <c:v>39875.99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F-4E91-9C19-D03414053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F-4E91-9C19-D0341405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8.65'!$V$4:$Z$4</c:f>
              <c:numCache>
                <c:formatCode>#,##0</c:formatCode>
                <c:ptCount val="5"/>
                <c:pt idx="0">
                  <c:v>8494</c:v>
                </c:pt>
                <c:pt idx="1">
                  <c:v>8515</c:v>
                </c:pt>
                <c:pt idx="2">
                  <c:v>8550</c:v>
                </c:pt>
                <c:pt idx="3">
                  <c:v>8867</c:v>
                </c:pt>
                <c:pt idx="4">
                  <c:v>9412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4-4837-9653-0EED1C152FD6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8.65'!$V$7:$Z$7</c:f>
              <c:numCache>
                <c:formatCode>#,##0</c:formatCode>
                <c:ptCount val="5"/>
                <c:pt idx="0">
                  <c:v>5784</c:v>
                </c:pt>
                <c:pt idx="1">
                  <c:v>5774</c:v>
                </c:pt>
                <c:pt idx="2">
                  <c:v>5941</c:v>
                </c:pt>
                <c:pt idx="3">
                  <c:v>6025</c:v>
                </c:pt>
                <c:pt idx="4">
                  <c:v>6213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4-4837-9653-0EED1C152FD6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8.65'!$V$11:$Z$11</c:f>
              <c:numCache>
                <c:formatCode>#,##0</c:formatCode>
                <c:ptCount val="5"/>
                <c:pt idx="0">
                  <c:v>6788</c:v>
                </c:pt>
                <c:pt idx="1">
                  <c:v>6906</c:v>
                </c:pt>
                <c:pt idx="2">
                  <c:v>6853</c:v>
                </c:pt>
                <c:pt idx="3">
                  <c:v>7131</c:v>
                </c:pt>
                <c:pt idx="4">
                  <c:v>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4-4837-9653-0EED1C152FD6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8.65'!$V$12:$Z$12</c:f>
              <c:numCache>
                <c:formatCode>#,##0</c:formatCode>
                <c:ptCount val="5"/>
                <c:pt idx="0">
                  <c:v>1701</c:v>
                </c:pt>
                <c:pt idx="1">
                  <c:v>1609</c:v>
                </c:pt>
                <c:pt idx="2">
                  <c:v>1690</c:v>
                </c:pt>
                <c:pt idx="3">
                  <c:v>1736</c:v>
                </c:pt>
                <c:pt idx="4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4-4837-9653-0EED1C15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0.13029627269831157</c:v>
                </c:pt>
                <c:pt idx="1">
                  <c:v>3.8228735266008281E-3</c:v>
                </c:pt>
                <c:pt idx="2">
                  <c:v>6.3077413188913661E-2</c:v>
                </c:pt>
                <c:pt idx="3">
                  <c:v>5.2033556334289055E-3</c:v>
                </c:pt>
                <c:pt idx="4">
                  <c:v>7.6032706806838699E-2</c:v>
                </c:pt>
                <c:pt idx="5">
                  <c:v>2.3892959541255178E-2</c:v>
                </c:pt>
                <c:pt idx="6">
                  <c:v>6.5307422746097479E-2</c:v>
                </c:pt>
                <c:pt idx="7">
                  <c:v>7.1572687692471063E-2</c:v>
                </c:pt>
                <c:pt idx="8">
                  <c:v>3.8865880853775091E-2</c:v>
                </c:pt>
                <c:pt idx="9">
                  <c:v>8.1767017096739947E-3</c:v>
                </c:pt>
                <c:pt idx="10">
                  <c:v>2.3999150472549646E-2</c:v>
                </c:pt>
                <c:pt idx="11">
                  <c:v>2.1238186258893489E-2</c:v>
                </c:pt>
                <c:pt idx="12">
                  <c:v>5.4475947754061803E-2</c:v>
                </c:pt>
                <c:pt idx="13">
                  <c:v>5.3307847509822662E-2</c:v>
                </c:pt>
                <c:pt idx="14">
                  <c:v>5.7874057555484762E-2</c:v>
                </c:pt>
                <c:pt idx="15">
                  <c:v>6.010406711266858E-2</c:v>
                </c:pt>
                <c:pt idx="16">
                  <c:v>0.10980142295847935</c:v>
                </c:pt>
                <c:pt idx="17">
                  <c:v>2.3680577678666243E-2</c:v>
                </c:pt>
                <c:pt idx="18">
                  <c:v>2.5273441648083254E-2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926-9105-182F292628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E-4926-9105-182F2926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8.65'!$Z$44:$Z$60</c:f>
              <c:numCache>
                <c:formatCode>#,##0</c:formatCode>
                <c:ptCount val="17"/>
                <c:pt idx="0">
                  <c:v>5</c:v>
                </c:pt>
                <c:pt idx="1">
                  <c:v>131</c:v>
                </c:pt>
                <c:pt idx="2">
                  <c:v>235</c:v>
                </c:pt>
                <c:pt idx="3">
                  <c:v>305</c:v>
                </c:pt>
                <c:pt idx="4">
                  <c:v>388</c:v>
                </c:pt>
                <c:pt idx="5">
                  <c:v>404</c:v>
                </c:pt>
                <c:pt idx="6">
                  <c:v>400</c:v>
                </c:pt>
                <c:pt idx="7">
                  <c:v>344</c:v>
                </c:pt>
                <c:pt idx="8">
                  <c:v>361</c:v>
                </c:pt>
                <c:pt idx="9">
                  <c:v>411</c:v>
                </c:pt>
                <c:pt idx="10">
                  <c:v>432</c:v>
                </c:pt>
                <c:pt idx="11">
                  <c:v>453</c:v>
                </c:pt>
                <c:pt idx="12">
                  <c:v>349</c:v>
                </c:pt>
                <c:pt idx="13">
                  <c:v>190</c:v>
                </c:pt>
                <c:pt idx="14">
                  <c:v>90</c:v>
                </c:pt>
                <c:pt idx="15">
                  <c:v>38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7-45F9-8B82-6A9256042E20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8.65'!$Z$63:$Z$79</c:f>
              <c:numCache>
                <c:formatCode>#,##0</c:formatCode>
                <c:ptCount val="17"/>
                <c:pt idx="0">
                  <c:v>4</c:v>
                </c:pt>
                <c:pt idx="1">
                  <c:v>171</c:v>
                </c:pt>
                <c:pt idx="2">
                  <c:v>299</c:v>
                </c:pt>
                <c:pt idx="3">
                  <c:v>333</c:v>
                </c:pt>
                <c:pt idx="4">
                  <c:v>390</c:v>
                </c:pt>
                <c:pt idx="5">
                  <c:v>398</c:v>
                </c:pt>
                <c:pt idx="6">
                  <c:v>437</c:v>
                </c:pt>
                <c:pt idx="7">
                  <c:v>383</c:v>
                </c:pt>
                <c:pt idx="8">
                  <c:v>410</c:v>
                </c:pt>
                <c:pt idx="9">
                  <c:v>487</c:v>
                </c:pt>
                <c:pt idx="10">
                  <c:v>462</c:v>
                </c:pt>
                <c:pt idx="11">
                  <c:v>536</c:v>
                </c:pt>
                <c:pt idx="12">
                  <c:v>288</c:v>
                </c:pt>
                <c:pt idx="13">
                  <c:v>140</c:v>
                </c:pt>
                <c:pt idx="14">
                  <c:v>62</c:v>
                </c:pt>
                <c:pt idx="15">
                  <c:v>28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7-45F9-8B82-6A925604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8.65'!$Z$83:$Z$90</c:f>
              <c:numCache>
                <c:formatCode>#,##0</c:formatCode>
                <c:ptCount val="8"/>
                <c:pt idx="0">
                  <c:v>352</c:v>
                </c:pt>
                <c:pt idx="1">
                  <c:v>228</c:v>
                </c:pt>
                <c:pt idx="2">
                  <c:v>513</c:v>
                </c:pt>
                <c:pt idx="3">
                  <c:v>157</c:v>
                </c:pt>
                <c:pt idx="4">
                  <c:v>80</c:v>
                </c:pt>
                <c:pt idx="5">
                  <c:v>109</c:v>
                </c:pt>
                <c:pt idx="6">
                  <c:v>305</c:v>
                </c:pt>
                <c:pt idx="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C-4F52-AC4A-9FE07493BA73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8.65'!$Z$93:$Z$100</c:f>
              <c:numCache>
                <c:formatCode>#,##0</c:formatCode>
                <c:ptCount val="8"/>
                <c:pt idx="0">
                  <c:v>232</c:v>
                </c:pt>
                <c:pt idx="1">
                  <c:v>554</c:v>
                </c:pt>
                <c:pt idx="2">
                  <c:v>126</c:v>
                </c:pt>
                <c:pt idx="3">
                  <c:v>431</c:v>
                </c:pt>
                <c:pt idx="4">
                  <c:v>451</c:v>
                </c:pt>
                <c:pt idx="5">
                  <c:v>222</c:v>
                </c:pt>
                <c:pt idx="6">
                  <c:v>33</c:v>
                </c:pt>
                <c:pt idx="7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C-4F52-AC4A-9FE07493B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8.7'!$U$8:$Y$8</c:f>
              <c:numCache>
                <c:formatCode>#,##0</c:formatCode>
                <c:ptCount val="5"/>
                <c:pt idx="1">
                  <c:v>50480</c:v>
                </c:pt>
                <c:pt idx="2">
                  <c:v>51100</c:v>
                </c:pt>
                <c:pt idx="3">
                  <c:v>52611.86</c:v>
                </c:pt>
                <c:pt idx="4">
                  <c:v>54978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6D-8E6F-1B51F76354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0-486D-8E6F-1B51F763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8.65'!$V$8:$Z$8</c:f>
              <c:numCache>
                <c:formatCode>#,##0</c:formatCode>
                <c:ptCount val="5"/>
                <c:pt idx="0">
                  <c:v>37474.17</c:v>
                </c:pt>
                <c:pt idx="1">
                  <c:v>36660</c:v>
                </c:pt>
                <c:pt idx="2">
                  <c:v>38368.449999999997</c:v>
                </c:pt>
                <c:pt idx="3">
                  <c:v>39875.99</c:v>
                </c:pt>
                <c:pt idx="4">
                  <c:v>41045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F-4031-B1E1-0D857CE536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F-4031-B1E1-0D857CE53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8.66'!$U$4:$Y$4</c:f>
              <c:numCache>
                <c:formatCode>#,##0</c:formatCode>
                <c:ptCount val="5"/>
                <c:pt idx="1">
                  <c:v>26834</c:v>
                </c:pt>
                <c:pt idx="2">
                  <c:v>27811</c:v>
                </c:pt>
                <c:pt idx="3">
                  <c:v>28917</c:v>
                </c:pt>
                <c:pt idx="4">
                  <c:v>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8-460C-AAF8-DCC924DEBDA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8.66'!$U$7:$Y$7</c:f>
              <c:numCache>
                <c:formatCode>#,##0</c:formatCode>
                <c:ptCount val="5"/>
                <c:pt idx="1">
                  <c:v>18342</c:v>
                </c:pt>
                <c:pt idx="2">
                  <c:v>19040</c:v>
                </c:pt>
                <c:pt idx="3">
                  <c:v>20193</c:v>
                </c:pt>
                <c:pt idx="4">
                  <c:v>20979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8-460C-AAF8-DCC924DEBDA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8.66'!$U$11:$Y$11</c:f>
              <c:numCache>
                <c:formatCode>#,##0</c:formatCode>
                <c:ptCount val="5"/>
                <c:pt idx="1">
                  <c:v>22882</c:v>
                </c:pt>
                <c:pt idx="2">
                  <c:v>23709</c:v>
                </c:pt>
                <c:pt idx="3">
                  <c:v>24591</c:v>
                </c:pt>
                <c:pt idx="4">
                  <c:v>26354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8-460C-AAF8-DCC924DEBDA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8.66'!$U$12:$Y$12</c:f>
              <c:numCache>
                <c:formatCode>#,##0</c:formatCode>
                <c:ptCount val="5"/>
                <c:pt idx="1">
                  <c:v>3955</c:v>
                </c:pt>
                <c:pt idx="2">
                  <c:v>4104</c:v>
                </c:pt>
                <c:pt idx="3">
                  <c:v>4323</c:v>
                </c:pt>
                <c:pt idx="4">
                  <c:v>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88-460C-AAF8-DCC924DE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2.1163541949702623E-2</c:v>
                </c:pt>
                <c:pt idx="1">
                  <c:v>2.0227636385593091E-3</c:v>
                </c:pt>
                <c:pt idx="2">
                  <c:v>3.4628505872052649E-2</c:v>
                </c:pt>
                <c:pt idx="3">
                  <c:v>6.974005977719409E-3</c:v>
                </c:pt>
                <c:pt idx="4">
                  <c:v>9.1356459257917452E-2</c:v>
                </c:pt>
                <c:pt idx="5">
                  <c:v>2.8499833952238627E-2</c:v>
                </c:pt>
                <c:pt idx="6">
                  <c:v>9.9024846783202003E-2</c:v>
                </c:pt>
                <c:pt idx="7">
                  <c:v>0.10762913987259608</c:v>
                </c:pt>
                <c:pt idx="8">
                  <c:v>2.0982398937294328E-2</c:v>
                </c:pt>
                <c:pt idx="9">
                  <c:v>1.5276394046432992E-2</c:v>
                </c:pt>
                <c:pt idx="10">
                  <c:v>3.8915557165715667E-2</c:v>
                </c:pt>
                <c:pt idx="11">
                  <c:v>1.9020016302871118E-2</c:v>
                </c:pt>
                <c:pt idx="12">
                  <c:v>7.9431210941037944E-2</c:v>
                </c:pt>
                <c:pt idx="13">
                  <c:v>6.007909911541829E-2</c:v>
                </c:pt>
                <c:pt idx="14">
                  <c:v>5.6939286900341154E-2</c:v>
                </c:pt>
                <c:pt idx="15">
                  <c:v>9.9205989795610294E-2</c:v>
                </c:pt>
                <c:pt idx="16">
                  <c:v>0.1241433445038191</c:v>
                </c:pt>
                <c:pt idx="17">
                  <c:v>3.1096217130090874E-2</c:v>
                </c:pt>
                <c:pt idx="18">
                  <c:v>3.1277360142499169E-2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954-B021-F18C0851DB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954-B021-F18C0851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8.66'!$Y$44:$Y$60</c:f>
              <c:numCache>
                <c:formatCode>#,##0</c:formatCode>
                <c:ptCount val="17"/>
                <c:pt idx="0">
                  <c:v>12</c:v>
                </c:pt>
                <c:pt idx="1">
                  <c:v>432</c:v>
                </c:pt>
                <c:pt idx="2">
                  <c:v>901</c:v>
                </c:pt>
                <c:pt idx="3">
                  <c:v>1132</c:v>
                </c:pt>
                <c:pt idx="4">
                  <c:v>1477</c:v>
                </c:pt>
                <c:pt idx="5">
                  <c:v>1428</c:v>
                </c:pt>
                <c:pt idx="6">
                  <c:v>1571</c:v>
                </c:pt>
                <c:pt idx="7">
                  <c:v>1595</c:v>
                </c:pt>
                <c:pt idx="8">
                  <c:v>1460</c:v>
                </c:pt>
                <c:pt idx="9">
                  <c:v>1311</c:v>
                </c:pt>
                <c:pt idx="10">
                  <c:v>1216</c:v>
                </c:pt>
                <c:pt idx="11">
                  <c:v>1074</c:v>
                </c:pt>
                <c:pt idx="12">
                  <c:v>669</c:v>
                </c:pt>
                <c:pt idx="13">
                  <c:v>325</c:v>
                </c:pt>
                <c:pt idx="14">
                  <c:v>127</c:v>
                </c:pt>
                <c:pt idx="15">
                  <c:v>38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A-4ADA-B962-E9B95274E0E3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8.66'!$Y$63:$Y$79</c:f>
              <c:numCache>
                <c:formatCode>#,##0</c:formatCode>
                <c:ptCount val="17"/>
                <c:pt idx="0">
                  <c:v>15</c:v>
                </c:pt>
                <c:pt idx="1">
                  <c:v>505</c:v>
                </c:pt>
                <c:pt idx="2">
                  <c:v>1005</c:v>
                </c:pt>
                <c:pt idx="3">
                  <c:v>1266</c:v>
                </c:pt>
                <c:pt idx="4">
                  <c:v>1486</c:v>
                </c:pt>
                <c:pt idx="5">
                  <c:v>1655</c:v>
                </c:pt>
                <c:pt idx="6">
                  <c:v>1825</c:v>
                </c:pt>
                <c:pt idx="7">
                  <c:v>1764</c:v>
                </c:pt>
                <c:pt idx="8">
                  <c:v>1750</c:v>
                </c:pt>
                <c:pt idx="9">
                  <c:v>1480</c:v>
                </c:pt>
                <c:pt idx="10">
                  <c:v>1323</c:v>
                </c:pt>
                <c:pt idx="11">
                  <c:v>1036</c:v>
                </c:pt>
                <c:pt idx="12">
                  <c:v>499</c:v>
                </c:pt>
                <c:pt idx="13">
                  <c:v>227</c:v>
                </c:pt>
                <c:pt idx="14">
                  <c:v>63</c:v>
                </c:pt>
                <c:pt idx="15">
                  <c:v>28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5A-4ADA-B962-E9B95274E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8.66'!$Y$83:$Y$90</c:f>
              <c:numCache>
                <c:formatCode>#,##0</c:formatCode>
                <c:ptCount val="8"/>
                <c:pt idx="0">
                  <c:v>1713</c:v>
                </c:pt>
                <c:pt idx="1">
                  <c:v>1812</c:v>
                </c:pt>
                <c:pt idx="2">
                  <c:v>1742</c:v>
                </c:pt>
                <c:pt idx="3">
                  <c:v>791</c:v>
                </c:pt>
                <c:pt idx="4">
                  <c:v>395</c:v>
                </c:pt>
                <c:pt idx="5">
                  <c:v>558</c:v>
                </c:pt>
                <c:pt idx="6">
                  <c:v>396</c:v>
                </c:pt>
                <c:pt idx="7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B-44B8-A8B5-F6EF6BB0C421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8.66'!$Y$93:$Y$100</c:f>
              <c:numCache>
                <c:formatCode>#,##0</c:formatCode>
                <c:ptCount val="8"/>
                <c:pt idx="0">
                  <c:v>1099</c:v>
                </c:pt>
                <c:pt idx="1">
                  <c:v>2916</c:v>
                </c:pt>
                <c:pt idx="2">
                  <c:v>251</c:v>
                </c:pt>
                <c:pt idx="3">
                  <c:v>1389</c:v>
                </c:pt>
                <c:pt idx="4">
                  <c:v>1598</c:v>
                </c:pt>
                <c:pt idx="5">
                  <c:v>965</c:v>
                </c:pt>
                <c:pt idx="6">
                  <c:v>67</c:v>
                </c:pt>
                <c:pt idx="7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B-44B8-A8B5-F6EF6BB0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8.66'!$U$8:$Y$8</c:f>
              <c:numCache>
                <c:formatCode>#,##0</c:formatCode>
                <c:ptCount val="5"/>
                <c:pt idx="1">
                  <c:v>37779</c:v>
                </c:pt>
                <c:pt idx="2">
                  <c:v>40378.44</c:v>
                </c:pt>
                <c:pt idx="3">
                  <c:v>40820.160000000003</c:v>
                </c:pt>
                <c:pt idx="4">
                  <c:v>43523.78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B-43DE-B59A-60CBCEF474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B-43DE-B59A-60CBCEF47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8.66'!$V$4:$Z$4</c:f>
              <c:numCache>
                <c:formatCode>#,##0</c:formatCode>
                <c:ptCount val="5"/>
                <c:pt idx="0">
                  <c:v>26834</c:v>
                </c:pt>
                <c:pt idx="1">
                  <c:v>27811</c:v>
                </c:pt>
                <c:pt idx="2">
                  <c:v>28917</c:v>
                </c:pt>
                <c:pt idx="3">
                  <c:v>30782</c:v>
                </c:pt>
                <c:pt idx="4">
                  <c:v>33119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2-4CEC-804A-30D7974853C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8.66'!$V$7:$Z$7</c:f>
              <c:numCache>
                <c:formatCode>#,##0</c:formatCode>
                <c:ptCount val="5"/>
                <c:pt idx="0">
                  <c:v>18342</c:v>
                </c:pt>
                <c:pt idx="1">
                  <c:v>19040</c:v>
                </c:pt>
                <c:pt idx="2">
                  <c:v>20193</c:v>
                </c:pt>
                <c:pt idx="3">
                  <c:v>20979</c:v>
                </c:pt>
                <c:pt idx="4">
                  <c:v>21747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2-4CEC-804A-30D7974853C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8.66'!$V$11:$Z$11</c:f>
              <c:numCache>
                <c:formatCode>#,##0</c:formatCode>
                <c:ptCount val="5"/>
                <c:pt idx="0">
                  <c:v>22882</c:v>
                </c:pt>
                <c:pt idx="1">
                  <c:v>23709</c:v>
                </c:pt>
                <c:pt idx="2">
                  <c:v>24591</c:v>
                </c:pt>
                <c:pt idx="3">
                  <c:v>26354</c:v>
                </c:pt>
                <c:pt idx="4">
                  <c:v>28599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2-4CEC-804A-30D7974853C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8.66'!$V$12:$Z$12</c:f>
              <c:numCache>
                <c:formatCode>#,##0</c:formatCode>
                <c:ptCount val="5"/>
                <c:pt idx="0">
                  <c:v>3955</c:v>
                </c:pt>
                <c:pt idx="1">
                  <c:v>4104</c:v>
                </c:pt>
                <c:pt idx="2">
                  <c:v>4323</c:v>
                </c:pt>
                <c:pt idx="3">
                  <c:v>4428</c:v>
                </c:pt>
                <c:pt idx="4">
                  <c:v>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2-4CEC-804A-30D79748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2.1163541949702623E-2</c:v>
                </c:pt>
                <c:pt idx="1">
                  <c:v>2.0227636385593091E-3</c:v>
                </c:pt>
                <c:pt idx="2">
                  <c:v>3.4628505872052649E-2</c:v>
                </c:pt>
                <c:pt idx="3">
                  <c:v>6.974005977719409E-3</c:v>
                </c:pt>
                <c:pt idx="4">
                  <c:v>9.1356459257917452E-2</c:v>
                </c:pt>
                <c:pt idx="5">
                  <c:v>2.8499833952238627E-2</c:v>
                </c:pt>
                <c:pt idx="6">
                  <c:v>9.9024846783202003E-2</c:v>
                </c:pt>
                <c:pt idx="7">
                  <c:v>0.10762913987259608</c:v>
                </c:pt>
                <c:pt idx="8">
                  <c:v>2.0982398937294328E-2</c:v>
                </c:pt>
                <c:pt idx="9">
                  <c:v>1.5276394046432992E-2</c:v>
                </c:pt>
                <c:pt idx="10">
                  <c:v>3.8915557165715667E-2</c:v>
                </c:pt>
                <c:pt idx="11">
                  <c:v>1.9020016302871118E-2</c:v>
                </c:pt>
                <c:pt idx="12">
                  <c:v>7.9431210941037944E-2</c:v>
                </c:pt>
                <c:pt idx="13">
                  <c:v>6.007909911541829E-2</c:v>
                </c:pt>
                <c:pt idx="14">
                  <c:v>5.6939286900341154E-2</c:v>
                </c:pt>
                <c:pt idx="15">
                  <c:v>9.9205989795610294E-2</c:v>
                </c:pt>
                <c:pt idx="16">
                  <c:v>0.1241433445038191</c:v>
                </c:pt>
                <c:pt idx="17">
                  <c:v>3.1096217130090874E-2</c:v>
                </c:pt>
                <c:pt idx="18">
                  <c:v>3.1277360142499169E-2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F-4504-9DF7-D9CAD4EFA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F-4504-9DF7-D9CAD4EFA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8.66'!$Z$44:$Z$60</c:f>
              <c:numCache>
                <c:formatCode>#,##0</c:formatCode>
                <c:ptCount val="17"/>
                <c:pt idx="0">
                  <c:v>26</c:v>
                </c:pt>
                <c:pt idx="1">
                  <c:v>591</c:v>
                </c:pt>
                <c:pt idx="2">
                  <c:v>1047</c:v>
                </c:pt>
                <c:pt idx="3">
                  <c:v>1354</c:v>
                </c:pt>
                <c:pt idx="4">
                  <c:v>1550</c:v>
                </c:pt>
                <c:pt idx="5">
                  <c:v>1473</c:v>
                </c:pt>
                <c:pt idx="6">
                  <c:v>1609</c:v>
                </c:pt>
                <c:pt idx="7">
                  <c:v>1644</c:v>
                </c:pt>
                <c:pt idx="8">
                  <c:v>1526</c:v>
                </c:pt>
                <c:pt idx="9">
                  <c:v>1362</c:v>
                </c:pt>
                <c:pt idx="10">
                  <c:v>1236</c:v>
                </c:pt>
                <c:pt idx="11">
                  <c:v>1064</c:v>
                </c:pt>
                <c:pt idx="12">
                  <c:v>708</c:v>
                </c:pt>
                <c:pt idx="13">
                  <c:v>331</c:v>
                </c:pt>
                <c:pt idx="14">
                  <c:v>150</c:v>
                </c:pt>
                <c:pt idx="15">
                  <c:v>45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2-4B2C-8D57-CFDEB88111B9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8.66'!$Z$63:$Z$79</c:f>
              <c:numCache>
                <c:formatCode>#,##0</c:formatCode>
                <c:ptCount val="17"/>
                <c:pt idx="0">
                  <c:v>25</c:v>
                </c:pt>
                <c:pt idx="1">
                  <c:v>630</c:v>
                </c:pt>
                <c:pt idx="2">
                  <c:v>1317</c:v>
                </c:pt>
                <c:pt idx="3">
                  <c:v>1421</c:v>
                </c:pt>
                <c:pt idx="4">
                  <c:v>1540</c:v>
                </c:pt>
                <c:pt idx="5">
                  <c:v>1676</c:v>
                </c:pt>
                <c:pt idx="6">
                  <c:v>2004</c:v>
                </c:pt>
                <c:pt idx="7">
                  <c:v>1898</c:v>
                </c:pt>
                <c:pt idx="8">
                  <c:v>1778</c:v>
                </c:pt>
                <c:pt idx="9">
                  <c:v>1633</c:v>
                </c:pt>
                <c:pt idx="10">
                  <c:v>1348</c:v>
                </c:pt>
                <c:pt idx="11">
                  <c:v>1116</c:v>
                </c:pt>
                <c:pt idx="12">
                  <c:v>580</c:v>
                </c:pt>
                <c:pt idx="13">
                  <c:v>242</c:v>
                </c:pt>
                <c:pt idx="14">
                  <c:v>82</c:v>
                </c:pt>
                <c:pt idx="15">
                  <c:v>31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2-4B2C-8D57-CFDEB881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8.66'!$Z$83:$Z$90</c:f>
              <c:numCache>
                <c:formatCode>#,##0</c:formatCode>
                <c:ptCount val="8"/>
                <c:pt idx="0">
                  <c:v>1724</c:v>
                </c:pt>
                <c:pt idx="1">
                  <c:v>1916</c:v>
                </c:pt>
                <c:pt idx="2">
                  <c:v>1755</c:v>
                </c:pt>
                <c:pt idx="3">
                  <c:v>835</c:v>
                </c:pt>
                <c:pt idx="4">
                  <c:v>407</c:v>
                </c:pt>
                <c:pt idx="5">
                  <c:v>556</c:v>
                </c:pt>
                <c:pt idx="6">
                  <c:v>386</c:v>
                </c:pt>
                <c:pt idx="7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E8C-8634-99E94B17B279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8.66'!$Z$93:$Z$100</c:f>
              <c:numCache>
                <c:formatCode>#,##0</c:formatCode>
                <c:ptCount val="8"/>
                <c:pt idx="0">
                  <c:v>1142</c:v>
                </c:pt>
                <c:pt idx="1">
                  <c:v>3048</c:v>
                </c:pt>
                <c:pt idx="2">
                  <c:v>280</c:v>
                </c:pt>
                <c:pt idx="3">
                  <c:v>1449</c:v>
                </c:pt>
                <c:pt idx="4">
                  <c:v>1613</c:v>
                </c:pt>
                <c:pt idx="5">
                  <c:v>1005</c:v>
                </c:pt>
                <c:pt idx="6">
                  <c:v>65</c:v>
                </c:pt>
                <c:pt idx="7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E8C-8634-99E94B17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8.7'!$V$4:$Z$4</c:f>
              <c:numCache>
                <c:formatCode>#,##0</c:formatCode>
                <c:ptCount val="5"/>
                <c:pt idx="0">
                  <c:v>79025</c:v>
                </c:pt>
                <c:pt idx="1">
                  <c:v>81155</c:v>
                </c:pt>
                <c:pt idx="2">
                  <c:v>79530</c:v>
                </c:pt>
                <c:pt idx="3">
                  <c:v>79523</c:v>
                </c:pt>
                <c:pt idx="4">
                  <c:v>85882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E-4DB5-95F4-00166DE4A536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8.7'!$V$7:$Z$7</c:f>
              <c:numCache>
                <c:formatCode>#,##0</c:formatCode>
                <c:ptCount val="5"/>
                <c:pt idx="0">
                  <c:v>56883</c:v>
                </c:pt>
                <c:pt idx="1">
                  <c:v>57641</c:v>
                </c:pt>
                <c:pt idx="2">
                  <c:v>57939</c:v>
                </c:pt>
                <c:pt idx="3">
                  <c:v>57494</c:v>
                </c:pt>
                <c:pt idx="4">
                  <c:v>58582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E-4DB5-95F4-00166DE4A536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8.7'!$V$11:$Z$11</c:f>
              <c:numCache>
                <c:formatCode>#,##0</c:formatCode>
                <c:ptCount val="5"/>
                <c:pt idx="0">
                  <c:v>69919</c:v>
                </c:pt>
                <c:pt idx="1">
                  <c:v>71875</c:v>
                </c:pt>
                <c:pt idx="2">
                  <c:v>70297</c:v>
                </c:pt>
                <c:pt idx="3">
                  <c:v>70335</c:v>
                </c:pt>
                <c:pt idx="4">
                  <c:v>76827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E-4DB5-95F4-00166DE4A536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8.7'!$V$12:$Z$12</c:f>
              <c:numCache>
                <c:formatCode>#,##0</c:formatCode>
                <c:ptCount val="5"/>
                <c:pt idx="0">
                  <c:v>9109</c:v>
                </c:pt>
                <c:pt idx="1">
                  <c:v>9278</c:v>
                </c:pt>
                <c:pt idx="2">
                  <c:v>9232</c:v>
                </c:pt>
                <c:pt idx="3">
                  <c:v>9188</c:v>
                </c:pt>
                <c:pt idx="4">
                  <c:v>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FE-4DB5-95F4-00166DE4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8.66'!$V$8:$Z$8</c:f>
              <c:numCache>
                <c:formatCode>#,##0</c:formatCode>
                <c:ptCount val="5"/>
                <c:pt idx="0">
                  <c:v>37779</c:v>
                </c:pt>
                <c:pt idx="1">
                  <c:v>40378.44</c:v>
                </c:pt>
                <c:pt idx="2">
                  <c:v>40820.160000000003</c:v>
                </c:pt>
                <c:pt idx="3">
                  <c:v>43523.78</c:v>
                </c:pt>
                <c:pt idx="4">
                  <c:v>42487.41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D-4728-8121-BA3876591F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D-4728-8121-BA3876591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8.67'!$U$4:$Y$4</c:f>
              <c:numCache>
                <c:formatCode>#,##0</c:formatCode>
                <c:ptCount val="5"/>
                <c:pt idx="1">
                  <c:v>17489</c:v>
                </c:pt>
                <c:pt idx="2">
                  <c:v>17570</c:v>
                </c:pt>
                <c:pt idx="3">
                  <c:v>19045</c:v>
                </c:pt>
                <c:pt idx="4">
                  <c:v>20318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9-4E05-B9E9-E8A1054B8D2E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8.67'!$U$7:$Y$7</c:f>
              <c:numCache>
                <c:formatCode>#,##0</c:formatCode>
                <c:ptCount val="5"/>
                <c:pt idx="1">
                  <c:v>12246</c:v>
                </c:pt>
                <c:pt idx="2">
                  <c:v>12223</c:v>
                </c:pt>
                <c:pt idx="3">
                  <c:v>13336</c:v>
                </c:pt>
                <c:pt idx="4">
                  <c:v>13629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9-4E05-B9E9-E8A1054B8D2E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8.67'!$U$11:$Y$11</c:f>
              <c:numCache>
                <c:formatCode>#,##0</c:formatCode>
                <c:ptCount val="5"/>
                <c:pt idx="1">
                  <c:v>14819</c:v>
                </c:pt>
                <c:pt idx="2">
                  <c:v>15209</c:v>
                </c:pt>
                <c:pt idx="3">
                  <c:v>16535</c:v>
                </c:pt>
                <c:pt idx="4">
                  <c:v>17765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9-4E05-B9E9-E8A1054B8D2E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8.67'!$U$12:$Y$12</c:f>
              <c:numCache>
                <c:formatCode>#,##0</c:formatCode>
                <c:ptCount val="5"/>
                <c:pt idx="1">
                  <c:v>2673</c:v>
                </c:pt>
                <c:pt idx="2">
                  <c:v>2357</c:v>
                </c:pt>
                <c:pt idx="3">
                  <c:v>2508</c:v>
                </c:pt>
                <c:pt idx="4">
                  <c:v>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9-4E05-B9E9-E8A1054B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0.14036084671118057</c:v>
                </c:pt>
                <c:pt idx="1">
                  <c:v>1.089169863143439E-3</c:v>
                </c:pt>
                <c:pt idx="2">
                  <c:v>5.1664535682151819E-2</c:v>
                </c:pt>
                <c:pt idx="3">
                  <c:v>4.8302315669839467E-3</c:v>
                </c:pt>
                <c:pt idx="4">
                  <c:v>5.1001562721977554E-2</c:v>
                </c:pt>
                <c:pt idx="5">
                  <c:v>4.9059999052895771E-2</c:v>
                </c:pt>
                <c:pt idx="6">
                  <c:v>8.4529052422219059E-2</c:v>
                </c:pt>
                <c:pt idx="7">
                  <c:v>7.2927025619169389E-2</c:v>
                </c:pt>
                <c:pt idx="8">
                  <c:v>2.8318416441729412E-2</c:v>
                </c:pt>
                <c:pt idx="9">
                  <c:v>4.11990339536866E-3</c:v>
                </c:pt>
                <c:pt idx="10">
                  <c:v>2.1736042051427758E-2</c:v>
                </c:pt>
                <c:pt idx="11">
                  <c:v>1.0512856939906237E-2</c:v>
                </c:pt>
                <c:pt idx="12">
                  <c:v>3.7978879575697302E-2</c:v>
                </c:pt>
                <c:pt idx="13">
                  <c:v>0.12288677368944452</c:v>
                </c:pt>
                <c:pt idx="14">
                  <c:v>3.7410617038405078E-2</c:v>
                </c:pt>
                <c:pt idx="15">
                  <c:v>6.194061656485296E-2</c:v>
                </c:pt>
                <c:pt idx="16">
                  <c:v>9.9682720083345167E-2</c:v>
                </c:pt>
                <c:pt idx="17">
                  <c:v>1.652696879291566E-2</c:v>
                </c:pt>
                <c:pt idx="18">
                  <c:v>3.4711369986266991E-2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E-4B4A-A949-6061697F19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E-4B4A-A949-6061697F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8.67'!$Y$44:$Y$60</c:f>
              <c:numCache>
                <c:formatCode>#,##0</c:formatCode>
                <c:ptCount val="17"/>
                <c:pt idx="0">
                  <c:v>7</c:v>
                </c:pt>
                <c:pt idx="1">
                  <c:v>265</c:v>
                </c:pt>
                <c:pt idx="2">
                  <c:v>594</c:v>
                </c:pt>
                <c:pt idx="3">
                  <c:v>1000</c:v>
                </c:pt>
                <c:pt idx="4">
                  <c:v>1504</c:v>
                </c:pt>
                <c:pt idx="5">
                  <c:v>1354</c:v>
                </c:pt>
                <c:pt idx="6">
                  <c:v>1181</c:v>
                </c:pt>
                <c:pt idx="7">
                  <c:v>901</c:v>
                </c:pt>
                <c:pt idx="8">
                  <c:v>761</c:v>
                </c:pt>
                <c:pt idx="9">
                  <c:v>781</c:v>
                </c:pt>
                <c:pt idx="10">
                  <c:v>810</c:v>
                </c:pt>
                <c:pt idx="11">
                  <c:v>727</c:v>
                </c:pt>
                <c:pt idx="12">
                  <c:v>440</c:v>
                </c:pt>
                <c:pt idx="13">
                  <c:v>185</c:v>
                </c:pt>
                <c:pt idx="14">
                  <c:v>88</c:v>
                </c:pt>
                <c:pt idx="15">
                  <c:v>44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D-4087-BA28-90F95ACAD1A1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8.67'!$Y$63:$Y$79</c:f>
              <c:numCache>
                <c:formatCode>#,##0</c:formatCode>
                <c:ptCount val="17"/>
                <c:pt idx="0">
                  <c:v>14</c:v>
                </c:pt>
                <c:pt idx="1">
                  <c:v>224</c:v>
                </c:pt>
                <c:pt idx="2">
                  <c:v>599</c:v>
                </c:pt>
                <c:pt idx="3">
                  <c:v>957</c:v>
                </c:pt>
                <c:pt idx="4">
                  <c:v>1312</c:v>
                </c:pt>
                <c:pt idx="5">
                  <c:v>1192</c:v>
                </c:pt>
                <c:pt idx="6">
                  <c:v>861</c:v>
                </c:pt>
                <c:pt idx="7">
                  <c:v>885</c:v>
                </c:pt>
                <c:pt idx="8">
                  <c:v>744</c:v>
                </c:pt>
                <c:pt idx="9">
                  <c:v>834</c:v>
                </c:pt>
                <c:pt idx="10">
                  <c:v>803</c:v>
                </c:pt>
                <c:pt idx="11">
                  <c:v>603</c:v>
                </c:pt>
                <c:pt idx="12">
                  <c:v>349</c:v>
                </c:pt>
                <c:pt idx="13">
                  <c:v>135</c:v>
                </c:pt>
                <c:pt idx="14">
                  <c:v>59</c:v>
                </c:pt>
                <c:pt idx="15">
                  <c:v>32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D-4087-BA28-90F95ACA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8.67'!$Y$83:$Y$90</c:f>
              <c:numCache>
                <c:formatCode>#,##0</c:formatCode>
                <c:ptCount val="8"/>
                <c:pt idx="0">
                  <c:v>722</c:v>
                </c:pt>
                <c:pt idx="1">
                  <c:v>412</c:v>
                </c:pt>
                <c:pt idx="2">
                  <c:v>1011</c:v>
                </c:pt>
                <c:pt idx="3">
                  <c:v>296</c:v>
                </c:pt>
                <c:pt idx="4">
                  <c:v>181</c:v>
                </c:pt>
                <c:pt idx="5">
                  <c:v>336</c:v>
                </c:pt>
                <c:pt idx="6">
                  <c:v>752</c:v>
                </c:pt>
                <c:pt idx="7">
                  <c:v>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8-4742-B0B9-A8A589CEDB7B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8.67'!$Y$93:$Y$100</c:f>
              <c:numCache>
                <c:formatCode>#,##0</c:formatCode>
                <c:ptCount val="8"/>
                <c:pt idx="0">
                  <c:v>409</c:v>
                </c:pt>
                <c:pt idx="1">
                  <c:v>1012</c:v>
                </c:pt>
                <c:pt idx="2">
                  <c:v>148</c:v>
                </c:pt>
                <c:pt idx="3">
                  <c:v>864</c:v>
                </c:pt>
                <c:pt idx="4">
                  <c:v>846</c:v>
                </c:pt>
                <c:pt idx="5">
                  <c:v>553</c:v>
                </c:pt>
                <c:pt idx="6">
                  <c:v>93</c:v>
                </c:pt>
                <c:pt idx="7">
                  <c:v>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8-4742-B0B9-A8A589CED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8.67'!$U$8:$Y$8</c:f>
              <c:numCache>
                <c:formatCode>#,##0</c:formatCode>
                <c:ptCount val="5"/>
                <c:pt idx="1">
                  <c:v>35755.81</c:v>
                </c:pt>
                <c:pt idx="2">
                  <c:v>35959.08</c:v>
                </c:pt>
                <c:pt idx="3">
                  <c:v>34963.29</c:v>
                </c:pt>
                <c:pt idx="4">
                  <c:v>36409.72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9-4302-9600-1BEF604B4E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9-4302-9600-1BEF604B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8.67'!$V$4:$Z$4</c:f>
              <c:numCache>
                <c:formatCode>#,##0</c:formatCode>
                <c:ptCount val="5"/>
                <c:pt idx="0">
                  <c:v>17489</c:v>
                </c:pt>
                <c:pt idx="1">
                  <c:v>17570</c:v>
                </c:pt>
                <c:pt idx="2">
                  <c:v>19045</c:v>
                </c:pt>
                <c:pt idx="3">
                  <c:v>20318</c:v>
                </c:pt>
                <c:pt idx="4">
                  <c:v>21116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6-4349-A625-5772690318AD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8.67'!$V$7:$Z$7</c:f>
              <c:numCache>
                <c:formatCode>#,##0</c:formatCode>
                <c:ptCount val="5"/>
                <c:pt idx="0">
                  <c:v>12246</c:v>
                </c:pt>
                <c:pt idx="1">
                  <c:v>12223</c:v>
                </c:pt>
                <c:pt idx="2">
                  <c:v>13336</c:v>
                </c:pt>
                <c:pt idx="3">
                  <c:v>13629</c:v>
                </c:pt>
                <c:pt idx="4">
                  <c:v>13810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6-4349-A625-5772690318AD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8.67'!$V$11:$Z$11</c:f>
              <c:numCache>
                <c:formatCode>#,##0</c:formatCode>
                <c:ptCount val="5"/>
                <c:pt idx="0">
                  <c:v>14819</c:v>
                </c:pt>
                <c:pt idx="1">
                  <c:v>15209</c:v>
                </c:pt>
                <c:pt idx="2">
                  <c:v>16535</c:v>
                </c:pt>
                <c:pt idx="3">
                  <c:v>17765</c:v>
                </c:pt>
                <c:pt idx="4">
                  <c:v>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6-4349-A625-5772690318AD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8.67'!$V$12:$Z$12</c:f>
              <c:numCache>
                <c:formatCode>#,##0</c:formatCode>
                <c:ptCount val="5"/>
                <c:pt idx="0">
                  <c:v>2673</c:v>
                </c:pt>
                <c:pt idx="1">
                  <c:v>2357</c:v>
                </c:pt>
                <c:pt idx="2">
                  <c:v>2508</c:v>
                </c:pt>
                <c:pt idx="3">
                  <c:v>2553</c:v>
                </c:pt>
                <c:pt idx="4">
                  <c:v>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6-4349-A625-57726903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0.14036084671118057</c:v>
                </c:pt>
                <c:pt idx="1">
                  <c:v>1.089169863143439E-3</c:v>
                </c:pt>
                <c:pt idx="2">
                  <c:v>5.1664535682151819E-2</c:v>
                </c:pt>
                <c:pt idx="3">
                  <c:v>4.8302315669839467E-3</c:v>
                </c:pt>
                <c:pt idx="4">
                  <c:v>5.1001562721977554E-2</c:v>
                </c:pt>
                <c:pt idx="5">
                  <c:v>4.9059999052895771E-2</c:v>
                </c:pt>
                <c:pt idx="6">
                  <c:v>8.4529052422219059E-2</c:v>
                </c:pt>
                <c:pt idx="7">
                  <c:v>7.2927025619169389E-2</c:v>
                </c:pt>
                <c:pt idx="8">
                  <c:v>2.8318416441729412E-2</c:v>
                </c:pt>
                <c:pt idx="9">
                  <c:v>4.11990339536866E-3</c:v>
                </c:pt>
                <c:pt idx="10">
                  <c:v>2.1736042051427758E-2</c:v>
                </c:pt>
                <c:pt idx="11">
                  <c:v>1.0512856939906237E-2</c:v>
                </c:pt>
                <c:pt idx="12">
                  <c:v>3.7978879575697302E-2</c:v>
                </c:pt>
                <c:pt idx="13">
                  <c:v>0.12288677368944452</c:v>
                </c:pt>
                <c:pt idx="14">
                  <c:v>3.7410617038405078E-2</c:v>
                </c:pt>
                <c:pt idx="15">
                  <c:v>6.194061656485296E-2</c:v>
                </c:pt>
                <c:pt idx="16">
                  <c:v>9.9682720083345167E-2</c:v>
                </c:pt>
                <c:pt idx="17">
                  <c:v>1.652696879291566E-2</c:v>
                </c:pt>
                <c:pt idx="18">
                  <c:v>3.4711369986266991E-2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094-A98F-7D317FD8C6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C-4094-A98F-7D317FD8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8.67'!$Z$44:$Z$60</c:f>
              <c:numCache>
                <c:formatCode>#,##0</c:formatCode>
                <c:ptCount val="17"/>
                <c:pt idx="0">
                  <c:v>14</c:v>
                </c:pt>
                <c:pt idx="1">
                  <c:v>266</c:v>
                </c:pt>
                <c:pt idx="2">
                  <c:v>657</c:v>
                </c:pt>
                <c:pt idx="3">
                  <c:v>993</c:v>
                </c:pt>
                <c:pt idx="4">
                  <c:v>1455</c:v>
                </c:pt>
                <c:pt idx="5">
                  <c:v>1417</c:v>
                </c:pt>
                <c:pt idx="6">
                  <c:v>1180</c:v>
                </c:pt>
                <c:pt idx="7">
                  <c:v>921</c:v>
                </c:pt>
                <c:pt idx="8">
                  <c:v>792</c:v>
                </c:pt>
                <c:pt idx="9">
                  <c:v>801</c:v>
                </c:pt>
                <c:pt idx="10">
                  <c:v>838</c:v>
                </c:pt>
                <c:pt idx="11">
                  <c:v>721</c:v>
                </c:pt>
                <c:pt idx="12">
                  <c:v>454</c:v>
                </c:pt>
                <c:pt idx="13">
                  <c:v>195</c:v>
                </c:pt>
                <c:pt idx="14">
                  <c:v>108</c:v>
                </c:pt>
                <c:pt idx="15">
                  <c:v>43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D5C-AB56-67E8BBE54357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8.67'!$Z$63:$Z$79</c:f>
              <c:numCache>
                <c:formatCode>#,##0</c:formatCode>
                <c:ptCount val="17"/>
                <c:pt idx="0">
                  <c:v>14</c:v>
                </c:pt>
                <c:pt idx="1">
                  <c:v>313</c:v>
                </c:pt>
                <c:pt idx="2">
                  <c:v>574</c:v>
                </c:pt>
                <c:pt idx="3">
                  <c:v>1011</c:v>
                </c:pt>
                <c:pt idx="4">
                  <c:v>1392</c:v>
                </c:pt>
                <c:pt idx="5">
                  <c:v>1259</c:v>
                </c:pt>
                <c:pt idx="6">
                  <c:v>994</c:v>
                </c:pt>
                <c:pt idx="7">
                  <c:v>877</c:v>
                </c:pt>
                <c:pt idx="8">
                  <c:v>811</c:v>
                </c:pt>
                <c:pt idx="9">
                  <c:v>903</c:v>
                </c:pt>
                <c:pt idx="10">
                  <c:v>755</c:v>
                </c:pt>
                <c:pt idx="11">
                  <c:v>645</c:v>
                </c:pt>
                <c:pt idx="12">
                  <c:v>417</c:v>
                </c:pt>
                <c:pt idx="13">
                  <c:v>140</c:v>
                </c:pt>
                <c:pt idx="14">
                  <c:v>71</c:v>
                </c:pt>
                <c:pt idx="15">
                  <c:v>32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D5C-AB56-67E8BBE54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8.67'!$Z$83:$Z$90</c:f>
              <c:numCache>
                <c:formatCode>#,##0</c:formatCode>
                <c:ptCount val="8"/>
                <c:pt idx="0">
                  <c:v>724</c:v>
                </c:pt>
                <c:pt idx="1">
                  <c:v>426</c:v>
                </c:pt>
                <c:pt idx="2">
                  <c:v>1018</c:v>
                </c:pt>
                <c:pt idx="3">
                  <c:v>282</c:v>
                </c:pt>
                <c:pt idx="4">
                  <c:v>186</c:v>
                </c:pt>
                <c:pt idx="5">
                  <c:v>321</c:v>
                </c:pt>
                <c:pt idx="6">
                  <c:v>770</c:v>
                </c:pt>
                <c:pt idx="7">
                  <c:v>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4-416F-B698-7E150CC84D16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8.67'!$Z$93:$Z$100</c:f>
              <c:numCache>
                <c:formatCode>#,##0</c:formatCode>
                <c:ptCount val="8"/>
                <c:pt idx="0">
                  <c:v>416</c:v>
                </c:pt>
                <c:pt idx="1">
                  <c:v>1009</c:v>
                </c:pt>
                <c:pt idx="2">
                  <c:v>154</c:v>
                </c:pt>
                <c:pt idx="3">
                  <c:v>901</c:v>
                </c:pt>
                <c:pt idx="4">
                  <c:v>851</c:v>
                </c:pt>
                <c:pt idx="5">
                  <c:v>543</c:v>
                </c:pt>
                <c:pt idx="6">
                  <c:v>116</c:v>
                </c:pt>
                <c:pt idx="7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4-416F-B698-7E150CC84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3.6678660006287771E-3</c:v>
                </c:pt>
                <c:pt idx="1">
                  <c:v>2.2822277337245724E-3</c:v>
                </c:pt>
                <c:pt idx="2">
                  <c:v>3.7645113587405826E-2</c:v>
                </c:pt>
                <c:pt idx="3">
                  <c:v>5.97338177245258E-3</c:v>
                </c:pt>
                <c:pt idx="4">
                  <c:v>5.1303547932604415E-2</c:v>
                </c:pt>
                <c:pt idx="5">
                  <c:v>4.1941756616713823E-2</c:v>
                </c:pt>
                <c:pt idx="6">
                  <c:v>9.5935072949779349E-2</c:v>
                </c:pt>
                <c:pt idx="7">
                  <c:v>7.9982766851806567E-2</c:v>
                </c:pt>
                <c:pt idx="8">
                  <c:v>1.9620172098601552E-2</c:v>
                </c:pt>
                <c:pt idx="9">
                  <c:v>2.5116149090019912E-2</c:v>
                </c:pt>
                <c:pt idx="10">
                  <c:v>6.4880474144455705E-2</c:v>
                </c:pt>
                <c:pt idx="11">
                  <c:v>2.4580524213737614E-2</c:v>
                </c:pt>
                <c:pt idx="12">
                  <c:v>0.14353582282460614</c:v>
                </c:pt>
                <c:pt idx="13">
                  <c:v>7.1191532469347119E-2</c:v>
                </c:pt>
                <c:pt idx="14">
                  <c:v>4.2384229340599204E-2</c:v>
                </c:pt>
                <c:pt idx="15">
                  <c:v>8.8902085443811785E-2</c:v>
                </c:pt>
                <c:pt idx="16">
                  <c:v>0.11116544986667598</c:v>
                </c:pt>
                <c:pt idx="17">
                  <c:v>3.3278606443800145E-2</c:v>
                </c:pt>
                <c:pt idx="18">
                  <c:v>2.721207251895064E-2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5-4EB2-91A1-63BB14680B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5-4EB2-91A1-63BB14680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8.67'!$V$8:$Z$8</c:f>
              <c:numCache>
                <c:formatCode>#,##0</c:formatCode>
                <c:ptCount val="5"/>
                <c:pt idx="0">
                  <c:v>35755.81</c:v>
                </c:pt>
                <c:pt idx="1">
                  <c:v>35959.08</c:v>
                </c:pt>
                <c:pt idx="2">
                  <c:v>34963.29</c:v>
                </c:pt>
                <c:pt idx="3">
                  <c:v>36409.72</c:v>
                </c:pt>
                <c:pt idx="4">
                  <c:v>37241.370000000003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8-4FCF-B03C-5019C127B6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8-4FCF-B03C-5019C127B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8.68'!$U$4:$Y$4</c:f>
              <c:numCache>
                <c:formatCode>#,##0</c:formatCode>
                <c:ptCount val="5"/>
                <c:pt idx="1">
                  <c:v>5319</c:v>
                </c:pt>
                <c:pt idx="2">
                  <c:v>5054</c:v>
                </c:pt>
                <c:pt idx="3">
                  <c:v>5035</c:v>
                </c:pt>
                <c:pt idx="4">
                  <c:v>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1-4070-9F81-A292343C7065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8.68'!$U$7:$Y$7</c:f>
              <c:numCache>
                <c:formatCode>#,##0</c:formatCode>
                <c:ptCount val="5"/>
                <c:pt idx="1">
                  <c:v>3587</c:v>
                </c:pt>
                <c:pt idx="2">
                  <c:v>3424</c:v>
                </c:pt>
                <c:pt idx="3">
                  <c:v>3488</c:v>
                </c:pt>
                <c:pt idx="4">
                  <c:v>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1-4070-9F81-A292343C7065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8.68'!$U$11:$Y$11</c:f>
              <c:numCache>
                <c:formatCode>#,##0</c:formatCode>
                <c:ptCount val="5"/>
                <c:pt idx="1">
                  <c:v>4008</c:v>
                </c:pt>
                <c:pt idx="2">
                  <c:v>3867</c:v>
                </c:pt>
                <c:pt idx="3">
                  <c:v>3796</c:v>
                </c:pt>
                <c:pt idx="4">
                  <c:v>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1-4070-9F81-A292343C7065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8.68'!$U$12:$Y$12</c:f>
              <c:numCache>
                <c:formatCode>#,##0</c:formatCode>
                <c:ptCount val="5"/>
                <c:pt idx="1">
                  <c:v>1312</c:v>
                </c:pt>
                <c:pt idx="2">
                  <c:v>1189</c:v>
                </c:pt>
                <c:pt idx="3">
                  <c:v>1241</c:v>
                </c:pt>
                <c:pt idx="4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E1-4070-9F81-A292343C7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0.11359026369168357</c:v>
                </c:pt>
                <c:pt idx="1">
                  <c:v>2.2127973446431862E-3</c:v>
                </c:pt>
                <c:pt idx="2">
                  <c:v>4.7021943573667714E-2</c:v>
                </c:pt>
                <c:pt idx="3">
                  <c:v>1.3092384289138854E-2</c:v>
                </c:pt>
                <c:pt idx="4">
                  <c:v>7.4681910381707545E-2</c:v>
                </c:pt>
                <c:pt idx="5">
                  <c:v>2.2865572561312927E-2</c:v>
                </c:pt>
                <c:pt idx="6">
                  <c:v>5.3475935828877004E-2</c:v>
                </c:pt>
                <c:pt idx="7">
                  <c:v>5.6979531624562048E-2</c:v>
                </c:pt>
                <c:pt idx="8">
                  <c:v>3.872395353125576E-2</c:v>
                </c:pt>
                <c:pt idx="9">
                  <c:v>3.3191960169647798E-3</c:v>
                </c:pt>
                <c:pt idx="10">
                  <c:v>2.1205974552830537E-2</c:v>
                </c:pt>
                <c:pt idx="11">
                  <c:v>1.3092384289138854E-2</c:v>
                </c:pt>
                <c:pt idx="12">
                  <c:v>4.0752351097178681E-2</c:v>
                </c:pt>
                <c:pt idx="13">
                  <c:v>6.3064724322330817E-2</c:v>
                </c:pt>
                <c:pt idx="14">
                  <c:v>7.4866310160427801E-2</c:v>
                </c:pt>
                <c:pt idx="15">
                  <c:v>7.2284713258344097E-2</c:v>
                </c:pt>
                <c:pt idx="16">
                  <c:v>0.13239904112115067</c:v>
                </c:pt>
                <c:pt idx="17">
                  <c:v>1.198598561681726E-2</c:v>
                </c:pt>
                <c:pt idx="18">
                  <c:v>2.8766365480361423E-2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1-4486-B1B3-D1938271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1-4486-B1B3-D1938271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8.68'!$Y$44:$Y$60</c:f>
              <c:numCache>
                <c:formatCode>#,##0</c:formatCode>
                <c:ptCount val="17"/>
                <c:pt idx="0">
                  <c:v>8</c:v>
                </c:pt>
                <c:pt idx="1">
                  <c:v>65</c:v>
                </c:pt>
                <c:pt idx="2">
                  <c:v>130</c:v>
                </c:pt>
                <c:pt idx="3">
                  <c:v>181</c:v>
                </c:pt>
                <c:pt idx="4">
                  <c:v>253</c:v>
                </c:pt>
                <c:pt idx="5">
                  <c:v>198</c:v>
                </c:pt>
                <c:pt idx="6">
                  <c:v>198</c:v>
                </c:pt>
                <c:pt idx="7">
                  <c:v>181</c:v>
                </c:pt>
                <c:pt idx="8">
                  <c:v>205</c:v>
                </c:pt>
                <c:pt idx="9">
                  <c:v>267</c:v>
                </c:pt>
                <c:pt idx="10">
                  <c:v>287</c:v>
                </c:pt>
                <c:pt idx="11">
                  <c:v>268</c:v>
                </c:pt>
                <c:pt idx="12">
                  <c:v>210</c:v>
                </c:pt>
                <c:pt idx="13">
                  <c:v>119</c:v>
                </c:pt>
                <c:pt idx="14">
                  <c:v>52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3-48E6-A105-9F55F39E3783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8.68'!$Y$63:$Y$79</c:f>
              <c:numCache>
                <c:formatCode>#,##0</c:formatCode>
                <c:ptCount val="17"/>
                <c:pt idx="0">
                  <c:v>8</c:v>
                </c:pt>
                <c:pt idx="1">
                  <c:v>60</c:v>
                </c:pt>
                <c:pt idx="2">
                  <c:v>150</c:v>
                </c:pt>
                <c:pt idx="3">
                  <c:v>178</c:v>
                </c:pt>
                <c:pt idx="4">
                  <c:v>167</c:v>
                </c:pt>
                <c:pt idx="5">
                  <c:v>186</c:v>
                </c:pt>
                <c:pt idx="6">
                  <c:v>199</c:v>
                </c:pt>
                <c:pt idx="7">
                  <c:v>197</c:v>
                </c:pt>
                <c:pt idx="8">
                  <c:v>216</c:v>
                </c:pt>
                <c:pt idx="9">
                  <c:v>242</c:v>
                </c:pt>
                <c:pt idx="10">
                  <c:v>305</c:v>
                </c:pt>
                <c:pt idx="11">
                  <c:v>248</c:v>
                </c:pt>
                <c:pt idx="12">
                  <c:v>142</c:v>
                </c:pt>
                <c:pt idx="13">
                  <c:v>74</c:v>
                </c:pt>
                <c:pt idx="14">
                  <c:v>40</c:v>
                </c:pt>
                <c:pt idx="15">
                  <c:v>13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3-48E6-A105-9F55F39E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8.68'!$Y$83:$Y$90</c:f>
              <c:numCache>
                <c:formatCode>#,##0</c:formatCode>
                <c:ptCount val="8"/>
                <c:pt idx="0">
                  <c:v>180</c:v>
                </c:pt>
                <c:pt idx="1">
                  <c:v>143</c:v>
                </c:pt>
                <c:pt idx="2">
                  <c:v>302</c:v>
                </c:pt>
                <c:pt idx="3">
                  <c:v>95</c:v>
                </c:pt>
                <c:pt idx="4">
                  <c:v>34</c:v>
                </c:pt>
                <c:pt idx="5">
                  <c:v>55</c:v>
                </c:pt>
                <c:pt idx="6">
                  <c:v>190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7-4F34-B590-869E740B2C3A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8.68'!$Y$93:$Y$100</c:f>
              <c:numCache>
                <c:formatCode>#,##0</c:formatCode>
                <c:ptCount val="8"/>
                <c:pt idx="0">
                  <c:v>97</c:v>
                </c:pt>
                <c:pt idx="1">
                  <c:v>329</c:v>
                </c:pt>
                <c:pt idx="2">
                  <c:v>62</c:v>
                </c:pt>
                <c:pt idx="3">
                  <c:v>209</c:v>
                </c:pt>
                <c:pt idx="4">
                  <c:v>254</c:v>
                </c:pt>
                <c:pt idx="5">
                  <c:v>123</c:v>
                </c:pt>
                <c:pt idx="6">
                  <c:v>10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7-4F34-B590-869E740B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8.68'!$U$8:$Y$8</c:f>
              <c:numCache>
                <c:formatCode>#,##0</c:formatCode>
                <c:ptCount val="5"/>
                <c:pt idx="1">
                  <c:v>34072</c:v>
                </c:pt>
                <c:pt idx="2">
                  <c:v>35587.5</c:v>
                </c:pt>
                <c:pt idx="3">
                  <c:v>36411.21</c:v>
                </c:pt>
                <c:pt idx="4">
                  <c:v>38884.67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0-46B1-A5C2-CD7D58ED51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0-46B1-A5C2-CD7D58ED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8.68'!$V$4:$Z$4</c:f>
              <c:numCache>
                <c:formatCode>#,##0</c:formatCode>
                <c:ptCount val="5"/>
                <c:pt idx="0">
                  <c:v>5319</c:v>
                </c:pt>
                <c:pt idx="1">
                  <c:v>5054</c:v>
                </c:pt>
                <c:pt idx="2">
                  <c:v>5035</c:v>
                </c:pt>
                <c:pt idx="3">
                  <c:v>5098</c:v>
                </c:pt>
                <c:pt idx="4">
                  <c:v>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9A9-80D8-900E0DA69C62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8.68'!$V$7:$Z$7</c:f>
              <c:numCache>
                <c:formatCode>#,##0</c:formatCode>
                <c:ptCount val="5"/>
                <c:pt idx="0">
                  <c:v>3587</c:v>
                </c:pt>
                <c:pt idx="1">
                  <c:v>3424</c:v>
                </c:pt>
                <c:pt idx="2">
                  <c:v>3488</c:v>
                </c:pt>
                <c:pt idx="3">
                  <c:v>3484</c:v>
                </c:pt>
                <c:pt idx="4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0-49A9-80D8-900E0DA69C62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8.68'!$V$11:$Z$11</c:f>
              <c:numCache>
                <c:formatCode>#,##0</c:formatCode>
                <c:ptCount val="5"/>
                <c:pt idx="0">
                  <c:v>4008</c:v>
                </c:pt>
                <c:pt idx="1">
                  <c:v>3867</c:v>
                </c:pt>
                <c:pt idx="2">
                  <c:v>3796</c:v>
                </c:pt>
                <c:pt idx="3">
                  <c:v>3913</c:v>
                </c:pt>
                <c:pt idx="4">
                  <c:v>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0-49A9-80D8-900E0DA69C62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8.68'!$V$12:$Z$12</c:f>
              <c:numCache>
                <c:formatCode>#,##0</c:formatCode>
                <c:ptCount val="5"/>
                <c:pt idx="0">
                  <c:v>1312</c:v>
                </c:pt>
                <c:pt idx="1">
                  <c:v>1189</c:v>
                </c:pt>
                <c:pt idx="2">
                  <c:v>1241</c:v>
                </c:pt>
                <c:pt idx="3">
                  <c:v>1185</c:v>
                </c:pt>
                <c:pt idx="4">
                  <c:v>1230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0-49A9-80D8-900E0DA6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0.11359026369168357</c:v>
                </c:pt>
                <c:pt idx="1">
                  <c:v>2.2127973446431862E-3</c:v>
                </c:pt>
                <c:pt idx="2">
                  <c:v>4.7021943573667714E-2</c:v>
                </c:pt>
                <c:pt idx="3">
                  <c:v>1.3092384289138854E-2</c:v>
                </c:pt>
                <c:pt idx="4">
                  <c:v>7.4681910381707545E-2</c:v>
                </c:pt>
                <c:pt idx="5">
                  <c:v>2.2865572561312927E-2</c:v>
                </c:pt>
                <c:pt idx="6">
                  <c:v>5.3475935828877004E-2</c:v>
                </c:pt>
                <c:pt idx="7">
                  <c:v>5.6979531624562048E-2</c:v>
                </c:pt>
                <c:pt idx="8">
                  <c:v>3.872395353125576E-2</c:v>
                </c:pt>
                <c:pt idx="9">
                  <c:v>3.3191960169647798E-3</c:v>
                </c:pt>
                <c:pt idx="10">
                  <c:v>2.1205974552830537E-2</c:v>
                </c:pt>
                <c:pt idx="11">
                  <c:v>1.3092384289138854E-2</c:v>
                </c:pt>
                <c:pt idx="12">
                  <c:v>4.0752351097178681E-2</c:v>
                </c:pt>
                <c:pt idx="13">
                  <c:v>6.3064724322330817E-2</c:v>
                </c:pt>
                <c:pt idx="14">
                  <c:v>7.4866310160427801E-2</c:v>
                </c:pt>
                <c:pt idx="15">
                  <c:v>7.2284713258344097E-2</c:v>
                </c:pt>
                <c:pt idx="16">
                  <c:v>0.13239904112115067</c:v>
                </c:pt>
                <c:pt idx="17">
                  <c:v>1.198598561681726E-2</c:v>
                </c:pt>
                <c:pt idx="18">
                  <c:v>2.8766365480361423E-2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A-4982-BE20-2E897ECA9E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A-4982-BE20-2E897ECA9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8.68'!$Z$44:$Z$60</c:f>
              <c:numCache>
                <c:formatCode>#,##0</c:formatCode>
                <c:ptCount val="17"/>
                <c:pt idx="0">
                  <c:v>4</c:v>
                </c:pt>
                <c:pt idx="1">
                  <c:v>79</c:v>
                </c:pt>
                <c:pt idx="2">
                  <c:v>152</c:v>
                </c:pt>
                <c:pt idx="3">
                  <c:v>185</c:v>
                </c:pt>
                <c:pt idx="4">
                  <c:v>255</c:v>
                </c:pt>
                <c:pt idx="5">
                  <c:v>213</c:v>
                </c:pt>
                <c:pt idx="6">
                  <c:v>209</c:v>
                </c:pt>
                <c:pt idx="7">
                  <c:v>195</c:v>
                </c:pt>
                <c:pt idx="8">
                  <c:v>189</c:v>
                </c:pt>
                <c:pt idx="9">
                  <c:v>262</c:v>
                </c:pt>
                <c:pt idx="10">
                  <c:v>301</c:v>
                </c:pt>
                <c:pt idx="11">
                  <c:v>294</c:v>
                </c:pt>
                <c:pt idx="12">
                  <c:v>219</c:v>
                </c:pt>
                <c:pt idx="13">
                  <c:v>116</c:v>
                </c:pt>
                <c:pt idx="14">
                  <c:v>55</c:v>
                </c:pt>
                <c:pt idx="15">
                  <c:v>33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0-4B14-942F-BE7BEFA10CAF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8.68'!$Z$63:$Z$79</c:f>
              <c:numCache>
                <c:formatCode>#,##0</c:formatCode>
                <c:ptCount val="17"/>
                <c:pt idx="0">
                  <c:v>6</c:v>
                </c:pt>
                <c:pt idx="1">
                  <c:v>67</c:v>
                </c:pt>
                <c:pt idx="2">
                  <c:v>148</c:v>
                </c:pt>
                <c:pt idx="3">
                  <c:v>197</c:v>
                </c:pt>
                <c:pt idx="4">
                  <c:v>210</c:v>
                </c:pt>
                <c:pt idx="5">
                  <c:v>189</c:v>
                </c:pt>
                <c:pt idx="6">
                  <c:v>233</c:v>
                </c:pt>
                <c:pt idx="7">
                  <c:v>218</c:v>
                </c:pt>
                <c:pt idx="8">
                  <c:v>224</c:v>
                </c:pt>
                <c:pt idx="9">
                  <c:v>278</c:v>
                </c:pt>
                <c:pt idx="10">
                  <c:v>313</c:v>
                </c:pt>
                <c:pt idx="11">
                  <c:v>276</c:v>
                </c:pt>
                <c:pt idx="12">
                  <c:v>146</c:v>
                </c:pt>
                <c:pt idx="13">
                  <c:v>84</c:v>
                </c:pt>
                <c:pt idx="14">
                  <c:v>51</c:v>
                </c:pt>
                <c:pt idx="15">
                  <c:v>12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0-4B14-942F-BE7BEFA10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8.68'!$Z$83:$Z$90</c:f>
              <c:numCache>
                <c:formatCode>#,##0</c:formatCode>
                <c:ptCount val="8"/>
                <c:pt idx="0">
                  <c:v>188</c:v>
                </c:pt>
                <c:pt idx="1">
                  <c:v>141</c:v>
                </c:pt>
                <c:pt idx="2">
                  <c:v>295</c:v>
                </c:pt>
                <c:pt idx="3">
                  <c:v>95</c:v>
                </c:pt>
                <c:pt idx="4">
                  <c:v>33</c:v>
                </c:pt>
                <c:pt idx="5">
                  <c:v>61</c:v>
                </c:pt>
                <c:pt idx="6">
                  <c:v>194</c:v>
                </c:pt>
                <c:pt idx="7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C-4E3E-ABAC-B299F8F908D2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8.68'!$Z$93:$Z$100</c:f>
              <c:numCache>
                <c:formatCode>#,##0</c:formatCode>
                <c:ptCount val="8"/>
                <c:pt idx="0">
                  <c:v>108</c:v>
                </c:pt>
                <c:pt idx="1">
                  <c:v>351</c:v>
                </c:pt>
                <c:pt idx="2">
                  <c:v>57</c:v>
                </c:pt>
                <c:pt idx="3">
                  <c:v>239</c:v>
                </c:pt>
                <c:pt idx="4">
                  <c:v>253</c:v>
                </c:pt>
                <c:pt idx="5">
                  <c:v>132</c:v>
                </c:pt>
                <c:pt idx="6">
                  <c:v>10</c:v>
                </c:pt>
                <c:pt idx="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C-4E3E-ABAC-B299F8F90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8.7'!$Z$44:$Z$60</c:f>
              <c:numCache>
                <c:formatCode>#,##0</c:formatCode>
                <c:ptCount val="17"/>
                <c:pt idx="0">
                  <c:v>20</c:v>
                </c:pt>
                <c:pt idx="1">
                  <c:v>1082</c:v>
                </c:pt>
                <c:pt idx="2">
                  <c:v>3588</c:v>
                </c:pt>
                <c:pt idx="3">
                  <c:v>4209</c:v>
                </c:pt>
                <c:pt idx="4">
                  <c:v>3449</c:v>
                </c:pt>
                <c:pt idx="5">
                  <c:v>3054</c:v>
                </c:pt>
                <c:pt idx="6">
                  <c:v>3233</c:v>
                </c:pt>
                <c:pt idx="7">
                  <c:v>3498</c:v>
                </c:pt>
                <c:pt idx="8">
                  <c:v>4043</c:v>
                </c:pt>
                <c:pt idx="9">
                  <c:v>4489</c:v>
                </c:pt>
                <c:pt idx="10">
                  <c:v>3750</c:v>
                </c:pt>
                <c:pt idx="11">
                  <c:v>3091</c:v>
                </c:pt>
                <c:pt idx="12">
                  <c:v>1752</c:v>
                </c:pt>
                <c:pt idx="13">
                  <c:v>1023</c:v>
                </c:pt>
                <c:pt idx="14">
                  <c:v>501</c:v>
                </c:pt>
                <c:pt idx="15">
                  <c:v>181</c:v>
                </c:pt>
                <c:pt idx="1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8-487A-ACEB-803D03C93AE2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8.7'!$Z$63:$Z$79</c:f>
              <c:numCache>
                <c:formatCode>#,##0</c:formatCode>
                <c:ptCount val="17"/>
                <c:pt idx="0">
                  <c:v>36</c:v>
                </c:pt>
                <c:pt idx="1">
                  <c:v>1540</c:v>
                </c:pt>
                <c:pt idx="2">
                  <c:v>3852</c:v>
                </c:pt>
                <c:pt idx="3">
                  <c:v>4383</c:v>
                </c:pt>
                <c:pt idx="4">
                  <c:v>3720</c:v>
                </c:pt>
                <c:pt idx="5">
                  <c:v>3378</c:v>
                </c:pt>
                <c:pt idx="6">
                  <c:v>3504</c:v>
                </c:pt>
                <c:pt idx="7">
                  <c:v>4016</c:v>
                </c:pt>
                <c:pt idx="8">
                  <c:v>4699</c:v>
                </c:pt>
                <c:pt idx="9">
                  <c:v>5234</c:v>
                </c:pt>
                <c:pt idx="10">
                  <c:v>4226</c:v>
                </c:pt>
                <c:pt idx="11">
                  <c:v>3163</c:v>
                </c:pt>
                <c:pt idx="12">
                  <c:v>1547</c:v>
                </c:pt>
                <c:pt idx="13">
                  <c:v>868</c:v>
                </c:pt>
                <c:pt idx="14">
                  <c:v>306</c:v>
                </c:pt>
                <c:pt idx="15">
                  <c:v>126</c:v>
                </c:pt>
                <c:pt idx="1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8-487A-ACEB-803D03C9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8.68'!$V$8:$Z$8</c:f>
              <c:numCache>
                <c:formatCode>#,##0</c:formatCode>
                <c:ptCount val="5"/>
                <c:pt idx="0">
                  <c:v>34072</c:v>
                </c:pt>
                <c:pt idx="1">
                  <c:v>35587.5</c:v>
                </c:pt>
                <c:pt idx="2">
                  <c:v>36411.21</c:v>
                </c:pt>
                <c:pt idx="3">
                  <c:v>38884.67</c:v>
                </c:pt>
                <c:pt idx="4">
                  <c:v>38311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0-4E12-B5B8-8EC1858785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0-4E12-B5B8-8EC185878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8.69'!$U$4:$Y$4</c:f>
              <c:numCache>
                <c:formatCode>#,##0</c:formatCode>
                <c:ptCount val="5"/>
                <c:pt idx="1">
                  <c:v>23098</c:v>
                </c:pt>
                <c:pt idx="2">
                  <c:v>23340</c:v>
                </c:pt>
                <c:pt idx="3">
                  <c:v>23491</c:v>
                </c:pt>
                <c:pt idx="4">
                  <c:v>25284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8B9-993F-8BEAB208D072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8.69'!$U$7:$Y$7</c:f>
              <c:numCache>
                <c:formatCode>#,##0</c:formatCode>
                <c:ptCount val="5"/>
                <c:pt idx="1">
                  <c:v>16037</c:v>
                </c:pt>
                <c:pt idx="2">
                  <c:v>16060</c:v>
                </c:pt>
                <c:pt idx="3">
                  <c:v>16433</c:v>
                </c:pt>
                <c:pt idx="4">
                  <c:v>16983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8B9-993F-8BEAB208D072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8.69'!$U$11:$Y$11</c:f>
              <c:numCache>
                <c:formatCode>#,##0</c:formatCode>
                <c:ptCount val="5"/>
                <c:pt idx="1">
                  <c:v>19641</c:v>
                </c:pt>
                <c:pt idx="2">
                  <c:v>20071</c:v>
                </c:pt>
                <c:pt idx="3">
                  <c:v>20102</c:v>
                </c:pt>
                <c:pt idx="4">
                  <c:v>21753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D-48B9-993F-8BEAB208D072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8.69'!$U$12:$Y$12</c:f>
              <c:numCache>
                <c:formatCode>#,##0</c:formatCode>
                <c:ptCount val="5"/>
                <c:pt idx="1">
                  <c:v>3459</c:v>
                </c:pt>
                <c:pt idx="2">
                  <c:v>3269</c:v>
                </c:pt>
                <c:pt idx="3">
                  <c:v>3388</c:v>
                </c:pt>
                <c:pt idx="4">
                  <c:v>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3D-48B9-993F-8BEAB208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5.6748179951465375E-2</c:v>
                </c:pt>
                <c:pt idx="1">
                  <c:v>2.8747433264887062E-3</c:v>
                </c:pt>
                <c:pt idx="2">
                  <c:v>7.6087362329662123E-2</c:v>
                </c:pt>
                <c:pt idx="3">
                  <c:v>5.376143363823035E-3</c:v>
                </c:pt>
                <c:pt idx="4">
                  <c:v>6.9777860742953141E-2</c:v>
                </c:pt>
                <c:pt idx="5">
                  <c:v>2.3483292887810342E-2</c:v>
                </c:pt>
                <c:pt idx="6">
                  <c:v>9.7517267127123386E-2</c:v>
                </c:pt>
                <c:pt idx="7">
                  <c:v>8.747433264887064E-2</c:v>
                </c:pt>
                <c:pt idx="8">
                  <c:v>3.3862236326302038E-2</c:v>
                </c:pt>
                <c:pt idx="9">
                  <c:v>5.9734926264700394E-3</c:v>
                </c:pt>
                <c:pt idx="10">
                  <c:v>2.1056561508306888E-2</c:v>
                </c:pt>
                <c:pt idx="11">
                  <c:v>1.6576442038454358E-2</c:v>
                </c:pt>
                <c:pt idx="12">
                  <c:v>4.002240059734926E-2</c:v>
                </c:pt>
                <c:pt idx="13">
                  <c:v>7.4220645883890241E-2</c:v>
                </c:pt>
                <c:pt idx="14">
                  <c:v>5.6113496359902933E-2</c:v>
                </c:pt>
                <c:pt idx="15">
                  <c:v>7.4108642897143917E-2</c:v>
                </c:pt>
                <c:pt idx="16">
                  <c:v>0.15508680231472841</c:v>
                </c:pt>
                <c:pt idx="17">
                  <c:v>1.6240433078215419E-2</c:v>
                </c:pt>
                <c:pt idx="18">
                  <c:v>3.0838155684151578E-2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6-4FC1-B9EC-6C93E36D15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6-4FC1-B9EC-6C93E36D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8.69'!$Y$44:$Y$60</c:f>
              <c:numCache>
                <c:formatCode>#,##0</c:formatCode>
                <c:ptCount val="17"/>
                <c:pt idx="0">
                  <c:v>8</c:v>
                </c:pt>
                <c:pt idx="1">
                  <c:v>428</c:v>
                </c:pt>
                <c:pt idx="2">
                  <c:v>844</c:v>
                </c:pt>
                <c:pt idx="3">
                  <c:v>957</c:v>
                </c:pt>
                <c:pt idx="4">
                  <c:v>1295</c:v>
                </c:pt>
                <c:pt idx="5">
                  <c:v>1186</c:v>
                </c:pt>
                <c:pt idx="6">
                  <c:v>1127</c:v>
                </c:pt>
                <c:pt idx="7">
                  <c:v>1051</c:v>
                </c:pt>
                <c:pt idx="8">
                  <c:v>1106</c:v>
                </c:pt>
                <c:pt idx="9">
                  <c:v>1163</c:v>
                </c:pt>
                <c:pt idx="10">
                  <c:v>1127</c:v>
                </c:pt>
                <c:pt idx="11">
                  <c:v>944</c:v>
                </c:pt>
                <c:pt idx="12">
                  <c:v>646</c:v>
                </c:pt>
                <c:pt idx="13">
                  <c:v>334</c:v>
                </c:pt>
                <c:pt idx="14">
                  <c:v>137</c:v>
                </c:pt>
                <c:pt idx="15">
                  <c:v>89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9-4F2F-861F-1933B8E101EE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8.69'!$Y$63:$Y$79</c:f>
              <c:numCache>
                <c:formatCode>#,##0</c:formatCode>
                <c:ptCount val="17"/>
                <c:pt idx="0">
                  <c:v>13</c:v>
                </c:pt>
                <c:pt idx="1">
                  <c:v>458</c:v>
                </c:pt>
                <c:pt idx="2">
                  <c:v>998</c:v>
                </c:pt>
                <c:pt idx="3">
                  <c:v>1085</c:v>
                </c:pt>
                <c:pt idx="4">
                  <c:v>1216</c:v>
                </c:pt>
                <c:pt idx="5">
                  <c:v>1122</c:v>
                </c:pt>
                <c:pt idx="6">
                  <c:v>1012</c:v>
                </c:pt>
                <c:pt idx="7">
                  <c:v>1105</c:v>
                </c:pt>
                <c:pt idx="8">
                  <c:v>1287</c:v>
                </c:pt>
                <c:pt idx="9">
                  <c:v>1364</c:v>
                </c:pt>
                <c:pt idx="10">
                  <c:v>1163</c:v>
                </c:pt>
                <c:pt idx="11">
                  <c:v>1074</c:v>
                </c:pt>
                <c:pt idx="12">
                  <c:v>502</c:v>
                </c:pt>
                <c:pt idx="13">
                  <c:v>190</c:v>
                </c:pt>
                <c:pt idx="14">
                  <c:v>90</c:v>
                </c:pt>
                <c:pt idx="15">
                  <c:v>56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9-4F2F-861F-1933B8E10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8.69'!$Y$83:$Y$90</c:f>
              <c:numCache>
                <c:formatCode>#,##0</c:formatCode>
                <c:ptCount val="8"/>
                <c:pt idx="0">
                  <c:v>837</c:v>
                </c:pt>
                <c:pt idx="1">
                  <c:v>916</c:v>
                </c:pt>
                <c:pt idx="2">
                  <c:v>1515</c:v>
                </c:pt>
                <c:pt idx="3">
                  <c:v>539</c:v>
                </c:pt>
                <c:pt idx="4">
                  <c:v>270</c:v>
                </c:pt>
                <c:pt idx="5">
                  <c:v>459</c:v>
                </c:pt>
                <c:pt idx="6">
                  <c:v>883</c:v>
                </c:pt>
                <c:pt idx="7">
                  <c:v>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4-4F03-9A5F-91988B0D51FB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8.69'!$Y$93:$Y$100</c:f>
              <c:numCache>
                <c:formatCode>#,##0</c:formatCode>
                <c:ptCount val="8"/>
                <c:pt idx="0">
                  <c:v>615</c:v>
                </c:pt>
                <c:pt idx="1">
                  <c:v>1796</c:v>
                </c:pt>
                <c:pt idx="2">
                  <c:v>280</c:v>
                </c:pt>
                <c:pt idx="3">
                  <c:v>1395</c:v>
                </c:pt>
                <c:pt idx="4">
                  <c:v>1224</c:v>
                </c:pt>
                <c:pt idx="5">
                  <c:v>840</c:v>
                </c:pt>
                <c:pt idx="6">
                  <c:v>90</c:v>
                </c:pt>
                <c:pt idx="7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4-4F03-9A5F-91988B0D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8.69'!$U$8:$Y$8</c:f>
              <c:numCache>
                <c:formatCode>#,##0</c:formatCode>
                <c:ptCount val="5"/>
                <c:pt idx="1">
                  <c:v>37298.769999999997</c:v>
                </c:pt>
                <c:pt idx="2">
                  <c:v>38245.11</c:v>
                </c:pt>
                <c:pt idx="3">
                  <c:v>39676.300000000003</c:v>
                </c:pt>
                <c:pt idx="4">
                  <c:v>41518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1-489C-8E40-45A87B5970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1-489C-8E40-45A87B597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8.69'!$V$4:$Z$4</c:f>
              <c:numCache>
                <c:formatCode>#,##0</c:formatCode>
                <c:ptCount val="5"/>
                <c:pt idx="0">
                  <c:v>23098</c:v>
                </c:pt>
                <c:pt idx="1">
                  <c:v>23340</c:v>
                </c:pt>
                <c:pt idx="2">
                  <c:v>23491</c:v>
                </c:pt>
                <c:pt idx="3">
                  <c:v>25284</c:v>
                </c:pt>
                <c:pt idx="4">
                  <c:v>26783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D-43A6-97EF-E7280A5FD491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8.69'!$V$7:$Z$7</c:f>
              <c:numCache>
                <c:formatCode>#,##0</c:formatCode>
                <c:ptCount val="5"/>
                <c:pt idx="0">
                  <c:v>16037</c:v>
                </c:pt>
                <c:pt idx="1">
                  <c:v>16060</c:v>
                </c:pt>
                <c:pt idx="2">
                  <c:v>16433</c:v>
                </c:pt>
                <c:pt idx="3">
                  <c:v>16983</c:v>
                </c:pt>
                <c:pt idx="4">
                  <c:v>17444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D-43A6-97EF-E7280A5FD491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8.69'!$V$11:$Z$11</c:f>
              <c:numCache>
                <c:formatCode>#,##0</c:formatCode>
                <c:ptCount val="5"/>
                <c:pt idx="0">
                  <c:v>19641</c:v>
                </c:pt>
                <c:pt idx="1">
                  <c:v>20071</c:v>
                </c:pt>
                <c:pt idx="2">
                  <c:v>20102</c:v>
                </c:pt>
                <c:pt idx="3">
                  <c:v>21753</c:v>
                </c:pt>
                <c:pt idx="4">
                  <c:v>23155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D-43A6-97EF-E7280A5FD491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8.69'!$V$12:$Z$12</c:f>
              <c:numCache>
                <c:formatCode>#,##0</c:formatCode>
                <c:ptCount val="5"/>
                <c:pt idx="0">
                  <c:v>3459</c:v>
                </c:pt>
                <c:pt idx="1">
                  <c:v>3269</c:v>
                </c:pt>
                <c:pt idx="2">
                  <c:v>3388</c:v>
                </c:pt>
                <c:pt idx="3">
                  <c:v>3531</c:v>
                </c:pt>
                <c:pt idx="4">
                  <c:v>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D-43A6-97EF-E7280A5FD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5.6748179951465375E-2</c:v>
                </c:pt>
                <c:pt idx="1">
                  <c:v>2.8747433264887062E-3</c:v>
                </c:pt>
                <c:pt idx="2">
                  <c:v>7.6087362329662123E-2</c:v>
                </c:pt>
                <c:pt idx="3">
                  <c:v>5.376143363823035E-3</c:v>
                </c:pt>
                <c:pt idx="4">
                  <c:v>6.9777860742953141E-2</c:v>
                </c:pt>
                <c:pt idx="5">
                  <c:v>2.3483292887810342E-2</c:v>
                </c:pt>
                <c:pt idx="6">
                  <c:v>9.7517267127123386E-2</c:v>
                </c:pt>
                <c:pt idx="7">
                  <c:v>8.747433264887064E-2</c:v>
                </c:pt>
                <c:pt idx="8">
                  <c:v>3.3862236326302038E-2</c:v>
                </c:pt>
                <c:pt idx="9">
                  <c:v>5.9734926264700394E-3</c:v>
                </c:pt>
                <c:pt idx="10">
                  <c:v>2.1056561508306888E-2</c:v>
                </c:pt>
                <c:pt idx="11">
                  <c:v>1.6576442038454358E-2</c:v>
                </c:pt>
                <c:pt idx="12">
                  <c:v>4.002240059734926E-2</c:v>
                </c:pt>
                <c:pt idx="13">
                  <c:v>7.4220645883890241E-2</c:v>
                </c:pt>
                <c:pt idx="14">
                  <c:v>5.6113496359902933E-2</c:v>
                </c:pt>
                <c:pt idx="15">
                  <c:v>7.4108642897143917E-2</c:v>
                </c:pt>
                <c:pt idx="16">
                  <c:v>0.15508680231472841</c:v>
                </c:pt>
                <c:pt idx="17">
                  <c:v>1.6240433078215419E-2</c:v>
                </c:pt>
                <c:pt idx="18">
                  <c:v>3.0838155684151578E-2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2-4122-B84C-85BCCD2E39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2-4122-B84C-85BCCD2E3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8.69'!$Z$44:$Z$60</c:f>
              <c:numCache>
                <c:formatCode>#,##0</c:formatCode>
                <c:ptCount val="17"/>
                <c:pt idx="0">
                  <c:v>9</c:v>
                </c:pt>
                <c:pt idx="1">
                  <c:v>534</c:v>
                </c:pt>
                <c:pt idx="2">
                  <c:v>942</c:v>
                </c:pt>
                <c:pt idx="3">
                  <c:v>1031</c:v>
                </c:pt>
                <c:pt idx="4">
                  <c:v>1370</c:v>
                </c:pt>
                <c:pt idx="5">
                  <c:v>1250</c:v>
                </c:pt>
                <c:pt idx="6">
                  <c:v>1148</c:v>
                </c:pt>
                <c:pt idx="7">
                  <c:v>1050</c:v>
                </c:pt>
                <c:pt idx="8">
                  <c:v>1095</c:v>
                </c:pt>
                <c:pt idx="9">
                  <c:v>1210</c:v>
                </c:pt>
                <c:pt idx="10">
                  <c:v>1141</c:v>
                </c:pt>
                <c:pt idx="11">
                  <c:v>991</c:v>
                </c:pt>
                <c:pt idx="12">
                  <c:v>697</c:v>
                </c:pt>
                <c:pt idx="13">
                  <c:v>330</c:v>
                </c:pt>
                <c:pt idx="14">
                  <c:v>138</c:v>
                </c:pt>
                <c:pt idx="15">
                  <c:v>83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9-4DC7-89EE-0F633A788AC2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8.69'!$Z$63:$Z$79</c:f>
              <c:numCache>
                <c:formatCode>#,##0</c:formatCode>
                <c:ptCount val="17"/>
                <c:pt idx="0">
                  <c:v>13</c:v>
                </c:pt>
                <c:pt idx="1">
                  <c:v>525</c:v>
                </c:pt>
                <c:pt idx="2">
                  <c:v>1027</c:v>
                </c:pt>
                <c:pt idx="3">
                  <c:v>1182</c:v>
                </c:pt>
                <c:pt idx="4">
                  <c:v>1373</c:v>
                </c:pt>
                <c:pt idx="5">
                  <c:v>1205</c:v>
                </c:pt>
                <c:pt idx="6">
                  <c:v>1224</c:v>
                </c:pt>
                <c:pt idx="7">
                  <c:v>1213</c:v>
                </c:pt>
                <c:pt idx="8">
                  <c:v>1282</c:v>
                </c:pt>
                <c:pt idx="9">
                  <c:v>1379</c:v>
                </c:pt>
                <c:pt idx="10">
                  <c:v>1192</c:v>
                </c:pt>
                <c:pt idx="11">
                  <c:v>1105</c:v>
                </c:pt>
                <c:pt idx="12">
                  <c:v>567</c:v>
                </c:pt>
                <c:pt idx="13">
                  <c:v>191</c:v>
                </c:pt>
                <c:pt idx="14">
                  <c:v>106</c:v>
                </c:pt>
                <c:pt idx="15">
                  <c:v>62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9-4DC7-89EE-0F633A78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8.69'!$Z$83:$Z$90</c:f>
              <c:numCache>
                <c:formatCode>#,##0</c:formatCode>
                <c:ptCount val="8"/>
                <c:pt idx="0">
                  <c:v>826</c:v>
                </c:pt>
                <c:pt idx="1">
                  <c:v>927</c:v>
                </c:pt>
                <c:pt idx="2">
                  <c:v>1596</c:v>
                </c:pt>
                <c:pt idx="3">
                  <c:v>577</c:v>
                </c:pt>
                <c:pt idx="4">
                  <c:v>271</c:v>
                </c:pt>
                <c:pt idx="5">
                  <c:v>473</c:v>
                </c:pt>
                <c:pt idx="6">
                  <c:v>888</c:v>
                </c:pt>
                <c:pt idx="7">
                  <c:v>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5-41BA-8E6A-667D32461E02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8.69'!$Z$93:$Z$100</c:f>
              <c:numCache>
                <c:formatCode>#,##0</c:formatCode>
                <c:ptCount val="8"/>
                <c:pt idx="0">
                  <c:v>632</c:v>
                </c:pt>
                <c:pt idx="1">
                  <c:v>1892</c:v>
                </c:pt>
                <c:pt idx="2">
                  <c:v>303</c:v>
                </c:pt>
                <c:pt idx="3">
                  <c:v>1481</c:v>
                </c:pt>
                <c:pt idx="4">
                  <c:v>1229</c:v>
                </c:pt>
                <c:pt idx="5">
                  <c:v>855</c:v>
                </c:pt>
                <c:pt idx="6">
                  <c:v>87</c:v>
                </c:pt>
                <c:pt idx="7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5-41BA-8E6A-667D3246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8.7'!$Z$83:$Z$90</c:f>
              <c:numCache>
                <c:formatCode>#,##0</c:formatCode>
                <c:ptCount val="8"/>
                <c:pt idx="0">
                  <c:v>7107</c:v>
                </c:pt>
                <c:pt idx="1">
                  <c:v>6857</c:v>
                </c:pt>
                <c:pt idx="2">
                  <c:v>2248</c:v>
                </c:pt>
                <c:pt idx="3">
                  <c:v>1644</c:v>
                </c:pt>
                <c:pt idx="4">
                  <c:v>1793</c:v>
                </c:pt>
                <c:pt idx="5">
                  <c:v>1922</c:v>
                </c:pt>
                <c:pt idx="6">
                  <c:v>525</c:v>
                </c:pt>
                <c:pt idx="7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1-4572-8C78-FDB61A44CCCB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8.7'!$Z$93:$Z$100</c:f>
              <c:numCache>
                <c:formatCode>#,##0</c:formatCode>
                <c:ptCount val="8"/>
                <c:pt idx="0">
                  <c:v>4546</c:v>
                </c:pt>
                <c:pt idx="1">
                  <c:v>8447</c:v>
                </c:pt>
                <c:pt idx="2">
                  <c:v>531</c:v>
                </c:pt>
                <c:pt idx="3">
                  <c:v>2579</c:v>
                </c:pt>
                <c:pt idx="4">
                  <c:v>4988</c:v>
                </c:pt>
                <c:pt idx="5">
                  <c:v>2598</c:v>
                </c:pt>
                <c:pt idx="6">
                  <c:v>68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1-4572-8C78-FDB61A44C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8.69'!$V$8:$Z$8</c:f>
              <c:numCache>
                <c:formatCode>#,##0</c:formatCode>
                <c:ptCount val="5"/>
                <c:pt idx="0">
                  <c:v>37298.769999999997</c:v>
                </c:pt>
                <c:pt idx="1">
                  <c:v>38245.11</c:v>
                </c:pt>
                <c:pt idx="2">
                  <c:v>39676.300000000003</c:v>
                </c:pt>
                <c:pt idx="3">
                  <c:v>41518</c:v>
                </c:pt>
                <c:pt idx="4">
                  <c:v>41565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B-4E79-BC1F-B160615BA0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B-4E79-BC1F-B160615BA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8.70'!$U$4:$Y$4</c:f>
              <c:numCache>
                <c:formatCode>#,##0</c:formatCode>
                <c:ptCount val="5"/>
                <c:pt idx="1">
                  <c:v>28102</c:v>
                </c:pt>
                <c:pt idx="2">
                  <c:v>30176</c:v>
                </c:pt>
                <c:pt idx="3">
                  <c:v>29283</c:v>
                </c:pt>
                <c:pt idx="4">
                  <c:v>30524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5-47C7-81B1-58CBE3C0BCF9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8.70'!$U$7:$Y$7</c:f>
              <c:numCache>
                <c:formatCode>#,##0</c:formatCode>
                <c:ptCount val="5"/>
                <c:pt idx="1">
                  <c:v>19965</c:v>
                </c:pt>
                <c:pt idx="2">
                  <c:v>20422</c:v>
                </c:pt>
                <c:pt idx="3">
                  <c:v>20714</c:v>
                </c:pt>
                <c:pt idx="4">
                  <c:v>20880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5-47C7-81B1-58CBE3C0BCF9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8.70'!$U$11:$Y$11</c:f>
              <c:numCache>
                <c:formatCode>#,##0</c:formatCode>
                <c:ptCount val="5"/>
                <c:pt idx="1">
                  <c:v>25385</c:v>
                </c:pt>
                <c:pt idx="2">
                  <c:v>27425</c:v>
                </c:pt>
                <c:pt idx="3">
                  <c:v>26454</c:v>
                </c:pt>
                <c:pt idx="4">
                  <c:v>27571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5-47C7-81B1-58CBE3C0BCF9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8.70'!$U$12:$Y$12</c:f>
              <c:numCache>
                <c:formatCode>#,##0</c:formatCode>
                <c:ptCount val="5"/>
                <c:pt idx="1">
                  <c:v>2715</c:v>
                </c:pt>
                <c:pt idx="2">
                  <c:v>2755</c:v>
                </c:pt>
                <c:pt idx="3">
                  <c:v>2828</c:v>
                </c:pt>
                <c:pt idx="4">
                  <c:v>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5-47C7-81B1-58CBE3C0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2.5173908974638923E-2</c:v>
                </c:pt>
                <c:pt idx="1">
                  <c:v>3.150637926193967E-3</c:v>
                </c:pt>
                <c:pt idx="2">
                  <c:v>8.141747512243816E-2</c:v>
                </c:pt>
                <c:pt idx="3">
                  <c:v>9.9198303022740748E-3</c:v>
                </c:pt>
                <c:pt idx="4">
                  <c:v>5.6836260411142654E-2</c:v>
                </c:pt>
                <c:pt idx="5">
                  <c:v>2.4206881492341768E-2</c:v>
                </c:pt>
                <c:pt idx="6">
                  <c:v>0.11604329787565898</c:v>
                </c:pt>
                <c:pt idx="7">
                  <c:v>0.10671616183672833</c:v>
                </c:pt>
                <c:pt idx="8">
                  <c:v>2.7887824812053531E-2</c:v>
                </c:pt>
                <c:pt idx="9">
                  <c:v>5.5838038493932684E-3</c:v>
                </c:pt>
                <c:pt idx="10">
                  <c:v>2.4550020276382693E-2</c:v>
                </c:pt>
                <c:pt idx="11">
                  <c:v>1.2945690488816795E-2</c:v>
                </c:pt>
                <c:pt idx="12">
                  <c:v>4.208129269738279E-2</c:v>
                </c:pt>
                <c:pt idx="13">
                  <c:v>6.7754312630626701E-2</c:v>
                </c:pt>
                <c:pt idx="14">
                  <c:v>5.6961038150793897E-2</c:v>
                </c:pt>
                <c:pt idx="15">
                  <c:v>8.2353308169822503E-2</c:v>
                </c:pt>
                <c:pt idx="16">
                  <c:v>0.17075833671273044</c:v>
                </c:pt>
                <c:pt idx="17">
                  <c:v>2.5329881149202982E-2</c:v>
                </c:pt>
                <c:pt idx="18">
                  <c:v>3.1506379261939672E-2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0-4404-992F-83C95B0083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0-4404-992F-83C95B008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8.70'!$Y$44:$Y$60</c:f>
              <c:numCache>
                <c:formatCode>#,##0</c:formatCode>
                <c:ptCount val="17"/>
                <c:pt idx="0">
                  <c:v>4</c:v>
                </c:pt>
                <c:pt idx="1">
                  <c:v>517</c:v>
                </c:pt>
                <c:pt idx="2">
                  <c:v>1028</c:v>
                </c:pt>
                <c:pt idx="3">
                  <c:v>1379</c:v>
                </c:pt>
                <c:pt idx="4">
                  <c:v>2031</c:v>
                </c:pt>
                <c:pt idx="5">
                  <c:v>1761</c:v>
                </c:pt>
                <c:pt idx="6">
                  <c:v>1325</c:v>
                </c:pt>
                <c:pt idx="7">
                  <c:v>1213</c:v>
                </c:pt>
                <c:pt idx="8">
                  <c:v>1284</c:v>
                </c:pt>
                <c:pt idx="9">
                  <c:v>1180</c:v>
                </c:pt>
                <c:pt idx="10">
                  <c:v>1148</c:v>
                </c:pt>
                <c:pt idx="11">
                  <c:v>954</c:v>
                </c:pt>
                <c:pt idx="12">
                  <c:v>557</c:v>
                </c:pt>
                <c:pt idx="13">
                  <c:v>272</c:v>
                </c:pt>
                <c:pt idx="14">
                  <c:v>99</c:v>
                </c:pt>
                <c:pt idx="15">
                  <c:v>52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C-4B74-AE67-A91237F35796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8.70'!$Y$63:$Y$79</c:f>
              <c:numCache>
                <c:formatCode>#,##0</c:formatCode>
                <c:ptCount val="17"/>
                <c:pt idx="0">
                  <c:v>12</c:v>
                </c:pt>
                <c:pt idx="1">
                  <c:v>581</c:v>
                </c:pt>
                <c:pt idx="2">
                  <c:v>1152</c:v>
                </c:pt>
                <c:pt idx="3">
                  <c:v>1506</c:v>
                </c:pt>
                <c:pt idx="4">
                  <c:v>1858</c:v>
                </c:pt>
                <c:pt idx="5">
                  <c:v>1584</c:v>
                </c:pt>
                <c:pt idx="6">
                  <c:v>1363</c:v>
                </c:pt>
                <c:pt idx="7">
                  <c:v>1434</c:v>
                </c:pt>
                <c:pt idx="8">
                  <c:v>1441</c:v>
                </c:pt>
                <c:pt idx="9">
                  <c:v>1519</c:v>
                </c:pt>
                <c:pt idx="10">
                  <c:v>1374</c:v>
                </c:pt>
                <c:pt idx="11">
                  <c:v>1066</c:v>
                </c:pt>
                <c:pt idx="12">
                  <c:v>471</c:v>
                </c:pt>
                <c:pt idx="13">
                  <c:v>156</c:v>
                </c:pt>
                <c:pt idx="14">
                  <c:v>67</c:v>
                </c:pt>
                <c:pt idx="15">
                  <c:v>40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C-4B74-AE67-A91237F3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8.70'!$Y$83:$Y$90</c:f>
              <c:numCache>
                <c:formatCode>#,##0</c:formatCode>
                <c:ptCount val="8"/>
                <c:pt idx="0">
                  <c:v>1001</c:v>
                </c:pt>
                <c:pt idx="1">
                  <c:v>1312</c:v>
                </c:pt>
                <c:pt idx="2">
                  <c:v>1787</c:v>
                </c:pt>
                <c:pt idx="3">
                  <c:v>693</c:v>
                </c:pt>
                <c:pt idx="4">
                  <c:v>379</c:v>
                </c:pt>
                <c:pt idx="5">
                  <c:v>710</c:v>
                </c:pt>
                <c:pt idx="6">
                  <c:v>883</c:v>
                </c:pt>
                <c:pt idx="7">
                  <c:v>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A-430D-B41B-608BCA7F452C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8.70'!$Y$93:$Y$100</c:f>
              <c:numCache>
                <c:formatCode>#,##0</c:formatCode>
                <c:ptCount val="8"/>
                <c:pt idx="0">
                  <c:v>803</c:v>
                </c:pt>
                <c:pt idx="1">
                  <c:v>2374</c:v>
                </c:pt>
                <c:pt idx="2">
                  <c:v>398</c:v>
                </c:pt>
                <c:pt idx="3">
                  <c:v>1667</c:v>
                </c:pt>
                <c:pt idx="4">
                  <c:v>1481</c:v>
                </c:pt>
                <c:pt idx="5">
                  <c:v>1187</c:v>
                </c:pt>
                <c:pt idx="6">
                  <c:v>53</c:v>
                </c:pt>
                <c:pt idx="7">
                  <c:v>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A-430D-B41B-608BCA7F4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8.70'!$U$8:$Y$8</c:f>
              <c:numCache>
                <c:formatCode>#,##0</c:formatCode>
                <c:ptCount val="5"/>
                <c:pt idx="1">
                  <c:v>35460</c:v>
                </c:pt>
                <c:pt idx="2">
                  <c:v>37802</c:v>
                </c:pt>
                <c:pt idx="3">
                  <c:v>38414.75</c:v>
                </c:pt>
                <c:pt idx="4">
                  <c:v>41094.29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F-4904-81E1-00B93B59F6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F-4904-81E1-00B93B59F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8.70'!$V$4:$Z$4</c:f>
              <c:numCache>
                <c:formatCode>#,##0</c:formatCode>
                <c:ptCount val="5"/>
                <c:pt idx="0">
                  <c:v>28102</c:v>
                </c:pt>
                <c:pt idx="1">
                  <c:v>30176</c:v>
                </c:pt>
                <c:pt idx="2">
                  <c:v>29283</c:v>
                </c:pt>
                <c:pt idx="3">
                  <c:v>30524</c:v>
                </c:pt>
                <c:pt idx="4">
                  <c:v>32057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C-482F-94E7-667CF458ADB8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8.70'!$V$7:$Z$7</c:f>
              <c:numCache>
                <c:formatCode>#,##0</c:formatCode>
                <c:ptCount val="5"/>
                <c:pt idx="0">
                  <c:v>19965</c:v>
                </c:pt>
                <c:pt idx="1">
                  <c:v>20422</c:v>
                </c:pt>
                <c:pt idx="2">
                  <c:v>20714</c:v>
                </c:pt>
                <c:pt idx="3">
                  <c:v>20880</c:v>
                </c:pt>
                <c:pt idx="4">
                  <c:v>21300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C-482F-94E7-667CF458ADB8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8.70'!$V$11:$Z$11</c:f>
              <c:numCache>
                <c:formatCode>#,##0</c:formatCode>
                <c:ptCount val="5"/>
                <c:pt idx="0">
                  <c:v>25385</c:v>
                </c:pt>
                <c:pt idx="1">
                  <c:v>27425</c:v>
                </c:pt>
                <c:pt idx="2">
                  <c:v>26454</c:v>
                </c:pt>
                <c:pt idx="3">
                  <c:v>27571</c:v>
                </c:pt>
                <c:pt idx="4">
                  <c:v>29018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C-482F-94E7-667CF458ADB8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8.70'!$V$12:$Z$12</c:f>
              <c:numCache>
                <c:formatCode>#,##0</c:formatCode>
                <c:ptCount val="5"/>
                <c:pt idx="0">
                  <c:v>2715</c:v>
                </c:pt>
                <c:pt idx="1">
                  <c:v>2755</c:v>
                </c:pt>
                <c:pt idx="2">
                  <c:v>2828</c:v>
                </c:pt>
                <c:pt idx="3">
                  <c:v>2953</c:v>
                </c:pt>
                <c:pt idx="4">
                  <c:v>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7C-482F-94E7-667CF458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2.5173908974638923E-2</c:v>
                </c:pt>
                <c:pt idx="1">
                  <c:v>3.150637926193967E-3</c:v>
                </c:pt>
                <c:pt idx="2">
                  <c:v>8.141747512243816E-2</c:v>
                </c:pt>
                <c:pt idx="3">
                  <c:v>9.9198303022740748E-3</c:v>
                </c:pt>
                <c:pt idx="4">
                  <c:v>5.6836260411142654E-2</c:v>
                </c:pt>
                <c:pt idx="5">
                  <c:v>2.4206881492341768E-2</c:v>
                </c:pt>
                <c:pt idx="6">
                  <c:v>0.11604329787565898</c:v>
                </c:pt>
                <c:pt idx="7">
                  <c:v>0.10671616183672833</c:v>
                </c:pt>
                <c:pt idx="8">
                  <c:v>2.7887824812053531E-2</c:v>
                </c:pt>
                <c:pt idx="9">
                  <c:v>5.5838038493932684E-3</c:v>
                </c:pt>
                <c:pt idx="10">
                  <c:v>2.4550020276382693E-2</c:v>
                </c:pt>
                <c:pt idx="11">
                  <c:v>1.2945690488816795E-2</c:v>
                </c:pt>
                <c:pt idx="12">
                  <c:v>4.208129269738279E-2</c:v>
                </c:pt>
                <c:pt idx="13">
                  <c:v>6.7754312630626701E-2</c:v>
                </c:pt>
                <c:pt idx="14">
                  <c:v>5.6961038150793897E-2</c:v>
                </c:pt>
                <c:pt idx="15">
                  <c:v>8.2353308169822503E-2</c:v>
                </c:pt>
                <c:pt idx="16">
                  <c:v>0.17075833671273044</c:v>
                </c:pt>
                <c:pt idx="17">
                  <c:v>2.5329881149202982E-2</c:v>
                </c:pt>
                <c:pt idx="18">
                  <c:v>3.1506379261939672E-2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C-42D0-A8AD-3C87E0F6B2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C-42D0-A8AD-3C87E0F6B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8.70'!$Z$44:$Z$60</c:f>
              <c:numCache>
                <c:formatCode>#,##0</c:formatCode>
                <c:ptCount val="17"/>
                <c:pt idx="0">
                  <c:v>9</c:v>
                </c:pt>
                <c:pt idx="1">
                  <c:v>573</c:v>
                </c:pt>
                <c:pt idx="2">
                  <c:v>1094</c:v>
                </c:pt>
                <c:pt idx="3">
                  <c:v>1369</c:v>
                </c:pt>
                <c:pt idx="4">
                  <c:v>1977</c:v>
                </c:pt>
                <c:pt idx="5">
                  <c:v>1882</c:v>
                </c:pt>
                <c:pt idx="6">
                  <c:v>1443</c:v>
                </c:pt>
                <c:pt idx="7">
                  <c:v>1248</c:v>
                </c:pt>
                <c:pt idx="8">
                  <c:v>1282</c:v>
                </c:pt>
                <c:pt idx="9">
                  <c:v>1221</c:v>
                </c:pt>
                <c:pt idx="10">
                  <c:v>1129</c:v>
                </c:pt>
                <c:pt idx="11">
                  <c:v>1038</c:v>
                </c:pt>
                <c:pt idx="12">
                  <c:v>618</c:v>
                </c:pt>
                <c:pt idx="13">
                  <c:v>271</c:v>
                </c:pt>
                <c:pt idx="14">
                  <c:v>118</c:v>
                </c:pt>
                <c:pt idx="15">
                  <c:v>64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4-4E7E-8B6F-F98049DA7132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8.70'!$Z$63:$Z$79</c:f>
              <c:numCache>
                <c:formatCode>#,##0</c:formatCode>
                <c:ptCount val="17"/>
                <c:pt idx="0">
                  <c:v>13</c:v>
                </c:pt>
                <c:pt idx="1">
                  <c:v>696</c:v>
                </c:pt>
                <c:pt idx="2">
                  <c:v>1243</c:v>
                </c:pt>
                <c:pt idx="3">
                  <c:v>1577</c:v>
                </c:pt>
                <c:pt idx="4">
                  <c:v>1856</c:v>
                </c:pt>
                <c:pt idx="5">
                  <c:v>1784</c:v>
                </c:pt>
                <c:pt idx="6">
                  <c:v>1425</c:v>
                </c:pt>
                <c:pt idx="7">
                  <c:v>1578</c:v>
                </c:pt>
                <c:pt idx="8">
                  <c:v>1450</c:v>
                </c:pt>
                <c:pt idx="9">
                  <c:v>1581</c:v>
                </c:pt>
                <c:pt idx="10">
                  <c:v>1398</c:v>
                </c:pt>
                <c:pt idx="11">
                  <c:v>1199</c:v>
                </c:pt>
                <c:pt idx="12">
                  <c:v>542</c:v>
                </c:pt>
                <c:pt idx="13">
                  <c:v>188</c:v>
                </c:pt>
                <c:pt idx="14">
                  <c:v>68</c:v>
                </c:pt>
                <c:pt idx="15">
                  <c:v>49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4-4E7E-8B6F-F98049DA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8.70'!$Z$83:$Z$90</c:f>
              <c:numCache>
                <c:formatCode>#,##0</c:formatCode>
                <c:ptCount val="8"/>
                <c:pt idx="0">
                  <c:v>1043</c:v>
                </c:pt>
                <c:pt idx="1">
                  <c:v>1336</c:v>
                </c:pt>
                <c:pt idx="2">
                  <c:v>1870</c:v>
                </c:pt>
                <c:pt idx="3">
                  <c:v>713</c:v>
                </c:pt>
                <c:pt idx="4">
                  <c:v>373</c:v>
                </c:pt>
                <c:pt idx="5">
                  <c:v>723</c:v>
                </c:pt>
                <c:pt idx="6">
                  <c:v>868</c:v>
                </c:pt>
                <c:pt idx="7">
                  <c:v>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7-4EBE-97FB-FBD0BC52464D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8.70'!$Z$93:$Z$100</c:f>
              <c:numCache>
                <c:formatCode>#,##0</c:formatCode>
                <c:ptCount val="8"/>
                <c:pt idx="0">
                  <c:v>845</c:v>
                </c:pt>
                <c:pt idx="1">
                  <c:v>2439</c:v>
                </c:pt>
                <c:pt idx="2">
                  <c:v>400</c:v>
                </c:pt>
                <c:pt idx="3">
                  <c:v>1755</c:v>
                </c:pt>
                <c:pt idx="4">
                  <c:v>1506</c:v>
                </c:pt>
                <c:pt idx="5">
                  <c:v>1170</c:v>
                </c:pt>
                <c:pt idx="6">
                  <c:v>63</c:v>
                </c:pt>
                <c:pt idx="7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7-4EBE-97FB-FBD0BC52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6.2902072909220869E-2</c:v>
                </c:pt>
                <c:pt idx="1">
                  <c:v>3.018028750694941E-3</c:v>
                </c:pt>
                <c:pt idx="2">
                  <c:v>6.1472480343102216E-2</c:v>
                </c:pt>
                <c:pt idx="3">
                  <c:v>8.2598681597966794E-3</c:v>
                </c:pt>
                <c:pt idx="4">
                  <c:v>7.1082519259788743E-2</c:v>
                </c:pt>
                <c:pt idx="5">
                  <c:v>1.5566674608847589E-2</c:v>
                </c:pt>
                <c:pt idx="6">
                  <c:v>8.3948852354856648E-2</c:v>
                </c:pt>
                <c:pt idx="7">
                  <c:v>0.13319037407672146</c:v>
                </c:pt>
                <c:pt idx="8">
                  <c:v>3.5104439679135888E-2</c:v>
                </c:pt>
                <c:pt idx="9">
                  <c:v>6.5920101659915813E-3</c:v>
                </c:pt>
                <c:pt idx="10">
                  <c:v>3.057739655309348E-2</c:v>
                </c:pt>
                <c:pt idx="11">
                  <c:v>2.327059010404257E-2</c:v>
                </c:pt>
                <c:pt idx="12">
                  <c:v>5.5357001032483519E-2</c:v>
                </c:pt>
                <c:pt idx="13">
                  <c:v>5.2338972281788576E-2</c:v>
                </c:pt>
                <c:pt idx="14">
                  <c:v>5.2974346755619094E-2</c:v>
                </c:pt>
                <c:pt idx="15">
                  <c:v>7.1241362878246367E-2</c:v>
                </c:pt>
                <c:pt idx="16">
                  <c:v>0.10666348979429752</c:v>
                </c:pt>
                <c:pt idx="17">
                  <c:v>3.5263283297593519E-2</c:v>
                </c:pt>
                <c:pt idx="18">
                  <c:v>2.7241680565483282E-2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F-4723-9E2E-04214634D8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F-4723-9E2E-04214634D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8.7'!$V$8:$Z$8</c:f>
              <c:numCache>
                <c:formatCode>#,##0</c:formatCode>
                <c:ptCount val="5"/>
                <c:pt idx="0">
                  <c:v>50480</c:v>
                </c:pt>
                <c:pt idx="1">
                  <c:v>51100</c:v>
                </c:pt>
                <c:pt idx="2">
                  <c:v>52611.86</c:v>
                </c:pt>
                <c:pt idx="3">
                  <c:v>54978</c:v>
                </c:pt>
                <c:pt idx="4">
                  <c:v>53526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3-493B-9D58-96F6523B1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3-493B-9D58-96F6523B1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8.70'!$V$8:$Z$8</c:f>
              <c:numCache>
                <c:formatCode>#,##0</c:formatCode>
                <c:ptCount val="5"/>
                <c:pt idx="0">
                  <c:v>35460</c:v>
                </c:pt>
                <c:pt idx="1">
                  <c:v>37802</c:v>
                </c:pt>
                <c:pt idx="2">
                  <c:v>38414.75</c:v>
                </c:pt>
                <c:pt idx="3">
                  <c:v>41094.29</c:v>
                </c:pt>
                <c:pt idx="4">
                  <c:v>41243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9-4102-8097-B80DBA4A95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9-4102-8097-B80DBA4A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8.71'!$U$4:$Y$4</c:f>
              <c:numCache>
                <c:formatCode>#,##0</c:formatCode>
                <c:ptCount val="5"/>
                <c:pt idx="1">
                  <c:v>32389</c:v>
                </c:pt>
                <c:pt idx="2">
                  <c:v>32143</c:v>
                </c:pt>
                <c:pt idx="3">
                  <c:v>32811</c:v>
                </c:pt>
                <c:pt idx="4">
                  <c:v>34036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8-427E-A851-20B886047E2B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8.71'!$U$7:$Y$7</c:f>
              <c:numCache>
                <c:formatCode>#,##0</c:formatCode>
                <c:ptCount val="5"/>
                <c:pt idx="1">
                  <c:v>22795</c:v>
                </c:pt>
                <c:pt idx="2">
                  <c:v>22669</c:v>
                </c:pt>
                <c:pt idx="3">
                  <c:v>23437</c:v>
                </c:pt>
                <c:pt idx="4">
                  <c:v>23960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8-427E-A851-20B886047E2B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8.71'!$U$11:$Y$11</c:f>
              <c:numCache>
                <c:formatCode>#,##0</c:formatCode>
                <c:ptCount val="5"/>
                <c:pt idx="1">
                  <c:v>27409</c:v>
                </c:pt>
                <c:pt idx="2">
                  <c:v>27478</c:v>
                </c:pt>
                <c:pt idx="3">
                  <c:v>27821</c:v>
                </c:pt>
                <c:pt idx="4">
                  <c:v>28843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8-427E-A851-20B886047E2B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8.71'!$U$12:$Y$12</c:f>
              <c:numCache>
                <c:formatCode>#,##0</c:formatCode>
                <c:ptCount val="5"/>
                <c:pt idx="1">
                  <c:v>4978</c:v>
                </c:pt>
                <c:pt idx="2">
                  <c:v>4662</c:v>
                </c:pt>
                <c:pt idx="3">
                  <c:v>4986</c:v>
                </c:pt>
                <c:pt idx="4">
                  <c:v>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B8-427E-A851-20B88604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8.4149995950433307E-2</c:v>
                </c:pt>
                <c:pt idx="1">
                  <c:v>1.5820307227126698E-2</c:v>
                </c:pt>
                <c:pt idx="2">
                  <c:v>5.3589265948543505E-2</c:v>
                </c:pt>
                <c:pt idx="3">
                  <c:v>1.2148700089090468E-2</c:v>
                </c:pt>
                <c:pt idx="4">
                  <c:v>8.045139170108799E-2</c:v>
                </c:pt>
                <c:pt idx="5">
                  <c:v>2.0139845036581085E-2</c:v>
                </c:pt>
                <c:pt idx="6">
                  <c:v>9.2249129343160277E-2</c:v>
                </c:pt>
                <c:pt idx="7">
                  <c:v>7.1677330525633756E-2</c:v>
                </c:pt>
                <c:pt idx="8">
                  <c:v>2.7618044869198995E-2</c:v>
                </c:pt>
                <c:pt idx="9">
                  <c:v>4.6974973677816473E-3</c:v>
                </c:pt>
                <c:pt idx="10">
                  <c:v>2.3838449285926405E-2</c:v>
                </c:pt>
                <c:pt idx="11">
                  <c:v>1.7818093463999353E-2</c:v>
                </c:pt>
                <c:pt idx="12">
                  <c:v>4.01986987392349E-2</c:v>
                </c:pt>
                <c:pt idx="13">
                  <c:v>6.9652547177452007E-2</c:v>
                </c:pt>
                <c:pt idx="14">
                  <c:v>7.078642585243379E-2</c:v>
                </c:pt>
                <c:pt idx="15">
                  <c:v>7.5132960773197269E-2</c:v>
                </c:pt>
                <c:pt idx="16">
                  <c:v>0.13169190896574068</c:v>
                </c:pt>
                <c:pt idx="17">
                  <c:v>1.6927188790799384E-2</c:v>
                </c:pt>
                <c:pt idx="18">
                  <c:v>3.0398747334035258E-2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F-4934-AD5B-D9D48ABE86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F-4934-AD5B-D9D48ABE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8.71'!$Y$44:$Y$60</c:f>
              <c:numCache>
                <c:formatCode>#,##0</c:formatCode>
                <c:ptCount val="17"/>
                <c:pt idx="0">
                  <c:v>12</c:v>
                </c:pt>
                <c:pt idx="1">
                  <c:v>415</c:v>
                </c:pt>
                <c:pt idx="2">
                  <c:v>912</c:v>
                </c:pt>
                <c:pt idx="3">
                  <c:v>1409</c:v>
                </c:pt>
                <c:pt idx="4">
                  <c:v>1931</c:v>
                </c:pt>
                <c:pt idx="5">
                  <c:v>1714</c:v>
                </c:pt>
                <c:pt idx="6">
                  <c:v>1562</c:v>
                </c:pt>
                <c:pt idx="7">
                  <c:v>1420</c:v>
                </c:pt>
                <c:pt idx="8">
                  <c:v>1478</c:v>
                </c:pt>
                <c:pt idx="9">
                  <c:v>1551</c:v>
                </c:pt>
                <c:pt idx="10">
                  <c:v>1661</c:v>
                </c:pt>
                <c:pt idx="11">
                  <c:v>1458</c:v>
                </c:pt>
                <c:pt idx="12">
                  <c:v>859</c:v>
                </c:pt>
                <c:pt idx="13">
                  <c:v>402</c:v>
                </c:pt>
                <c:pt idx="14">
                  <c:v>152</c:v>
                </c:pt>
                <c:pt idx="15">
                  <c:v>71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6-4B5B-BE5B-564C65243333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8.71'!$Y$63:$Y$79</c:f>
              <c:numCache>
                <c:formatCode>#,##0</c:formatCode>
                <c:ptCount val="17"/>
                <c:pt idx="0">
                  <c:v>12</c:v>
                </c:pt>
                <c:pt idx="1">
                  <c:v>518</c:v>
                </c:pt>
                <c:pt idx="2">
                  <c:v>1076</c:v>
                </c:pt>
                <c:pt idx="3">
                  <c:v>1453</c:v>
                </c:pt>
                <c:pt idx="4">
                  <c:v>1713</c:v>
                </c:pt>
                <c:pt idx="5">
                  <c:v>1614</c:v>
                </c:pt>
                <c:pt idx="6">
                  <c:v>1587</c:v>
                </c:pt>
                <c:pt idx="7">
                  <c:v>1474</c:v>
                </c:pt>
                <c:pt idx="8">
                  <c:v>1543</c:v>
                </c:pt>
                <c:pt idx="9">
                  <c:v>1743</c:v>
                </c:pt>
                <c:pt idx="10">
                  <c:v>1612</c:v>
                </c:pt>
                <c:pt idx="11">
                  <c:v>1394</c:v>
                </c:pt>
                <c:pt idx="12">
                  <c:v>743</c:v>
                </c:pt>
                <c:pt idx="13">
                  <c:v>261</c:v>
                </c:pt>
                <c:pt idx="14">
                  <c:v>104</c:v>
                </c:pt>
                <c:pt idx="15">
                  <c:v>61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6-4B5B-BE5B-564C65243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8.71'!$Y$83:$Y$90</c:f>
              <c:numCache>
                <c:formatCode>#,##0</c:formatCode>
                <c:ptCount val="8"/>
                <c:pt idx="0">
                  <c:v>1299</c:v>
                </c:pt>
                <c:pt idx="1">
                  <c:v>1111</c:v>
                </c:pt>
                <c:pt idx="2">
                  <c:v>2430</c:v>
                </c:pt>
                <c:pt idx="3">
                  <c:v>712</c:v>
                </c:pt>
                <c:pt idx="4">
                  <c:v>330</c:v>
                </c:pt>
                <c:pt idx="5">
                  <c:v>491</c:v>
                </c:pt>
                <c:pt idx="6">
                  <c:v>1242</c:v>
                </c:pt>
                <c:pt idx="7">
                  <c:v>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F-497C-B660-53A5C84C48E6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8.71'!$Y$93:$Y$100</c:f>
              <c:numCache>
                <c:formatCode>#,##0</c:formatCode>
                <c:ptCount val="8"/>
                <c:pt idx="0">
                  <c:v>1012</c:v>
                </c:pt>
                <c:pt idx="1">
                  <c:v>2199</c:v>
                </c:pt>
                <c:pt idx="2">
                  <c:v>458</c:v>
                </c:pt>
                <c:pt idx="3">
                  <c:v>1908</c:v>
                </c:pt>
                <c:pt idx="4">
                  <c:v>1520</c:v>
                </c:pt>
                <c:pt idx="5">
                  <c:v>1089</c:v>
                </c:pt>
                <c:pt idx="6">
                  <c:v>98</c:v>
                </c:pt>
                <c:pt idx="7">
                  <c:v>1040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F-497C-B660-53A5C84C4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8.71'!$U$8:$Y$8</c:f>
              <c:numCache>
                <c:formatCode>#,##0</c:formatCode>
                <c:ptCount val="5"/>
                <c:pt idx="1">
                  <c:v>39965.5</c:v>
                </c:pt>
                <c:pt idx="2">
                  <c:v>41074</c:v>
                </c:pt>
                <c:pt idx="3">
                  <c:v>42239.85</c:v>
                </c:pt>
                <c:pt idx="4">
                  <c:v>44065.45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D-4D73-90B3-284488FB2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D-4D73-90B3-284488FB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8.71'!$V$4:$Z$4</c:f>
              <c:numCache>
                <c:formatCode>#,##0</c:formatCode>
                <c:ptCount val="5"/>
                <c:pt idx="0">
                  <c:v>32389</c:v>
                </c:pt>
                <c:pt idx="1">
                  <c:v>32143</c:v>
                </c:pt>
                <c:pt idx="2">
                  <c:v>32811</c:v>
                </c:pt>
                <c:pt idx="3">
                  <c:v>34036</c:v>
                </c:pt>
                <c:pt idx="4">
                  <c:v>37043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3-4B23-AF26-3E0A016A2426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8.71'!$V$7:$Z$7</c:f>
              <c:numCache>
                <c:formatCode>#,##0</c:formatCode>
                <c:ptCount val="5"/>
                <c:pt idx="0">
                  <c:v>22795</c:v>
                </c:pt>
                <c:pt idx="1">
                  <c:v>22669</c:v>
                </c:pt>
                <c:pt idx="2">
                  <c:v>23437</c:v>
                </c:pt>
                <c:pt idx="3">
                  <c:v>23960</c:v>
                </c:pt>
                <c:pt idx="4">
                  <c:v>24888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3-4B23-AF26-3E0A016A2426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8.71'!$V$11:$Z$11</c:f>
              <c:numCache>
                <c:formatCode>#,##0</c:formatCode>
                <c:ptCount val="5"/>
                <c:pt idx="0">
                  <c:v>27409</c:v>
                </c:pt>
                <c:pt idx="1">
                  <c:v>27478</c:v>
                </c:pt>
                <c:pt idx="2">
                  <c:v>27821</c:v>
                </c:pt>
                <c:pt idx="3">
                  <c:v>28843</c:v>
                </c:pt>
                <c:pt idx="4">
                  <c:v>31628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3-4B23-AF26-3E0A016A2426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8.71'!$V$12:$Z$12</c:f>
              <c:numCache>
                <c:formatCode>#,##0</c:formatCode>
                <c:ptCount val="5"/>
                <c:pt idx="0">
                  <c:v>4978</c:v>
                </c:pt>
                <c:pt idx="1">
                  <c:v>4662</c:v>
                </c:pt>
                <c:pt idx="2">
                  <c:v>4986</c:v>
                </c:pt>
                <c:pt idx="3">
                  <c:v>5193</c:v>
                </c:pt>
                <c:pt idx="4">
                  <c:v>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83-4B23-AF26-3E0A016A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8.4149995950433307E-2</c:v>
                </c:pt>
                <c:pt idx="1">
                  <c:v>1.5820307227126698E-2</c:v>
                </c:pt>
                <c:pt idx="2">
                  <c:v>5.3589265948543505E-2</c:v>
                </c:pt>
                <c:pt idx="3">
                  <c:v>1.2148700089090468E-2</c:v>
                </c:pt>
                <c:pt idx="4">
                  <c:v>8.045139170108799E-2</c:v>
                </c:pt>
                <c:pt idx="5">
                  <c:v>2.0139845036581085E-2</c:v>
                </c:pt>
                <c:pt idx="6">
                  <c:v>9.2249129343160277E-2</c:v>
                </c:pt>
                <c:pt idx="7">
                  <c:v>7.1677330525633756E-2</c:v>
                </c:pt>
                <c:pt idx="8">
                  <c:v>2.7618044869198995E-2</c:v>
                </c:pt>
                <c:pt idx="9">
                  <c:v>4.6974973677816473E-3</c:v>
                </c:pt>
                <c:pt idx="10">
                  <c:v>2.3838449285926405E-2</c:v>
                </c:pt>
                <c:pt idx="11">
                  <c:v>1.7818093463999353E-2</c:v>
                </c:pt>
                <c:pt idx="12">
                  <c:v>4.01986987392349E-2</c:v>
                </c:pt>
                <c:pt idx="13">
                  <c:v>6.9652547177452007E-2</c:v>
                </c:pt>
                <c:pt idx="14">
                  <c:v>7.078642585243379E-2</c:v>
                </c:pt>
                <c:pt idx="15">
                  <c:v>7.5132960773197269E-2</c:v>
                </c:pt>
                <c:pt idx="16">
                  <c:v>0.13169190896574068</c:v>
                </c:pt>
                <c:pt idx="17">
                  <c:v>1.6927188790799384E-2</c:v>
                </c:pt>
                <c:pt idx="18">
                  <c:v>3.0398747334035258E-2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A-463E-AA01-FFC50952DA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A-463E-AA01-FFC50952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8.71'!$Z$44:$Z$60</c:f>
              <c:numCache>
                <c:formatCode>#,##0</c:formatCode>
                <c:ptCount val="17"/>
                <c:pt idx="0">
                  <c:v>12</c:v>
                </c:pt>
                <c:pt idx="1">
                  <c:v>524</c:v>
                </c:pt>
                <c:pt idx="2">
                  <c:v>1132</c:v>
                </c:pt>
                <c:pt idx="3">
                  <c:v>1496</c:v>
                </c:pt>
                <c:pt idx="4">
                  <c:v>1990</c:v>
                </c:pt>
                <c:pt idx="5">
                  <c:v>1851</c:v>
                </c:pt>
                <c:pt idx="6">
                  <c:v>1721</c:v>
                </c:pt>
                <c:pt idx="7">
                  <c:v>1595</c:v>
                </c:pt>
                <c:pt idx="8">
                  <c:v>1503</c:v>
                </c:pt>
                <c:pt idx="9">
                  <c:v>1672</c:v>
                </c:pt>
                <c:pt idx="10">
                  <c:v>1681</c:v>
                </c:pt>
                <c:pt idx="11">
                  <c:v>1514</c:v>
                </c:pt>
                <c:pt idx="12">
                  <c:v>925</c:v>
                </c:pt>
                <c:pt idx="13">
                  <c:v>471</c:v>
                </c:pt>
                <c:pt idx="14">
                  <c:v>173</c:v>
                </c:pt>
                <c:pt idx="15">
                  <c:v>83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D-4161-A8DC-8D22E222B675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8.71'!$Z$63:$Z$79</c:f>
              <c:numCache>
                <c:formatCode>#,##0</c:formatCode>
                <c:ptCount val="17"/>
                <c:pt idx="0">
                  <c:v>18</c:v>
                </c:pt>
                <c:pt idx="1">
                  <c:v>641</c:v>
                </c:pt>
                <c:pt idx="2">
                  <c:v>1336</c:v>
                </c:pt>
                <c:pt idx="3">
                  <c:v>1554</c:v>
                </c:pt>
                <c:pt idx="4">
                  <c:v>1878</c:v>
                </c:pt>
                <c:pt idx="5">
                  <c:v>1734</c:v>
                </c:pt>
                <c:pt idx="6">
                  <c:v>1784</c:v>
                </c:pt>
                <c:pt idx="7">
                  <c:v>1597</c:v>
                </c:pt>
                <c:pt idx="8">
                  <c:v>1629</c:v>
                </c:pt>
                <c:pt idx="9">
                  <c:v>1941</c:v>
                </c:pt>
                <c:pt idx="10">
                  <c:v>1716</c:v>
                </c:pt>
                <c:pt idx="11">
                  <c:v>1487</c:v>
                </c:pt>
                <c:pt idx="12">
                  <c:v>810</c:v>
                </c:pt>
                <c:pt idx="13">
                  <c:v>299</c:v>
                </c:pt>
                <c:pt idx="14">
                  <c:v>114</c:v>
                </c:pt>
                <c:pt idx="15">
                  <c:v>59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D-4161-A8DC-8D22E222B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8.71'!$Z$83:$Z$90</c:f>
              <c:numCache>
                <c:formatCode>#,##0</c:formatCode>
                <c:ptCount val="8"/>
                <c:pt idx="0">
                  <c:v>1327</c:v>
                </c:pt>
                <c:pt idx="1">
                  <c:v>1150</c:v>
                </c:pt>
                <c:pt idx="2">
                  <c:v>2500</c:v>
                </c:pt>
                <c:pt idx="3">
                  <c:v>760</c:v>
                </c:pt>
                <c:pt idx="4">
                  <c:v>339</c:v>
                </c:pt>
                <c:pt idx="5">
                  <c:v>540</c:v>
                </c:pt>
                <c:pt idx="6">
                  <c:v>1263</c:v>
                </c:pt>
                <c:pt idx="7">
                  <c:v>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9-452A-84A1-FB0F5EFDE800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8.71'!$Z$93:$Z$100</c:f>
              <c:numCache>
                <c:formatCode>#,##0</c:formatCode>
                <c:ptCount val="8"/>
                <c:pt idx="0">
                  <c:v>1030</c:v>
                </c:pt>
                <c:pt idx="1">
                  <c:v>2267</c:v>
                </c:pt>
                <c:pt idx="2">
                  <c:v>468</c:v>
                </c:pt>
                <c:pt idx="3">
                  <c:v>2057</c:v>
                </c:pt>
                <c:pt idx="4">
                  <c:v>1609</c:v>
                </c:pt>
                <c:pt idx="5">
                  <c:v>1185</c:v>
                </c:pt>
                <c:pt idx="6">
                  <c:v>110</c:v>
                </c:pt>
                <c:pt idx="7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9-452A-84A1-FB0F5EFD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8.8'!$U$4:$Y$4</c:f>
              <c:numCache>
                <c:formatCode>#,##0</c:formatCode>
                <c:ptCount val="5"/>
                <c:pt idx="1">
                  <c:v>10398</c:v>
                </c:pt>
                <c:pt idx="2">
                  <c:v>10604</c:v>
                </c:pt>
                <c:pt idx="3">
                  <c:v>10738</c:v>
                </c:pt>
                <c:pt idx="4">
                  <c:v>11321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8-4871-AFA2-1AC3B6AB2372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8.8'!$U$7:$Y$7</c:f>
              <c:numCache>
                <c:formatCode>#,##0</c:formatCode>
                <c:ptCount val="5"/>
                <c:pt idx="1">
                  <c:v>7308</c:v>
                </c:pt>
                <c:pt idx="2">
                  <c:v>7370</c:v>
                </c:pt>
                <c:pt idx="3">
                  <c:v>7566</c:v>
                </c:pt>
                <c:pt idx="4">
                  <c:v>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8-4871-AFA2-1AC3B6AB2372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8.8'!$U$11:$Y$11</c:f>
              <c:numCache>
                <c:formatCode>#,##0</c:formatCode>
                <c:ptCount val="5"/>
                <c:pt idx="1">
                  <c:v>8637</c:v>
                </c:pt>
                <c:pt idx="2">
                  <c:v>8881</c:v>
                </c:pt>
                <c:pt idx="3">
                  <c:v>8945</c:v>
                </c:pt>
                <c:pt idx="4">
                  <c:v>9472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8-4871-AFA2-1AC3B6AB2372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8.8'!$U$12:$Y$12</c:f>
              <c:numCache>
                <c:formatCode>#,##0</c:formatCode>
                <c:ptCount val="5"/>
                <c:pt idx="1">
                  <c:v>1762</c:v>
                </c:pt>
                <c:pt idx="2">
                  <c:v>1719</c:v>
                </c:pt>
                <c:pt idx="3">
                  <c:v>1792</c:v>
                </c:pt>
                <c:pt idx="4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38-4871-AFA2-1AC3B6AB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8.71'!$V$8:$Z$8</c:f>
              <c:numCache>
                <c:formatCode>#,##0</c:formatCode>
                <c:ptCount val="5"/>
                <c:pt idx="0">
                  <c:v>39965.5</c:v>
                </c:pt>
                <c:pt idx="1">
                  <c:v>41074</c:v>
                </c:pt>
                <c:pt idx="2">
                  <c:v>42239.85</c:v>
                </c:pt>
                <c:pt idx="3">
                  <c:v>44065.45</c:v>
                </c:pt>
                <c:pt idx="4">
                  <c:v>44117.21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1-47AD-80A6-552E9FB2B5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1-47AD-80A6-552E9FB2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8.72'!$U$4:$Y$4</c:f>
              <c:numCache>
                <c:formatCode>#,##0</c:formatCode>
                <c:ptCount val="5"/>
                <c:pt idx="1">
                  <c:v>3900</c:v>
                </c:pt>
                <c:pt idx="2">
                  <c:v>3884</c:v>
                </c:pt>
                <c:pt idx="3">
                  <c:v>3899</c:v>
                </c:pt>
                <c:pt idx="4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5-402C-BB4A-F2B9A1C8373D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8.72'!$U$7:$Y$7</c:f>
              <c:numCache>
                <c:formatCode>#,##0</c:formatCode>
                <c:ptCount val="5"/>
                <c:pt idx="1">
                  <c:v>2357</c:v>
                </c:pt>
                <c:pt idx="2">
                  <c:v>2318</c:v>
                </c:pt>
                <c:pt idx="3">
                  <c:v>2386</c:v>
                </c:pt>
                <c:pt idx="4">
                  <c:v>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5-402C-BB4A-F2B9A1C8373D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8.72'!$U$11:$Y$11</c:f>
              <c:numCache>
                <c:formatCode>#,##0</c:formatCode>
                <c:ptCount val="5"/>
                <c:pt idx="1">
                  <c:v>2762</c:v>
                </c:pt>
                <c:pt idx="2">
                  <c:v>2757</c:v>
                </c:pt>
                <c:pt idx="3">
                  <c:v>2748</c:v>
                </c:pt>
                <c:pt idx="4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5-402C-BB4A-F2B9A1C8373D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8.72'!$U$12:$Y$12</c:f>
              <c:numCache>
                <c:formatCode>#,##0</c:formatCode>
                <c:ptCount val="5"/>
                <c:pt idx="1">
                  <c:v>1133</c:v>
                </c:pt>
                <c:pt idx="2">
                  <c:v>1130</c:v>
                </c:pt>
                <c:pt idx="3">
                  <c:v>1155</c:v>
                </c:pt>
                <c:pt idx="4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5-402C-BB4A-F2B9A1C83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0.27752976190476192</c:v>
                </c:pt>
                <c:pt idx="1">
                  <c:v>2.48015873015873E-3</c:v>
                </c:pt>
                <c:pt idx="2">
                  <c:v>1.6865079365079364E-2</c:v>
                </c:pt>
                <c:pt idx="3">
                  <c:v>1.984126984126984E-3</c:v>
                </c:pt>
                <c:pt idx="4">
                  <c:v>2.5049603174603176E-2</c:v>
                </c:pt>
                <c:pt idx="5">
                  <c:v>1.8353174603174604E-2</c:v>
                </c:pt>
                <c:pt idx="6">
                  <c:v>4.6130952380952384E-2</c:v>
                </c:pt>
                <c:pt idx="7">
                  <c:v>3.050595238095238E-2</c:v>
                </c:pt>
                <c:pt idx="8">
                  <c:v>3.2986111111111112E-2</c:v>
                </c:pt>
                <c:pt idx="9">
                  <c:v>5.208333333333333E-3</c:v>
                </c:pt>
                <c:pt idx="10">
                  <c:v>1.4136904761904762E-2</c:v>
                </c:pt>
                <c:pt idx="11">
                  <c:v>1.7609126984126984E-2</c:v>
                </c:pt>
                <c:pt idx="12">
                  <c:v>2.0089285714285716E-2</c:v>
                </c:pt>
                <c:pt idx="13">
                  <c:v>3.7698412698412696E-2</c:v>
                </c:pt>
                <c:pt idx="14">
                  <c:v>5.4563492063492064E-2</c:v>
                </c:pt>
                <c:pt idx="15">
                  <c:v>6.25E-2</c:v>
                </c:pt>
                <c:pt idx="16">
                  <c:v>0.12351190476190477</c:v>
                </c:pt>
                <c:pt idx="17">
                  <c:v>9.9206349206349201E-3</c:v>
                </c:pt>
                <c:pt idx="18">
                  <c:v>2.0089285714285716E-2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2-4228-AA85-FE1941044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2-4228-AA85-FE1941044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8.72'!$Y$44:$Y$60</c:f>
              <c:numCache>
                <c:formatCode>#,##0</c:formatCode>
                <c:ptCount val="17"/>
                <c:pt idx="0">
                  <c:v>8</c:v>
                </c:pt>
                <c:pt idx="1">
                  <c:v>59</c:v>
                </c:pt>
                <c:pt idx="2">
                  <c:v>139</c:v>
                </c:pt>
                <c:pt idx="3">
                  <c:v>181</c:v>
                </c:pt>
                <c:pt idx="4">
                  <c:v>203</c:v>
                </c:pt>
                <c:pt idx="5">
                  <c:v>180</c:v>
                </c:pt>
                <c:pt idx="6">
                  <c:v>100</c:v>
                </c:pt>
                <c:pt idx="7">
                  <c:v>127</c:v>
                </c:pt>
                <c:pt idx="8">
                  <c:v>156</c:v>
                </c:pt>
                <c:pt idx="9">
                  <c:v>186</c:v>
                </c:pt>
                <c:pt idx="10">
                  <c:v>199</c:v>
                </c:pt>
                <c:pt idx="11">
                  <c:v>212</c:v>
                </c:pt>
                <c:pt idx="12">
                  <c:v>113</c:v>
                </c:pt>
                <c:pt idx="13">
                  <c:v>83</c:v>
                </c:pt>
                <c:pt idx="14">
                  <c:v>37</c:v>
                </c:pt>
                <c:pt idx="15">
                  <c:v>26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4-442E-8DB2-1ABD497D26F6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8.72'!$Y$63:$Y$79</c:f>
              <c:numCache>
                <c:formatCode>#,##0</c:formatCode>
                <c:ptCount val="17"/>
                <c:pt idx="0">
                  <c:v>10</c:v>
                </c:pt>
                <c:pt idx="1">
                  <c:v>56</c:v>
                </c:pt>
                <c:pt idx="2">
                  <c:v>135</c:v>
                </c:pt>
                <c:pt idx="3">
                  <c:v>125</c:v>
                </c:pt>
                <c:pt idx="4">
                  <c:v>168</c:v>
                </c:pt>
                <c:pt idx="5">
                  <c:v>150</c:v>
                </c:pt>
                <c:pt idx="6">
                  <c:v>131</c:v>
                </c:pt>
                <c:pt idx="7">
                  <c:v>112</c:v>
                </c:pt>
                <c:pt idx="8">
                  <c:v>146</c:v>
                </c:pt>
                <c:pt idx="9">
                  <c:v>198</c:v>
                </c:pt>
                <c:pt idx="10">
                  <c:v>228</c:v>
                </c:pt>
                <c:pt idx="11">
                  <c:v>186</c:v>
                </c:pt>
                <c:pt idx="12">
                  <c:v>93</c:v>
                </c:pt>
                <c:pt idx="13">
                  <c:v>56</c:v>
                </c:pt>
                <c:pt idx="14">
                  <c:v>32</c:v>
                </c:pt>
                <c:pt idx="15">
                  <c:v>20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4-442E-8DB2-1ABD497D2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8.72'!$Y$83:$Y$90</c:f>
              <c:numCache>
                <c:formatCode>#,##0</c:formatCode>
                <c:ptCount val="8"/>
                <c:pt idx="0">
                  <c:v>110</c:v>
                </c:pt>
                <c:pt idx="1">
                  <c:v>46</c:v>
                </c:pt>
                <c:pt idx="2">
                  <c:v>149</c:v>
                </c:pt>
                <c:pt idx="3">
                  <c:v>30</c:v>
                </c:pt>
                <c:pt idx="4">
                  <c:v>13</c:v>
                </c:pt>
                <c:pt idx="5">
                  <c:v>26</c:v>
                </c:pt>
                <c:pt idx="6">
                  <c:v>111</c:v>
                </c:pt>
                <c:pt idx="7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E-4159-BD3D-18C55677C9BD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8.72'!$Y$93:$Y$100</c:f>
              <c:numCache>
                <c:formatCode>#,##0</c:formatCode>
                <c:ptCount val="8"/>
                <c:pt idx="0">
                  <c:v>61</c:v>
                </c:pt>
                <c:pt idx="1">
                  <c:v>226</c:v>
                </c:pt>
                <c:pt idx="2">
                  <c:v>25</c:v>
                </c:pt>
                <c:pt idx="3">
                  <c:v>135</c:v>
                </c:pt>
                <c:pt idx="4">
                  <c:v>116</c:v>
                </c:pt>
                <c:pt idx="5">
                  <c:v>55</c:v>
                </c:pt>
                <c:pt idx="6">
                  <c:v>19</c:v>
                </c:pt>
                <c:pt idx="7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E-4159-BD3D-18C55677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8.72'!$U$8:$Y$8</c:f>
              <c:numCache>
                <c:formatCode>#,##0</c:formatCode>
                <c:ptCount val="5"/>
                <c:pt idx="1">
                  <c:v>23805.3</c:v>
                </c:pt>
                <c:pt idx="2">
                  <c:v>22932</c:v>
                </c:pt>
                <c:pt idx="3">
                  <c:v>21234.93</c:v>
                </c:pt>
                <c:pt idx="4">
                  <c:v>22899.62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6-498A-AFA1-CC1ACD8CDE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6-498A-AFA1-CC1ACD8C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8.72'!$V$4:$Z$4</c:f>
              <c:numCache>
                <c:formatCode>#,##0</c:formatCode>
                <c:ptCount val="5"/>
                <c:pt idx="0">
                  <c:v>3900</c:v>
                </c:pt>
                <c:pt idx="1">
                  <c:v>3884</c:v>
                </c:pt>
                <c:pt idx="2">
                  <c:v>3899</c:v>
                </c:pt>
                <c:pt idx="3">
                  <c:v>3870</c:v>
                </c:pt>
                <c:pt idx="4">
                  <c:v>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4-45E0-8981-673D8AE114F1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8.72'!$V$7:$Z$7</c:f>
              <c:numCache>
                <c:formatCode>#,##0</c:formatCode>
                <c:ptCount val="5"/>
                <c:pt idx="0">
                  <c:v>2357</c:v>
                </c:pt>
                <c:pt idx="1">
                  <c:v>2318</c:v>
                </c:pt>
                <c:pt idx="2">
                  <c:v>2386</c:v>
                </c:pt>
                <c:pt idx="3">
                  <c:v>2344</c:v>
                </c:pt>
                <c:pt idx="4">
                  <c:v>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4-45E0-8981-673D8AE114F1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8.72'!$V$11:$Z$11</c:f>
              <c:numCache>
                <c:formatCode>#,##0</c:formatCode>
                <c:ptCount val="5"/>
                <c:pt idx="0">
                  <c:v>2762</c:v>
                </c:pt>
                <c:pt idx="1">
                  <c:v>2757</c:v>
                </c:pt>
                <c:pt idx="2">
                  <c:v>2748</c:v>
                </c:pt>
                <c:pt idx="3">
                  <c:v>2766</c:v>
                </c:pt>
                <c:pt idx="4">
                  <c:v>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4-45E0-8981-673D8AE114F1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8.72'!$V$12:$Z$12</c:f>
              <c:numCache>
                <c:formatCode>#,##0</c:formatCode>
                <c:ptCount val="5"/>
                <c:pt idx="0">
                  <c:v>1133</c:v>
                </c:pt>
                <c:pt idx="1">
                  <c:v>1130</c:v>
                </c:pt>
                <c:pt idx="2">
                  <c:v>1155</c:v>
                </c:pt>
                <c:pt idx="3">
                  <c:v>1104</c:v>
                </c:pt>
                <c:pt idx="4">
                  <c:v>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4-45E0-8981-673D8AE1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0.27752976190476192</c:v>
                </c:pt>
                <c:pt idx="1">
                  <c:v>2.48015873015873E-3</c:v>
                </c:pt>
                <c:pt idx="2">
                  <c:v>1.6865079365079364E-2</c:v>
                </c:pt>
                <c:pt idx="3">
                  <c:v>1.984126984126984E-3</c:v>
                </c:pt>
                <c:pt idx="4">
                  <c:v>2.5049603174603176E-2</c:v>
                </c:pt>
                <c:pt idx="5">
                  <c:v>1.8353174603174604E-2</c:v>
                </c:pt>
                <c:pt idx="6">
                  <c:v>4.6130952380952384E-2</c:v>
                </c:pt>
                <c:pt idx="7">
                  <c:v>3.050595238095238E-2</c:v>
                </c:pt>
                <c:pt idx="8">
                  <c:v>3.2986111111111112E-2</c:v>
                </c:pt>
                <c:pt idx="9">
                  <c:v>5.208333333333333E-3</c:v>
                </c:pt>
                <c:pt idx="10">
                  <c:v>1.4136904761904762E-2</c:v>
                </c:pt>
                <c:pt idx="11">
                  <c:v>1.7609126984126984E-2</c:v>
                </c:pt>
                <c:pt idx="12">
                  <c:v>2.0089285714285716E-2</c:v>
                </c:pt>
                <c:pt idx="13">
                  <c:v>3.7698412698412696E-2</c:v>
                </c:pt>
                <c:pt idx="14">
                  <c:v>5.4563492063492064E-2</c:v>
                </c:pt>
                <c:pt idx="15">
                  <c:v>6.25E-2</c:v>
                </c:pt>
                <c:pt idx="16">
                  <c:v>0.12351190476190477</c:v>
                </c:pt>
                <c:pt idx="17">
                  <c:v>9.9206349206349201E-3</c:v>
                </c:pt>
                <c:pt idx="18">
                  <c:v>2.0089285714285716E-2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7-479C-BAB5-337129748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7-479C-BAB5-337129748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8.72'!$Z$44:$Z$60</c:f>
              <c:numCache>
                <c:formatCode>#,##0</c:formatCode>
                <c:ptCount val="17"/>
                <c:pt idx="0">
                  <c:v>5</c:v>
                </c:pt>
                <c:pt idx="1">
                  <c:v>43</c:v>
                </c:pt>
                <c:pt idx="2">
                  <c:v>142</c:v>
                </c:pt>
                <c:pt idx="3">
                  <c:v>184</c:v>
                </c:pt>
                <c:pt idx="4">
                  <c:v>203</c:v>
                </c:pt>
                <c:pt idx="5">
                  <c:v>198</c:v>
                </c:pt>
                <c:pt idx="6">
                  <c:v>117</c:v>
                </c:pt>
                <c:pt idx="7">
                  <c:v>115</c:v>
                </c:pt>
                <c:pt idx="8">
                  <c:v>160</c:v>
                </c:pt>
                <c:pt idx="9">
                  <c:v>199</c:v>
                </c:pt>
                <c:pt idx="10">
                  <c:v>186</c:v>
                </c:pt>
                <c:pt idx="11">
                  <c:v>201</c:v>
                </c:pt>
                <c:pt idx="12">
                  <c:v>129</c:v>
                </c:pt>
                <c:pt idx="13">
                  <c:v>84</c:v>
                </c:pt>
                <c:pt idx="14">
                  <c:v>40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A-48CA-80A1-7E4F78270D55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8.72'!$Z$63:$Z$79</c:f>
              <c:numCache>
                <c:formatCode>#,##0</c:formatCode>
                <c:ptCount val="17"/>
                <c:pt idx="0">
                  <c:v>3</c:v>
                </c:pt>
                <c:pt idx="1">
                  <c:v>50</c:v>
                </c:pt>
                <c:pt idx="2">
                  <c:v>145</c:v>
                </c:pt>
                <c:pt idx="3">
                  <c:v>156</c:v>
                </c:pt>
                <c:pt idx="4">
                  <c:v>174</c:v>
                </c:pt>
                <c:pt idx="5">
                  <c:v>156</c:v>
                </c:pt>
                <c:pt idx="6">
                  <c:v>170</c:v>
                </c:pt>
                <c:pt idx="7">
                  <c:v>115</c:v>
                </c:pt>
                <c:pt idx="8">
                  <c:v>140</c:v>
                </c:pt>
                <c:pt idx="9">
                  <c:v>237</c:v>
                </c:pt>
                <c:pt idx="10">
                  <c:v>259</c:v>
                </c:pt>
                <c:pt idx="11">
                  <c:v>188</c:v>
                </c:pt>
                <c:pt idx="12">
                  <c:v>87</c:v>
                </c:pt>
                <c:pt idx="13">
                  <c:v>61</c:v>
                </c:pt>
                <c:pt idx="14">
                  <c:v>28</c:v>
                </c:pt>
                <c:pt idx="15">
                  <c:v>22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A-48CA-80A1-7E4F78270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8.72'!$Z$83:$Z$90</c:f>
              <c:numCache>
                <c:formatCode>#,##0</c:formatCode>
                <c:ptCount val="8"/>
                <c:pt idx="0">
                  <c:v>103</c:v>
                </c:pt>
                <c:pt idx="1">
                  <c:v>45</c:v>
                </c:pt>
                <c:pt idx="2">
                  <c:v>151</c:v>
                </c:pt>
                <c:pt idx="3">
                  <c:v>37</c:v>
                </c:pt>
                <c:pt idx="4">
                  <c:v>11</c:v>
                </c:pt>
                <c:pt idx="5">
                  <c:v>28</c:v>
                </c:pt>
                <c:pt idx="6">
                  <c:v>100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2-4F83-ADB9-B8A6B52ABF49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8.72'!$Z$93:$Z$100</c:f>
              <c:numCache>
                <c:formatCode>#,##0</c:formatCode>
                <c:ptCount val="8"/>
                <c:pt idx="0">
                  <c:v>67</c:v>
                </c:pt>
                <c:pt idx="1">
                  <c:v>238</c:v>
                </c:pt>
                <c:pt idx="2">
                  <c:v>22</c:v>
                </c:pt>
                <c:pt idx="3">
                  <c:v>135</c:v>
                </c:pt>
                <c:pt idx="4">
                  <c:v>121</c:v>
                </c:pt>
                <c:pt idx="5">
                  <c:v>56</c:v>
                </c:pt>
                <c:pt idx="6">
                  <c:v>10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2-4F83-ADB9-B8A6B52AB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6.6881137825939727E-2</c:v>
                </c:pt>
                <c:pt idx="1">
                  <c:v>1.583135794107687E-2</c:v>
                </c:pt>
                <c:pt idx="2">
                  <c:v>7.1114121232644767E-2</c:v>
                </c:pt>
                <c:pt idx="3">
                  <c:v>6.0108364375211646E-3</c:v>
                </c:pt>
                <c:pt idx="4">
                  <c:v>8.6268201828648833E-2</c:v>
                </c:pt>
                <c:pt idx="5">
                  <c:v>2.7853030816119201E-2</c:v>
                </c:pt>
                <c:pt idx="6">
                  <c:v>9.1771080257365398E-2</c:v>
                </c:pt>
                <c:pt idx="7">
                  <c:v>7.5093125634947508E-2</c:v>
                </c:pt>
                <c:pt idx="8">
                  <c:v>3.581103962072469E-2</c:v>
                </c:pt>
                <c:pt idx="9">
                  <c:v>4.1483237385709446E-3</c:v>
                </c:pt>
                <c:pt idx="10">
                  <c:v>2.4466644090755163E-2</c:v>
                </c:pt>
                <c:pt idx="11">
                  <c:v>1.2021672875042329E-2</c:v>
                </c:pt>
                <c:pt idx="12">
                  <c:v>3.8858787673552317E-2</c:v>
                </c:pt>
                <c:pt idx="13">
                  <c:v>6.747375550287843E-2</c:v>
                </c:pt>
                <c:pt idx="14">
                  <c:v>5.8753809685066036E-2</c:v>
                </c:pt>
                <c:pt idx="15">
                  <c:v>6.1970877074161872E-2</c:v>
                </c:pt>
                <c:pt idx="16">
                  <c:v>0.1380799187267186</c:v>
                </c:pt>
                <c:pt idx="17">
                  <c:v>1.8625126989502201E-2</c:v>
                </c:pt>
                <c:pt idx="18">
                  <c:v>3.2086014222824248E-2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C-4F0C-A9CD-3B9DC794EC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C-4F0C-A9CD-3B9DC794E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8.72'!$V$8:$Z$8</c:f>
              <c:numCache>
                <c:formatCode>#,##0</c:formatCode>
                <c:ptCount val="5"/>
                <c:pt idx="0">
                  <c:v>23805.3</c:v>
                </c:pt>
                <c:pt idx="1">
                  <c:v>22932</c:v>
                </c:pt>
                <c:pt idx="2">
                  <c:v>21234.93</c:v>
                </c:pt>
                <c:pt idx="3">
                  <c:v>22899.62</c:v>
                </c:pt>
                <c:pt idx="4">
                  <c:v>22780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2-42B3-B33C-4A402A8C80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2-42B3-B33C-4A402A8C8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8.73'!$U$4:$Y$4</c:f>
              <c:numCache>
                <c:formatCode>#,##0</c:formatCode>
                <c:ptCount val="5"/>
                <c:pt idx="1">
                  <c:v>130872</c:v>
                </c:pt>
                <c:pt idx="2">
                  <c:v>135646</c:v>
                </c:pt>
                <c:pt idx="3">
                  <c:v>135091</c:v>
                </c:pt>
                <c:pt idx="4">
                  <c:v>135249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7-4730-99F0-AAEE0FACAB76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8.73'!$U$7:$Y$7</c:f>
              <c:numCache>
                <c:formatCode>#,##0</c:formatCode>
                <c:ptCount val="5"/>
                <c:pt idx="1">
                  <c:v>93283</c:v>
                </c:pt>
                <c:pt idx="2">
                  <c:v>95542</c:v>
                </c:pt>
                <c:pt idx="3">
                  <c:v>96475</c:v>
                </c:pt>
                <c:pt idx="4">
                  <c:v>95093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7-4730-99F0-AAEE0FACAB76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8.73'!$U$11:$Y$11</c:f>
              <c:numCache>
                <c:formatCode>#,##0</c:formatCode>
                <c:ptCount val="5"/>
                <c:pt idx="1">
                  <c:v>118276</c:v>
                </c:pt>
                <c:pt idx="2">
                  <c:v>122313</c:v>
                </c:pt>
                <c:pt idx="3">
                  <c:v>121351</c:v>
                </c:pt>
                <c:pt idx="4">
                  <c:v>120967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730-99F0-AAEE0FACAB76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8.73'!$U$12:$Y$12</c:f>
              <c:numCache>
                <c:formatCode>#,##0</c:formatCode>
                <c:ptCount val="5"/>
                <c:pt idx="1">
                  <c:v>12592</c:v>
                </c:pt>
                <c:pt idx="2">
                  <c:v>13339</c:v>
                </c:pt>
                <c:pt idx="3">
                  <c:v>13741</c:v>
                </c:pt>
                <c:pt idx="4">
                  <c:v>14282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F7-4730-99F0-AAEE0FAC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2.7889432112306795E-3</c:v>
                </c:pt>
                <c:pt idx="1">
                  <c:v>8.4270226526394641E-4</c:v>
                </c:pt>
                <c:pt idx="2">
                  <c:v>4.1352604016880797E-2</c:v>
                </c:pt>
                <c:pt idx="3">
                  <c:v>5.4976290638647932E-3</c:v>
                </c:pt>
                <c:pt idx="4">
                  <c:v>4.5552739116767771E-2</c:v>
                </c:pt>
                <c:pt idx="5">
                  <c:v>4.0222312883312489E-2</c:v>
                </c:pt>
                <c:pt idx="6">
                  <c:v>9.9886970886643167E-2</c:v>
                </c:pt>
                <c:pt idx="7">
                  <c:v>8.8811455400317013E-2</c:v>
                </c:pt>
                <c:pt idx="8">
                  <c:v>2.7387823621078257E-2</c:v>
                </c:pt>
                <c:pt idx="9">
                  <c:v>2.0706398517914112E-2</c:v>
                </c:pt>
                <c:pt idx="10">
                  <c:v>5.6160086677947287E-2</c:v>
                </c:pt>
                <c:pt idx="11">
                  <c:v>1.7315525117209185E-2</c:v>
                </c:pt>
                <c:pt idx="12">
                  <c:v>0.11446036958513633</c:v>
                </c:pt>
                <c:pt idx="13">
                  <c:v>8.8677693135989402E-2</c:v>
                </c:pt>
                <c:pt idx="14">
                  <c:v>4.4375631190684793E-2</c:v>
                </c:pt>
                <c:pt idx="15">
                  <c:v>9.0249399741838834E-2</c:v>
                </c:pt>
                <c:pt idx="16">
                  <c:v>0.13699262301112233</c:v>
                </c:pt>
                <c:pt idx="17">
                  <c:v>2.2030644934757454E-2</c:v>
                </c:pt>
                <c:pt idx="18">
                  <c:v>3.5232980423892613E-2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6-4659-B1EE-106715D3A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B6-4659-B1EE-106715D3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8.73'!$Y$44:$Y$60</c:f>
              <c:numCache>
                <c:formatCode>#,##0</c:formatCode>
                <c:ptCount val="17"/>
                <c:pt idx="0">
                  <c:v>23</c:v>
                </c:pt>
                <c:pt idx="1">
                  <c:v>905</c:v>
                </c:pt>
                <c:pt idx="2">
                  <c:v>3429</c:v>
                </c:pt>
                <c:pt idx="3">
                  <c:v>7286</c:v>
                </c:pt>
                <c:pt idx="4">
                  <c:v>9662</c:v>
                </c:pt>
                <c:pt idx="5">
                  <c:v>8061</c:v>
                </c:pt>
                <c:pt idx="6">
                  <c:v>7520</c:v>
                </c:pt>
                <c:pt idx="7">
                  <c:v>6391</c:v>
                </c:pt>
                <c:pt idx="8">
                  <c:v>6192</c:v>
                </c:pt>
                <c:pt idx="9">
                  <c:v>5777</c:v>
                </c:pt>
                <c:pt idx="10">
                  <c:v>4693</c:v>
                </c:pt>
                <c:pt idx="11">
                  <c:v>3589</c:v>
                </c:pt>
                <c:pt idx="12">
                  <c:v>1897</c:v>
                </c:pt>
                <c:pt idx="13">
                  <c:v>922</c:v>
                </c:pt>
                <c:pt idx="14">
                  <c:v>377</c:v>
                </c:pt>
                <c:pt idx="15">
                  <c:v>171</c:v>
                </c:pt>
                <c:pt idx="16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0-43CD-B139-FC34D16DC19C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8.73'!$Y$63:$Y$79</c:f>
              <c:numCache>
                <c:formatCode>#,##0</c:formatCode>
                <c:ptCount val="17"/>
                <c:pt idx="0">
                  <c:v>19</c:v>
                </c:pt>
                <c:pt idx="1">
                  <c:v>1094</c:v>
                </c:pt>
                <c:pt idx="2">
                  <c:v>3697</c:v>
                </c:pt>
                <c:pt idx="3">
                  <c:v>7720</c:v>
                </c:pt>
                <c:pt idx="4">
                  <c:v>8978</c:v>
                </c:pt>
                <c:pt idx="5">
                  <c:v>7944</c:v>
                </c:pt>
                <c:pt idx="6">
                  <c:v>7480</c:v>
                </c:pt>
                <c:pt idx="7">
                  <c:v>6495</c:v>
                </c:pt>
                <c:pt idx="8">
                  <c:v>6608</c:v>
                </c:pt>
                <c:pt idx="9">
                  <c:v>6413</c:v>
                </c:pt>
                <c:pt idx="10">
                  <c:v>4959</c:v>
                </c:pt>
                <c:pt idx="11">
                  <c:v>3439</c:v>
                </c:pt>
                <c:pt idx="12">
                  <c:v>1740</c:v>
                </c:pt>
                <c:pt idx="13">
                  <c:v>769</c:v>
                </c:pt>
                <c:pt idx="14">
                  <c:v>313</c:v>
                </c:pt>
                <c:pt idx="15">
                  <c:v>203</c:v>
                </c:pt>
                <c:pt idx="16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0-43CD-B139-FC34D16D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8.73'!$Y$83:$Y$90</c:f>
              <c:numCache>
                <c:formatCode>#,##0</c:formatCode>
                <c:ptCount val="8"/>
                <c:pt idx="0">
                  <c:v>7332</c:v>
                </c:pt>
                <c:pt idx="1">
                  <c:v>12610</c:v>
                </c:pt>
                <c:pt idx="2">
                  <c:v>5279</c:v>
                </c:pt>
                <c:pt idx="3">
                  <c:v>2614</c:v>
                </c:pt>
                <c:pt idx="4">
                  <c:v>3280</c:v>
                </c:pt>
                <c:pt idx="5">
                  <c:v>3070</c:v>
                </c:pt>
                <c:pt idx="6">
                  <c:v>1732</c:v>
                </c:pt>
                <c:pt idx="7">
                  <c:v>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E-4DED-B697-510698DD1143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8.73'!$Y$93:$Y$100</c:f>
              <c:numCache>
                <c:formatCode>#,##0</c:formatCode>
                <c:ptCount val="8"/>
                <c:pt idx="0">
                  <c:v>4711</c:v>
                </c:pt>
                <c:pt idx="1">
                  <c:v>14206</c:v>
                </c:pt>
                <c:pt idx="2">
                  <c:v>1356</c:v>
                </c:pt>
                <c:pt idx="3">
                  <c:v>5443</c:v>
                </c:pt>
                <c:pt idx="4">
                  <c:v>7979</c:v>
                </c:pt>
                <c:pt idx="5">
                  <c:v>4174</c:v>
                </c:pt>
                <c:pt idx="6">
                  <c:v>294</c:v>
                </c:pt>
                <c:pt idx="7">
                  <c:v>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E-4DED-B697-510698DD1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8.73'!$U$8:$Y$8</c:f>
              <c:numCache>
                <c:formatCode>#,##0</c:formatCode>
                <c:ptCount val="5"/>
                <c:pt idx="1">
                  <c:v>41997</c:v>
                </c:pt>
                <c:pt idx="2">
                  <c:v>42187.79</c:v>
                </c:pt>
                <c:pt idx="3">
                  <c:v>42811.88</c:v>
                </c:pt>
                <c:pt idx="4">
                  <c:v>46050.59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A-438A-9973-D61F286589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A-438A-9973-D61F28658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8.73'!$V$4:$Z$4</c:f>
              <c:numCache>
                <c:formatCode>#,##0</c:formatCode>
                <c:ptCount val="5"/>
                <c:pt idx="0">
                  <c:v>130872</c:v>
                </c:pt>
                <c:pt idx="1">
                  <c:v>135646</c:v>
                </c:pt>
                <c:pt idx="2">
                  <c:v>135091</c:v>
                </c:pt>
                <c:pt idx="3">
                  <c:v>135249</c:v>
                </c:pt>
                <c:pt idx="4">
                  <c:v>149523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B-411D-B0BA-C1745486DF67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8.73'!$V$7:$Z$7</c:f>
              <c:numCache>
                <c:formatCode>#,##0</c:formatCode>
                <c:ptCount val="5"/>
                <c:pt idx="0">
                  <c:v>93283</c:v>
                </c:pt>
                <c:pt idx="1">
                  <c:v>95542</c:v>
                </c:pt>
                <c:pt idx="2">
                  <c:v>96475</c:v>
                </c:pt>
                <c:pt idx="3">
                  <c:v>95093</c:v>
                </c:pt>
                <c:pt idx="4">
                  <c:v>98152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B-411D-B0BA-C1745486DF67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8.73'!$V$11:$Z$11</c:f>
              <c:numCache>
                <c:formatCode>#,##0</c:formatCode>
                <c:ptCount val="5"/>
                <c:pt idx="0">
                  <c:v>118276</c:v>
                </c:pt>
                <c:pt idx="1">
                  <c:v>122313</c:v>
                </c:pt>
                <c:pt idx="2">
                  <c:v>121351</c:v>
                </c:pt>
                <c:pt idx="3">
                  <c:v>120967</c:v>
                </c:pt>
                <c:pt idx="4">
                  <c:v>134986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B-411D-B0BA-C1745486DF67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8.73'!$V$12:$Z$12</c:f>
              <c:numCache>
                <c:formatCode>#,##0</c:formatCode>
                <c:ptCount val="5"/>
                <c:pt idx="0">
                  <c:v>12592</c:v>
                </c:pt>
                <c:pt idx="1">
                  <c:v>13339</c:v>
                </c:pt>
                <c:pt idx="2">
                  <c:v>13741</c:v>
                </c:pt>
                <c:pt idx="3">
                  <c:v>14282</c:v>
                </c:pt>
                <c:pt idx="4">
                  <c:v>14540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B-411D-B0BA-C1745486D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2.7889432112306795E-3</c:v>
                </c:pt>
                <c:pt idx="1">
                  <c:v>8.4270226526394641E-4</c:v>
                </c:pt>
                <c:pt idx="2">
                  <c:v>4.1352604016880797E-2</c:v>
                </c:pt>
                <c:pt idx="3">
                  <c:v>5.4976290638647932E-3</c:v>
                </c:pt>
                <c:pt idx="4">
                  <c:v>4.5552739116767771E-2</c:v>
                </c:pt>
                <c:pt idx="5">
                  <c:v>4.0222312883312489E-2</c:v>
                </c:pt>
                <c:pt idx="6">
                  <c:v>9.9886970886643167E-2</c:v>
                </c:pt>
                <c:pt idx="7">
                  <c:v>8.8811455400317013E-2</c:v>
                </c:pt>
                <c:pt idx="8">
                  <c:v>2.7387823621078257E-2</c:v>
                </c:pt>
                <c:pt idx="9">
                  <c:v>2.0706398517914112E-2</c:v>
                </c:pt>
                <c:pt idx="10">
                  <c:v>5.6160086677947287E-2</c:v>
                </c:pt>
                <c:pt idx="11">
                  <c:v>1.7315525117209185E-2</c:v>
                </c:pt>
                <c:pt idx="12">
                  <c:v>0.11446036958513633</c:v>
                </c:pt>
                <c:pt idx="13">
                  <c:v>8.8677693135989402E-2</c:v>
                </c:pt>
                <c:pt idx="14">
                  <c:v>4.4375631190684793E-2</c:v>
                </c:pt>
                <c:pt idx="15">
                  <c:v>9.0249399741838834E-2</c:v>
                </c:pt>
                <c:pt idx="16">
                  <c:v>0.13699262301112233</c:v>
                </c:pt>
                <c:pt idx="17">
                  <c:v>2.2030644934757454E-2</c:v>
                </c:pt>
                <c:pt idx="18">
                  <c:v>3.5232980423892613E-2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7-404A-8184-3447CC1C5A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7-404A-8184-3447CC1C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8.73'!$Z$44:$Z$60</c:f>
              <c:numCache>
                <c:formatCode>#,##0</c:formatCode>
                <c:ptCount val="17"/>
                <c:pt idx="0">
                  <c:v>24</c:v>
                </c:pt>
                <c:pt idx="1">
                  <c:v>1391</c:v>
                </c:pt>
                <c:pt idx="2">
                  <c:v>4389</c:v>
                </c:pt>
                <c:pt idx="3">
                  <c:v>8471</c:v>
                </c:pt>
                <c:pt idx="4">
                  <c:v>10416</c:v>
                </c:pt>
                <c:pt idx="5">
                  <c:v>8484</c:v>
                </c:pt>
                <c:pt idx="6">
                  <c:v>8002</c:v>
                </c:pt>
                <c:pt idx="7">
                  <c:v>6967</c:v>
                </c:pt>
                <c:pt idx="8">
                  <c:v>6392</c:v>
                </c:pt>
                <c:pt idx="9">
                  <c:v>6218</c:v>
                </c:pt>
                <c:pt idx="10">
                  <c:v>5018</c:v>
                </c:pt>
                <c:pt idx="11">
                  <c:v>3831</c:v>
                </c:pt>
                <c:pt idx="12">
                  <c:v>2089</c:v>
                </c:pt>
                <c:pt idx="13">
                  <c:v>974</c:v>
                </c:pt>
                <c:pt idx="14">
                  <c:v>448</c:v>
                </c:pt>
                <c:pt idx="15">
                  <c:v>182</c:v>
                </c:pt>
                <c:pt idx="16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3-4B17-AB71-014650F365F5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8.73'!$Z$63:$Z$79</c:f>
              <c:numCache>
                <c:formatCode>#,##0</c:formatCode>
                <c:ptCount val="17"/>
                <c:pt idx="0">
                  <c:v>25</c:v>
                </c:pt>
                <c:pt idx="1">
                  <c:v>1637</c:v>
                </c:pt>
                <c:pt idx="2">
                  <c:v>4856</c:v>
                </c:pt>
                <c:pt idx="3">
                  <c:v>8546</c:v>
                </c:pt>
                <c:pt idx="4">
                  <c:v>9797</c:v>
                </c:pt>
                <c:pt idx="5">
                  <c:v>8705</c:v>
                </c:pt>
                <c:pt idx="6">
                  <c:v>8232</c:v>
                </c:pt>
                <c:pt idx="7">
                  <c:v>7403</c:v>
                </c:pt>
                <c:pt idx="8">
                  <c:v>6932</c:v>
                </c:pt>
                <c:pt idx="9">
                  <c:v>7118</c:v>
                </c:pt>
                <c:pt idx="10">
                  <c:v>5350</c:v>
                </c:pt>
                <c:pt idx="11">
                  <c:v>3804</c:v>
                </c:pt>
                <c:pt idx="12">
                  <c:v>1922</c:v>
                </c:pt>
                <c:pt idx="13">
                  <c:v>838</c:v>
                </c:pt>
                <c:pt idx="14">
                  <c:v>375</c:v>
                </c:pt>
                <c:pt idx="15">
                  <c:v>205</c:v>
                </c:pt>
                <c:pt idx="16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3-4B17-AB71-014650F3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8.73'!$Z$83:$Z$90</c:f>
              <c:numCache>
                <c:formatCode>#,##0</c:formatCode>
                <c:ptCount val="8"/>
                <c:pt idx="0">
                  <c:v>7359</c:v>
                </c:pt>
                <c:pt idx="1">
                  <c:v>13041</c:v>
                </c:pt>
                <c:pt idx="2">
                  <c:v>5417</c:v>
                </c:pt>
                <c:pt idx="3">
                  <c:v>2687</c:v>
                </c:pt>
                <c:pt idx="4">
                  <c:v>3405</c:v>
                </c:pt>
                <c:pt idx="5">
                  <c:v>3318</c:v>
                </c:pt>
                <c:pt idx="6">
                  <c:v>1816</c:v>
                </c:pt>
                <c:pt idx="7">
                  <c:v>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8-4AD6-99FF-0D7D24B356B8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8.73'!$Z$93:$Z$100</c:f>
              <c:numCache>
                <c:formatCode>#,##0</c:formatCode>
                <c:ptCount val="8"/>
                <c:pt idx="0">
                  <c:v>4826</c:v>
                </c:pt>
                <c:pt idx="1">
                  <c:v>14771</c:v>
                </c:pt>
                <c:pt idx="2">
                  <c:v>1476</c:v>
                </c:pt>
                <c:pt idx="3">
                  <c:v>5759</c:v>
                </c:pt>
                <c:pt idx="4">
                  <c:v>8103</c:v>
                </c:pt>
                <c:pt idx="5">
                  <c:v>4323</c:v>
                </c:pt>
                <c:pt idx="6">
                  <c:v>302</c:v>
                </c:pt>
                <c:pt idx="7">
                  <c:v>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8-4AD6-99FF-0D7D24B35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8.8'!$Y$44:$Y$60</c:f>
              <c:numCache>
                <c:formatCode>#,##0</c:formatCode>
                <c:ptCount val="17"/>
                <c:pt idx="0">
                  <c:v>4</c:v>
                </c:pt>
                <c:pt idx="1">
                  <c:v>134</c:v>
                </c:pt>
                <c:pt idx="2">
                  <c:v>328</c:v>
                </c:pt>
                <c:pt idx="3">
                  <c:v>455</c:v>
                </c:pt>
                <c:pt idx="4">
                  <c:v>667</c:v>
                </c:pt>
                <c:pt idx="5">
                  <c:v>533</c:v>
                </c:pt>
                <c:pt idx="6">
                  <c:v>495</c:v>
                </c:pt>
                <c:pt idx="7">
                  <c:v>378</c:v>
                </c:pt>
                <c:pt idx="8">
                  <c:v>437</c:v>
                </c:pt>
                <c:pt idx="9">
                  <c:v>488</c:v>
                </c:pt>
                <c:pt idx="10">
                  <c:v>536</c:v>
                </c:pt>
                <c:pt idx="11">
                  <c:v>545</c:v>
                </c:pt>
                <c:pt idx="12">
                  <c:v>363</c:v>
                </c:pt>
                <c:pt idx="13">
                  <c:v>175</c:v>
                </c:pt>
                <c:pt idx="14">
                  <c:v>67</c:v>
                </c:pt>
                <c:pt idx="15">
                  <c:v>33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9-4314-8533-BEC645A5FA17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8.8'!$Y$63:$Y$79</c:f>
              <c:numCache>
                <c:formatCode>#,##0</c:formatCode>
                <c:ptCount val="17"/>
                <c:pt idx="0">
                  <c:v>6</c:v>
                </c:pt>
                <c:pt idx="1">
                  <c:v>167</c:v>
                </c:pt>
                <c:pt idx="2">
                  <c:v>326</c:v>
                </c:pt>
                <c:pt idx="3">
                  <c:v>486</c:v>
                </c:pt>
                <c:pt idx="4">
                  <c:v>525</c:v>
                </c:pt>
                <c:pt idx="5">
                  <c:v>488</c:v>
                </c:pt>
                <c:pt idx="6">
                  <c:v>464</c:v>
                </c:pt>
                <c:pt idx="7">
                  <c:v>456</c:v>
                </c:pt>
                <c:pt idx="8">
                  <c:v>483</c:v>
                </c:pt>
                <c:pt idx="9">
                  <c:v>581</c:v>
                </c:pt>
                <c:pt idx="10">
                  <c:v>625</c:v>
                </c:pt>
                <c:pt idx="11">
                  <c:v>532</c:v>
                </c:pt>
                <c:pt idx="12">
                  <c:v>303</c:v>
                </c:pt>
                <c:pt idx="13">
                  <c:v>112</c:v>
                </c:pt>
                <c:pt idx="14">
                  <c:v>48</c:v>
                </c:pt>
                <c:pt idx="15">
                  <c:v>30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9-4314-8533-BEC645A5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8.73'!$V$8:$Z$8</c:f>
              <c:numCache>
                <c:formatCode>#,##0</c:formatCode>
                <c:ptCount val="5"/>
                <c:pt idx="0">
                  <c:v>41997</c:v>
                </c:pt>
                <c:pt idx="1">
                  <c:v>42187.79</c:v>
                </c:pt>
                <c:pt idx="2">
                  <c:v>42811.88</c:v>
                </c:pt>
                <c:pt idx="3">
                  <c:v>46050.59</c:v>
                </c:pt>
                <c:pt idx="4">
                  <c:v>46181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4-4E12-A7AE-A99854371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4-4E12-A7AE-A99854371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8.74'!$U$4:$Y$4</c:f>
              <c:numCache>
                <c:formatCode>#,##0</c:formatCode>
                <c:ptCount val="5"/>
                <c:pt idx="1">
                  <c:v>159183</c:v>
                </c:pt>
                <c:pt idx="2">
                  <c:v>166605</c:v>
                </c:pt>
                <c:pt idx="3">
                  <c:v>169486</c:v>
                </c:pt>
                <c:pt idx="4">
                  <c:v>175986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A-441B-8AD3-0361FBC6CCFD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8.74'!$U$7:$Y$7</c:f>
              <c:numCache>
                <c:formatCode>#,##0</c:formatCode>
                <c:ptCount val="5"/>
                <c:pt idx="1">
                  <c:v>114205</c:v>
                </c:pt>
                <c:pt idx="2">
                  <c:v>118852</c:v>
                </c:pt>
                <c:pt idx="3">
                  <c:v>122738</c:v>
                </c:pt>
                <c:pt idx="4">
                  <c:v>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6A-441B-8AD3-0361FBC6CCFD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8.74'!$U$11:$Y$11</c:f>
              <c:numCache>
                <c:formatCode>#,##0</c:formatCode>
                <c:ptCount val="5"/>
                <c:pt idx="1">
                  <c:v>144010</c:v>
                </c:pt>
                <c:pt idx="2">
                  <c:v>150484</c:v>
                </c:pt>
                <c:pt idx="3">
                  <c:v>152826</c:v>
                </c:pt>
                <c:pt idx="4">
                  <c:v>158225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A-441B-8AD3-0361FBC6CCFD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8.74'!$U$12:$Y$12</c:f>
              <c:numCache>
                <c:formatCode>#,##0</c:formatCode>
                <c:ptCount val="5"/>
                <c:pt idx="1">
                  <c:v>15170</c:v>
                </c:pt>
                <c:pt idx="2">
                  <c:v>16119</c:v>
                </c:pt>
                <c:pt idx="3">
                  <c:v>16660</c:v>
                </c:pt>
                <c:pt idx="4">
                  <c:v>17761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6A-441B-8AD3-0361FBC6C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2.4696181860078348E-3</c:v>
                </c:pt>
                <c:pt idx="1">
                  <c:v>6.4119904220893075E-4</c:v>
                </c:pt>
                <c:pt idx="2">
                  <c:v>6.3133058819993385E-2</c:v>
                </c:pt>
                <c:pt idx="3">
                  <c:v>5.8659693627082649E-3</c:v>
                </c:pt>
                <c:pt idx="4">
                  <c:v>8.2103533607846668E-2</c:v>
                </c:pt>
                <c:pt idx="5">
                  <c:v>3.8837626361295625E-2</c:v>
                </c:pt>
                <c:pt idx="6">
                  <c:v>0.10614348832316432</c:v>
                </c:pt>
                <c:pt idx="7">
                  <c:v>6.9780489515393784E-2</c:v>
                </c:pt>
                <c:pt idx="8">
                  <c:v>5.7973410277218397E-2</c:v>
                </c:pt>
                <c:pt idx="9">
                  <c:v>1.2122669391762595E-2</c:v>
                </c:pt>
                <c:pt idx="10">
                  <c:v>4.3421197639586025E-2</c:v>
                </c:pt>
                <c:pt idx="11">
                  <c:v>1.4447015919769969E-2</c:v>
                </c:pt>
                <c:pt idx="12">
                  <c:v>6.2276456974542392E-2</c:v>
                </c:pt>
                <c:pt idx="13">
                  <c:v>0.11203951389097612</c:v>
                </c:pt>
                <c:pt idx="14">
                  <c:v>4.9958422249606761E-2</c:v>
                </c:pt>
                <c:pt idx="15">
                  <c:v>5.9746726378327474E-2</c:v>
                </c:pt>
                <c:pt idx="16">
                  <c:v>0.14794666025467623</c:v>
                </c:pt>
                <c:pt idx="17">
                  <c:v>1.7943554446815543E-2</c:v>
                </c:pt>
                <c:pt idx="18">
                  <c:v>3.5546471902457598E-2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8-4991-8D67-5AAC9697BC5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8-4991-8D67-5AAC9697B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8.74'!$Y$44:$Y$60</c:f>
              <c:numCache>
                <c:formatCode>#,##0</c:formatCode>
                <c:ptCount val="17"/>
                <c:pt idx="0">
                  <c:v>20</c:v>
                </c:pt>
                <c:pt idx="1">
                  <c:v>1404</c:v>
                </c:pt>
                <c:pt idx="2">
                  <c:v>4398</c:v>
                </c:pt>
                <c:pt idx="3">
                  <c:v>8730</c:v>
                </c:pt>
                <c:pt idx="4">
                  <c:v>12515</c:v>
                </c:pt>
                <c:pt idx="5">
                  <c:v>13048</c:v>
                </c:pt>
                <c:pt idx="6">
                  <c:v>13506</c:v>
                </c:pt>
                <c:pt idx="7">
                  <c:v>10420</c:v>
                </c:pt>
                <c:pt idx="8">
                  <c:v>8371</c:v>
                </c:pt>
                <c:pt idx="9">
                  <c:v>7014</c:v>
                </c:pt>
                <c:pt idx="10">
                  <c:v>5601</c:v>
                </c:pt>
                <c:pt idx="11">
                  <c:v>4116</c:v>
                </c:pt>
                <c:pt idx="12">
                  <c:v>2061</c:v>
                </c:pt>
                <c:pt idx="13">
                  <c:v>650</c:v>
                </c:pt>
                <c:pt idx="14">
                  <c:v>225</c:v>
                </c:pt>
                <c:pt idx="15">
                  <c:v>85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F-432C-A940-310BE4F0E91A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8.74'!$Y$63:$Y$79</c:f>
              <c:numCache>
                <c:formatCode>#,##0</c:formatCode>
                <c:ptCount val="17"/>
                <c:pt idx="0">
                  <c:v>23</c:v>
                </c:pt>
                <c:pt idx="1">
                  <c:v>1705</c:v>
                </c:pt>
                <c:pt idx="2">
                  <c:v>4451</c:v>
                </c:pt>
                <c:pt idx="3">
                  <c:v>8686</c:v>
                </c:pt>
                <c:pt idx="4">
                  <c:v>11428</c:v>
                </c:pt>
                <c:pt idx="5">
                  <c:v>11778</c:v>
                </c:pt>
                <c:pt idx="6">
                  <c:v>11466</c:v>
                </c:pt>
                <c:pt idx="7">
                  <c:v>8854</c:v>
                </c:pt>
                <c:pt idx="8">
                  <c:v>7670</c:v>
                </c:pt>
                <c:pt idx="9">
                  <c:v>6679</c:v>
                </c:pt>
                <c:pt idx="10">
                  <c:v>5119</c:v>
                </c:pt>
                <c:pt idx="11">
                  <c:v>3519</c:v>
                </c:pt>
                <c:pt idx="12">
                  <c:v>1564</c:v>
                </c:pt>
                <c:pt idx="13">
                  <c:v>423</c:v>
                </c:pt>
                <c:pt idx="14">
                  <c:v>151</c:v>
                </c:pt>
                <c:pt idx="15">
                  <c:v>93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F-432C-A940-310BE4F0E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8.74'!$Y$83:$Y$90</c:f>
              <c:numCache>
                <c:formatCode>#,##0</c:formatCode>
                <c:ptCount val="8"/>
                <c:pt idx="0">
                  <c:v>7758</c:v>
                </c:pt>
                <c:pt idx="1">
                  <c:v>8617</c:v>
                </c:pt>
                <c:pt idx="2">
                  <c:v>11982</c:v>
                </c:pt>
                <c:pt idx="3">
                  <c:v>3945</c:v>
                </c:pt>
                <c:pt idx="4">
                  <c:v>3775</c:v>
                </c:pt>
                <c:pt idx="5">
                  <c:v>3914</c:v>
                </c:pt>
                <c:pt idx="6">
                  <c:v>6606</c:v>
                </c:pt>
                <c:pt idx="7">
                  <c:v>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8-48AB-B9FF-82327080588C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8.74'!$Y$93:$Y$100</c:f>
              <c:numCache>
                <c:formatCode>#,##0</c:formatCode>
                <c:ptCount val="8"/>
                <c:pt idx="0">
                  <c:v>5452</c:v>
                </c:pt>
                <c:pt idx="1">
                  <c:v>11724</c:v>
                </c:pt>
                <c:pt idx="2">
                  <c:v>2113</c:v>
                </c:pt>
                <c:pt idx="3">
                  <c:v>10139</c:v>
                </c:pt>
                <c:pt idx="4">
                  <c:v>10828</c:v>
                </c:pt>
                <c:pt idx="5">
                  <c:v>6626</c:v>
                </c:pt>
                <c:pt idx="6">
                  <c:v>826</c:v>
                </c:pt>
                <c:pt idx="7">
                  <c:v>4270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8-48AB-B9FF-82327080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8.74'!$U$8:$Y$8</c:f>
              <c:numCache>
                <c:formatCode>#,##0</c:formatCode>
                <c:ptCount val="5"/>
                <c:pt idx="1">
                  <c:v>44441.26</c:v>
                </c:pt>
                <c:pt idx="2">
                  <c:v>45388</c:v>
                </c:pt>
                <c:pt idx="3">
                  <c:v>45416.57</c:v>
                </c:pt>
                <c:pt idx="4">
                  <c:v>47324.85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A-4195-A7E1-9CD58FDC6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A-4195-A7E1-9CD58FDC6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8.74'!$V$4:$Z$4</c:f>
              <c:numCache>
                <c:formatCode>#,##0</c:formatCode>
                <c:ptCount val="5"/>
                <c:pt idx="0">
                  <c:v>159183</c:v>
                </c:pt>
                <c:pt idx="1">
                  <c:v>166605</c:v>
                </c:pt>
                <c:pt idx="2">
                  <c:v>169486</c:v>
                </c:pt>
                <c:pt idx="3">
                  <c:v>175986</c:v>
                </c:pt>
                <c:pt idx="4">
                  <c:v>199627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3-402B-8DCF-1E3CAC06BFFB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8.74'!$V$7:$Z$7</c:f>
              <c:numCache>
                <c:formatCode>#,##0</c:formatCode>
                <c:ptCount val="5"/>
                <c:pt idx="0">
                  <c:v>114205</c:v>
                </c:pt>
                <c:pt idx="1">
                  <c:v>118852</c:v>
                </c:pt>
                <c:pt idx="2">
                  <c:v>122738</c:v>
                </c:pt>
                <c:pt idx="3">
                  <c:v>124507</c:v>
                </c:pt>
                <c:pt idx="4">
                  <c:v>130781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3-402B-8DCF-1E3CAC06BFFB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8.74'!$V$11:$Z$11</c:f>
              <c:numCache>
                <c:formatCode>#,##0</c:formatCode>
                <c:ptCount val="5"/>
                <c:pt idx="0">
                  <c:v>144010</c:v>
                </c:pt>
                <c:pt idx="1">
                  <c:v>150484</c:v>
                </c:pt>
                <c:pt idx="2">
                  <c:v>152826</c:v>
                </c:pt>
                <c:pt idx="3">
                  <c:v>158225</c:v>
                </c:pt>
                <c:pt idx="4">
                  <c:v>181038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3-402B-8DCF-1E3CAC06BFFB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8.74'!$V$12:$Z$12</c:f>
              <c:numCache>
                <c:formatCode>#,##0</c:formatCode>
                <c:ptCount val="5"/>
                <c:pt idx="0">
                  <c:v>15170</c:v>
                </c:pt>
                <c:pt idx="1">
                  <c:v>16119</c:v>
                </c:pt>
                <c:pt idx="2">
                  <c:v>16660</c:v>
                </c:pt>
                <c:pt idx="3">
                  <c:v>17761</c:v>
                </c:pt>
                <c:pt idx="4">
                  <c:v>18590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63-402B-8DCF-1E3CAC06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2.4696181860078348E-3</c:v>
                </c:pt>
                <c:pt idx="1">
                  <c:v>6.4119904220893075E-4</c:v>
                </c:pt>
                <c:pt idx="2">
                  <c:v>6.3133058819993385E-2</c:v>
                </c:pt>
                <c:pt idx="3">
                  <c:v>5.8659693627082649E-3</c:v>
                </c:pt>
                <c:pt idx="4">
                  <c:v>8.2103533607846668E-2</c:v>
                </c:pt>
                <c:pt idx="5">
                  <c:v>3.8837626361295625E-2</c:v>
                </c:pt>
                <c:pt idx="6">
                  <c:v>0.10614348832316432</c:v>
                </c:pt>
                <c:pt idx="7">
                  <c:v>6.9780489515393784E-2</c:v>
                </c:pt>
                <c:pt idx="8">
                  <c:v>5.7973410277218397E-2</c:v>
                </c:pt>
                <c:pt idx="9">
                  <c:v>1.2122669391762595E-2</c:v>
                </c:pt>
                <c:pt idx="10">
                  <c:v>4.3421197639586025E-2</c:v>
                </c:pt>
                <c:pt idx="11">
                  <c:v>1.4447015919769969E-2</c:v>
                </c:pt>
                <c:pt idx="12">
                  <c:v>6.2276456974542392E-2</c:v>
                </c:pt>
                <c:pt idx="13">
                  <c:v>0.11203951389097612</c:v>
                </c:pt>
                <c:pt idx="14">
                  <c:v>4.9958422249606761E-2</c:v>
                </c:pt>
                <c:pt idx="15">
                  <c:v>5.9746726378327474E-2</c:v>
                </c:pt>
                <c:pt idx="16">
                  <c:v>0.14794666025467623</c:v>
                </c:pt>
                <c:pt idx="17">
                  <c:v>1.7943554446815543E-2</c:v>
                </c:pt>
                <c:pt idx="18">
                  <c:v>3.5546471902457598E-2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18A-90BC-93EBE876B4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4-418A-90BC-93EBE876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8.74'!$Z$44:$Z$60</c:f>
              <c:numCache>
                <c:formatCode>#,##0</c:formatCode>
                <c:ptCount val="17"/>
                <c:pt idx="0">
                  <c:v>25</c:v>
                </c:pt>
                <c:pt idx="1">
                  <c:v>2048</c:v>
                </c:pt>
                <c:pt idx="2">
                  <c:v>5971</c:v>
                </c:pt>
                <c:pt idx="3">
                  <c:v>9796</c:v>
                </c:pt>
                <c:pt idx="4">
                  <c:v>14004</c:v>
                </c:pt>
                <c:pt idx="5">
                  <c:v>13849</c:v>
                </c:pt>
                <c:pt idx="6">
                  <c:v>14582</c:v>
                </c:pt>
                <c:pt idx="7">
                  <c:v>11940</c:v>
                </c:pt>
                <c:pt idx="8">
                  <c:v>8984</c:v>
                </c:pt>
                <c:pt idx="9">
                  <c:v>7530</c:v>
                </c:pt>
                <c:pt idx="10">
                  <c:v>6072</c:v>
                </c:pt>
                <c:pt idx="11">
                  <c:v>4422</c:v>
                </c:pt>
                <c:pt idx="12">
                  <c:v>2320</c:v>
                </c:pt>
                <c:pt idx="13">
                  <c:v>712</c:v>
                </c:pt>
                <c:pt idx="14">
                  <c:v>267</c:v>
                </c:pt>
                <c:pt idx="15">
                  <c:v>86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C-414E-9513-1C7B315632FB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8.74'!$Z$63:$Z$79</c:f>
              <c:numCache>
                <c:formatCode>#,##0</c:formatCode>
                <c:ptCount val="17"/>
                <c:pt idx="0">
                  <c:v>24</c:v>
                </c:pt>
                <c:pt idx="1">
                  <c:v>2463</c:v>
                </c:pt>
                <c:pt idx="2">
                  <c:v>6139</c:v>
                </c:pt>
                <c:pt idx="3">
                  <c:v>10303</c:v>
                </c:pt>
                <c:pt idx="4">
                  <c:v>12923</c:v>
                </c:pt>
                <c:pt idx="5">
                  <c:v>13129</c:v>
                </c:pt>
                <c:pt idx="6">
                  <c:v>13233</c:v>
                </c:pt>
                <c:pt idx="7">
                  <c:v>10539</c:v>
                </c:pt>
                <c:pt idx="8">
                  <c:v>8530</c:v>
                </c:pt>
                <c:pt idx="9">
                  <c:v>7585</c:v>
                </c:pt>
                <c:pt idx="10">
                  <c:v>5686</c:v>
                </c:pt>
                <c:pt idx="11">
                  <c:v>3812</c:v>
                </c:pt>
                <c:pt idx="12">
                  <c:v>1717</c:v>
                </c:pt>
                <c:pt idx="13">
                  <c:v>472</c:v>
                </c:pt>
                <c:pt idx="14">
                  <c:v>158</c:v>
                </c:pt>
                <c:pt idx="15">
                  <c:v>94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C-414E-9513-1C7B31563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8.74'!$Z$83:$Z$90</c:f>
              <c:numCache>
                <c:formatCode>#,##0</c:formatCode>
                <c:ptCount val="8"/>
                <c:pt idx="0">
                  <c:v>7995</c:v>
                </c:pt>
                <c:pt idx="1">
                  <c:v>9366</c:v>
                </c:pt>
                <c:pt idx="2">
                  <c:v>12374</c:v>
                </c:pt>
                <c:pt idx="3">
                  <c:v>4156</c:v>
                </c:pt>
                <c:pt idx="4">
                  <c:v>4007</c:v>
                </c:pt>
                <c:pt idx="5">
                  <c:v>4082</c:v>
                </c:pt>
                <c:pt idx="6">
                  <c:v>6845</c:v>
                </c:pt>
                <c:pt idx="7">
                  <c:v>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8-4846-BDEA-70ADC61CB6F1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8.74'!$Z$93:$Z$100</c:f>
              <c:numCache>
                <c:formatCode>#,##0</c:formatCode>
                <c:ptCount val="8"/>
                <c:pt idx="0">
                  <c:v>5770</c:v>
                </c:pt>
                <c:pt idx="1">
                  <c:v>12668</c:v>
                </c:pt>
                <c:pt idx="2">
                  <c:v>2393</c:v>
                </c:pt>
                <c:pt idx="3">
                  <c:v>10865</c:v>
                </c:pt>
                <c:pt idx="4">
                  <c:v>11192</c:v>
                </c:pt>
                <c:pt idx="5">
                  <c:v>6879</c:v>
                </c:pt>
                <c:pt idx="6">
                  <c:v>991</c:v>
                </c:pt>
                <c:pt idx="7">
                  <c:v>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8-4846-BDEA-70ADC61C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8.8'!$Y$83:$Y$90</c:f>
              <c:numCache>
                <c:formatCode>#,##0</c:formatCode>
                <c:ptCount val="8"/>
                <c:pt idx="0">
                  <c:v>345</c:v>
                </c:pt>
                <c:pt idx="1">
                  <c:v>332</c:v>
                </c:pt>
                <c:pt idx="2">
                  <c:v>717</c:v>
                </c:pt>
                <c:pt idx="3">
                  <c:v>175</c:v>
                </c:pt>
                <c:pt idx="4">
                  <c:v>113</c:v>
                </c:pt>
                <c:pt idx="5">
                  <c:v>156</c:v>
                </c:pt>
                <c:pt idx="6">
                  <c:v>480</c:v>
                </c:pt>
                <c:pt idx="7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D-4463-B931-9B7D2173106C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8.8'!$Y$93:$Y$100</c:f>
              <c:numCache>
                <c:formatCode>#,##0</c:formatCode>
                <c:ptCount val="8"/>
                <c:pt idx="0">
                  <c:v>273</c:v>
                </c:pt>
                <c:pt idx="1">
                  <c:v>686</c:v>
                </c:pt>
                <c:pt idx="2">
                  <c:v>126</c:v>
                </c:pt>
                <c:pt idx="3">
                  <c:v>648</c:v>
                </c:pt>
                <c:pt idx="4">
                  <c:v>530</c:v>
                </c:pt>
                <c:pt idx="5">
                  <c:v>339</c:v>
                </c:pt>
                <c:pt idx="6">
                  <c:v>37</c:v>
                </c:pt>
                <c:pt idx="7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D-4463-B931-9B7D2173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8.74'!$V$8:$Z$8</c:f>
              <c:numCache>
                <c:formatCode>#,##0</c:formatCode>
                <c:ptCount val="5"/>
                <c:pt idx="0">
                  <c:v>44441.26</c:v>
                </c:pt>
                <c:pt idx="1">
                  <c:v>45388</c:v>
                </c:pt>
                <c:pt idx="2">
                  <c:v>45416.57</c:v>
                </c:pt>
                <c:pt idx="3">
                  <c:v>47324.85</c:v>
                </c:pt>
                <c:pt idx="4">
                  <c:v>47051.57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7-4128-B295-24DD251493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7-4128-B295-24DD2514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8.75'!$U$4:$Y$4</c:f>
              <c:numCache>
                <c:formatCode>#,##0</c:formatCode>
                <c:ptCount val="5"/>
                <c:pt idx="1">
                  <c:v>32191</c:v>
                </c:pt>
                <c:pt idx="2">
                  <c:v>32736</c:v>
                </c:pt>
                <c:pt idx="3">
                  <c:v>32780</c:v>
                </c:pt>
                <c:pt idx="4">
                  <c:v>35243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8-4CB0-BF92-EA99B7F8F1E3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8.75'!$U$7:$Y$7</c:f>
              <c:numCache>
                <c:formatCode>#,##0</c:formatCode>
                <c:ptCount val="5"/>
                <c:pt idx="1">
                  <c:v>22655</c:v>
                </c:pt>
                <c:pt idx="2">
                  <c:v>22975</c:v>
                </c:pt>
                <c:pt idx="3">
                  <c:v>23497</c:v>
                </c:pt>
                <c:pt idx="4">
                  <c:v>24240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8-4CB0-BF92-EA99B7F8F1E3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8.75'!$U$11:$Y$11</c:f>
              <c:numCache>
                <c:formatCode>#,##0</c:formatCode>
                <c:ptCount val="5"/>
                <c:pt idx="1">
                  <c:v>29482</c:v>
                </c:pt>
                <c:pt idx="2">
                  <c:v>30061</c:v>
                </c:pt>
                <c:pt idx="3">
                  <c:v>30011</c:v>
                </c:pt>
                <c:pt idx="4">
                  <c:v>32220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8-4CB0-BF92-EA99B7F8F1E3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8.75'!$U$12:$Y$12</c:f>
              <c:numCache>
                <c:formatCode>#,##0</c:formatCode>
                <c:ptCount val="5"/>
                <c:pt idx="1">
                  <c:v>2712</c:v>
                </c:pt>
                <c:pt idx="2">
                  <c:v>2673</c:v>
                </c:pt>
                <c:pt idx="3">
                  <c:v>2762</c:v>
                </c:pt>
                <c:pt idx="4">
                  <c:v>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18-4CB0-BF92-EA99B7F8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1.4526636545129768E-2</c:v>
                </c:pt>
                <c:pt idx="1">
                  <c:v>1.6286644951140066E-3</c:v>
                </c:pt>
                <c:pt idx="2">
                  <c:v>7.1766312913733324E-2</c:v>
                </c:pt>
                <c:pt idx="3">
                  <c:v>7.2501838814752551E-3</c:v>
                </c:pt>
                <c:pt idx="4">
                  <c:v>7.6415887359462017E-2</c:v>
                </c:pt>
                <c:pt idx="5">
                  <c:v>2.8265209624881792E-2</c:v>
                </c:pt>
                <c:pt idx="6">
                  <c:v>0.11526741620258485</c:v>
                </c:pt>
                <c:pt idx="7">
                  <c:v>8.5189660607334239E-2</c:v>
                </c:pt>
                <c:pt idx="8">
                  <c:v>4.2397814437322684E-2</c:v>
                </c:pt>
                <c:pt idx="9">
                  <c:v>5.2537564358516343E-3</c:v>
                </c:pt>
                <c:pt idx="10">
                  <c:v>3.412314805085636E-2</c:v>
                </c:pt>
                <c:pt idx="11">
                  <c:v>1.2425133970789114E-2</c:v>
                </c:pt>
                <c:pt idx="12">
                  <c:v>4.3422296942313754E-2</c:v>
                </c:pt>
                <c:pt idx="13">
                  <c:v>7.0663024062204483E-2</c:v>
                </c:pt>
                <c:pt idx="14">
                  <c:v>8.0067248082378903E-2</c:v>
                </c:pt>
                <c:pt idx="15">
                  <c:v>7.4288116002942106E-2</c:v>
                </c:pt>
                <c:pt idx="16">
                  <c:v>0.16515183356099611</c:v>
                </c:pt>
                <c:pt idx="17">
                  <c:v>1.5078280970894189E-2</c:v>
                </c:pt>
                <c:pt idx="18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802-9511-A1A02A6487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5-4802-9511-A1A02A648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8.75'!$Y$44:$Y$60</c:f>
              <c:numCache>
                <c:formatCode>#,##0</c:formatCode>
                <c:ptCount val="17"/>
                <c:pt idx="0">
                  <c:v>16</c:v>
                </c:pt>
                <c:pt idx="1">
                  <c:v>507</c:v>
                </c:pt>
                <c:pt idx="2">
                  <c:v>1247</c:v>
                </c:pt>
                <c:pt idx="3">
                  <c:v>1695</c:v>
                </c:pt>
                <c:pt idx="4">
                  <c:v>2217</c:v>
                </c:pt>
                <c:pt idx="5">
                  <c:v>2097</c:v>
                </c:pt>
                <c:pt idx="6">
                  <c:v>1804</c:v>
                </c:pt>
                <c:pt idx="7">
                  <c:v>1576</c:v>
                </c:pt>
                <c:pt idx="8">
                  <c:v>1569</c:v>
                </c:pt>
                <c:pt idx="9">
                  <c:v>1443</c:v>
                </c:pt>
                <c:pt idx="10">
                  <c:v>1416</c:v>
                </c:pt>
                <c:pt idx="11">
                  <c:v>1021</c:v>
                </c:pt>
                <c:pt idx="12">
                  <c:v>607</c:v>
                </c:pt>
                <c:pt idx="13">
                  <c:v>246</c:v>
                </c:pt>
                <c:pt idx="14">
                  <c:v>96</c:v>
                </c:pt>
                <c:pt idx="15">
                  <c:v>28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1-4D4D-97AF-0C8B08CC3688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8.75'!$Y$63:$Y$79</c:f>
              <c:numCache>
                <c:formatCode>#,##0</c:formatCode>
                <c:ptCount val="17"/>
                <c:pt idx="0">
                  <c:v>20</c:v>
                </c:pt>
                <c:pt idx="1">
                  <c:v>627</c:v>
                </c:pt>
                <c:pt idx="2">
                  <c:v>1286</c:v>
                </c:pt>
                <c:pt idx="3">
                  <c:v>1667</c:v>
                </c:pt>
                <c:pt idx="4">
                  <c:v>2130</c:v>
                </c:pt>
                <c:pt idx="5">
                  <c:v>2019</c:v>
                </c:pt>
                <c:pt idx="6">
                  <c:v>1843</c:v>
                </c:pt>
                <c:pt idx="7">
                  <c:v>1617</c:v>
                </c:pt>
                <c:pt idx="8">
                  <c:v>1616</c:v>
                </c:pt>
                <c:pt idx="9">
                  <c:v>1582</c:v>
                </c:pt>
                <c:pt idx="10">
                  <c:v>1407</c:v>
                </c:pt>
                <c:pt idx="11">
                  <c:v>1021</c:v>
                </c:pt>
                <c:pt idx="12">
                  <c:v>490</c:v>
                </c:pt>
                <c:pt idx="13">
                  <c:v>158</c:v>
                </c:pt>
                <c:pt idx="14">
                  <c:v>65</c:v>
                </c:pt>
                <c:pt idx="15">
                  <c:v>27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1-4D4D-97AF-0C8B08CC3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8.75'!$Y$83:$Y$90</c:f>
              <c:numCache>
                <c:formatCode>#,##0</c:formatCode>
                <c:ptCount val="8"/>
                <c:pt idx="0">
                  <c:v>1420</c:v>
                </c:pt>
                <c:pt idx="1">
                  <c:v>1230</c:v>
                </c:pt>
                <c:pt idx="2">
                  <c:v>2611</c:v>
                </c:pt>
                <c:pt idx="3">
                  <c:v>923</c:v>
                </c:pt>
                <c:pt idx="4">
                  <c:v>455</c:v>
                </c:pt>
                <c:pt idx="5">
                  <c:v>719</c:v>
                </c:pt>
                <c:pt idx="6">
                  <c:v>1443</c:v>
                </c:pt>
                <c:pt idx="7">
                  <c:v>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6-49CB-8FC2-12E791AC2384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8.75'!$Y$93:$Y$100</c:f>
              <c:numCache>
                <c:formatCode>#,##0</c:formatCode>
                <c:ptCount val="8"/>
                <c:pt idx="0">
                  <c:v>913</c:v>
                </c:pt>
                <c:pt idx="1">
                  <c:v>2365</c:v>
                </c:pt>
                <c:pt idx="2">
                  <c:v>399</c:v>
                </c:pt>
                <c:pt idx="3">
                  <c:v>2223</c:v>
                </c:pt>
                <c:pt idx="4">
                  <c:v>2046</c:v>
                </c:pt>
                <c:pt idx="5">
                  <c:v>1371</c:v>
                </c:pt>
                <c:pt idx="6">
                  <c:v>122</c:v>
                </c:pt>
                <c:pt idx="7">
                  <c:v>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6-49CB-8FC2-12E791AC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8.75'!$U$8:$Y$8</c:f>
              <c:numCache>
                <c:formatCode>#,##0</c:formatCode>
                <c:ptCount val="5"/>
                <c:pt idx="1">
                  <c:v>42071.02</c:v>
                </c:pt>
                <c:pt idx="2">
                  <c:v>43434</c:v>
                </c:pt>
                <c:pt idx="3">
                  <c:v>44544.959999999999</c:v>
                </c:pt>
                <c:pt idx="4">
                  <c:v>46207.41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F-4EC9-9354-FA8C4B3E76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F-4EC9-9354-FA8C4B3E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8.75'!$V$4:$Z$4</c:f>
              <c:numCache>
                <c:formatCode>#,##0</c:formatCode>
                <c:ptCount val="5"/>
                <c:pt idx="0">
                  <c:v>32191</c:v>
                </c:pt>
                <c:pt idx="1">
                  <c:v>32736</c:v>
                </c:pt>
                <c:pt idx="2">
                  <c:v>32780</c:v>
                </c:pt>
                <c:pt idx="3">
                  <c:v>35243</c:v>
                </c:pt>
                <c:pt idx="4">
                  <c:v>38064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1-4C05-AFE7-7B357AB50C04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8.75'!$V$7:$Z$7</c:f>
              <c:numCache>
                <c:formatCode>#,##0</c:formatCode>
                <c:ptCount val="5"/>
                <c:pt idx="0">
                  <c:v>22655</c:v>
                </c:pt>
                <c:pt idx="1">
                  <c:v>22975</c:v>
                </c:pt>
                <c:pt idx="2">
                  <c:v>23497</c:v>
                </c:pt>
                <c:pt idx="3">
                  <c:v>24240</c:v>
                </c:pt>
                <c:pt idx="4">
                  <c:v>25128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1-4C05-AFE7-7B357AB50C04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8.75'!$V$11:$Z$11</c:f>
              <c:numCache>
                <c:formatCode>#,##0</c:formatCode>
                <c:ptCount val="5"/>
                <c:pt idx="0">
                  <c:v>29482</c:v>
                </c:pt>
                <c:pt idx="1">
                  <c:v>30061</c:v>
                </c:pt>
                <c:pt idx="2">
                  <c:v>30011</c:v>
                </c:pt>
                <c:pt idx="3">
                  <c:v>32220</c:v>
                </c:pt>
                <c:pt idx="4">
                  <c:v>35005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1-4C05-AFE7-7B357AB50C04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8.75'!$V$12:$Z$12</c:f>
              <c:numCache>
                <c:formatCode>#,##0</c:formatCode>
                <c:ptCount val="5"/>
                <c:pt idx="0">
                  <c:v>2712</c:v>
                </c:pt>
                <c:pt idx="1">
                  <c:v>2673</c:v>
                </c:pt>
                <c:pt idx="2">
                  <c:v>2762</c:v>
                </c:pt>
                <c:pt idx="3">
                  <c:v>3023</c:v>
                </c:pt>
                <c:pt idx="4">
                  <c:v>3060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11-4C05-AFE7-7B357AB50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1.4526636545129768E-2</c:v>
                </c:pt>
                <c:pt idx="1">
                  <c:v>1.6286644951140066E-3</c:v>
                </c:pt>
                <c:pt idx="2">
                  <c:v>7.1766312913733324E-2</c:v>
                </c:pt>
                <c:pt idx="3">
                  <c:v>7.2501838814752551E-3</c:v>
                </c:pt>
                <c:pt idx="4">
                  <c:v>7.6415887359462017E-2</c:v>
                </c:pt>
                <c:pt idx="5">
                  <c:v>2.8265209624881792E-2</c:v>
                </c:pt>
                <c:pt idx="6">
                  <c:v>0.11526741620258485</c:v>
                </c:pt>
                <c:pt idx="7">
                  <c:v>8.5189660607334239E-2</c:v>
                </c:pt>
                <c:pt idx="8">
                  <c:v>4.2397814437322684E-2</c:v>
                </c:pt>
                <c:pt idx="9">
                  <c:v>5.2537564358516343E-3</c:v>
                </c:pt>
                <c:pt idx="10">
                  <c:v>3.412314805085636E-2</c:v>
                </c:pt>
                <c:pt idx="11">
                  <c:v>1.2425133970789114E-2</c:v>
                </c:pt>
                <c:pt idx="12">
                  <c:v>4.3422296942313754E-2</c:v>
                </c:pt>
                <c:pt idx="13">
                  <c:v>7.0663024062204483E-2</c:v>
                </c:pt>
                <c:pt idx="14">
                  <c:v>8.0067248082378903E-2</c:v>
                </c:pt>
                <c:pt idx="15">
                  <c:v>7.4288116002942106E-2</c:v>
                </c:pt>
                <c:pt idx="16">
                  <c:v>0.16515183356099611</c:v>
                </c:pt>
                <c:pt idx="17">
                  <c:v>1.5078280970894189E-2</c:v>
                </c:pt>
                <c:pt idx="18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1-48B1-AC6C-0321CEBFB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1-48B1-AC6C-0321CEBFB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8.75'!$Z$44:$Z$60</c:f>
              <c:numCache>
                <c:formatCode>#,##0</c:formatCode>
                <c:ptCount val="17"/>
                <c:pt idx="0">
                  <c:v>23</c:v>
                </c:pt>
                <c:pt idx="1">
                  <c:v>619</c:v>
                </c:pt>
                <c:pt idx="2">
                  <c:v>1385</c:v>
                </c:pt>
                <c:pt idx="3">
                  <c:v>1711</c:v>
                </c:pt>
                <c:pt idx="4">
                  <c:v>2328</c:v>
                </c:pt>
                <c:pt idx="5">
                  <c:v>2296</c:v>
                </c:pt>
                <c:pt idx="6">
                  <c:v>1928</c:v>
                </c:pt>
                <c:pt idx="7">
                  <c:v>1674</c:v>
                </c:pt>
                <c:pt idx="8">
                  <c:v>1540</c:v>
                </c:pt>
                <c:pt idx="9">
                  <c:v>1532</c:v>
                </c:pt>
                <c:pt idx="10">
                  <c:v>1463</c:v>
                </c:pt>
                <c:pt idx="11">
                  <c:v>1083</c:v>
                </c:pt>
                <c:pt idx="12">
                  <c:v>660</c:v>
                </c:pt>
                <c:pt idx="13">
                  <c:v>262</c:v>
                </c:pt>
                <c:pt idx="14">
                  <c:v>96</c:v>
                </c:pt>
                <c:pt idx="15">
                  <c:v>25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A-4A83-92E5-F630B2BC9EEB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8.75'!$Z$63:$Z$79</c:f>
              <c:numCache>
                <c:formatCode>#,##0</c:formatCode>
                <c:ptCount val="17"/>
                <c:pt idx="0">
                  <c:v>24</c:v>
                </c:pt>
                <c:pt idx="1">
                  <c:v>731</c:v>
                </c:pt>
                <c:pt idx="2">
                  <c:v>1407</c:v>
                </c:pt>
                <c:pt idx="3">
                  <c:v>1815</c:v>
                </c:pt>
                <c:pt idx="4">
                  <c:v>2323</c:v>
                </c:pt>
                <c:pt idx="5">
                  <c:v>2226</c:v>
                </c:pt>
                <c:pt idx="6">
                  <c:v>2080</c:v>
                </c:pt>
                <c:pt idx="7">
                  <c:v>1808</c:v>
                </c:pt>
                <c:pt idx="8">
                  <c:v>1751</c:v>
                </c:pt>
                <c:pt idx="9">
                  <c:v>1790</c:v>
                </c:pt>
                <c:pt idx="10">
                  <c:v>1455</c:v>
                </c:pt>
                <c:pt idx="11">
                  <c:v>1111</c:v>
                </c:pt>
                <c:pt idx="12">
                  <c:v>533</c:v>
                </c:pt>
                <c:pt idx="13">
                  <c:v>178</c:v>
                </c:pt>
                <c:pt idx="14">
                  <c:v>62</c:v>
                </c:pt>
                <c:pt idx="15">
                  <c:v>34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A-4A83-92E5-F630B2BC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8.75'!$Z$83:$Z$90</c:f>
              <c:numCache>
                <c:formatCode>#,##0</c:formatCode>
                <c:ptCount val="8"/>
                <c:pt idx="0">
                  <c:v>1425</c:v>
                </c:pt>
                <c:pt idx="1">
                  <c:v>1248</c:v>
                </c:pt>
                <c:pt idx="2">
                  <c:v>2745</c:v>
                </c:pt>
                <c:pt idx="3">
                  <c:v>951</c:v>
                </c:pt>
                <c:pt idx="4">
                  <c:v>494</c:v>
                </c:pt>
                <c:pt idx="5">
                  <c:v>725</c:v>
                </c:pt>
                <c:pt idx="6">
                  <c:v>1403</c:v>
                </c:pt>
                <c:pt idx="7">
                  <c:v>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905-9F79-2357FB18E0A8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8.75'!$Z$93:$Z$100</c:f>
              <c:numCache>
                <c:formatCode>#,##0</c:formatCode>
                <c:ptCount val="8"/>
                <c:pt idx="0">
                  <c:v>963</c:v>
                </c:pt>
                <c:pt idx="1">
                  <c:v>2458</c:v>
                </c:pt>
                <c:pt idx="2">
                  <c:v>426</c:v>
                </c:pt>
                <c:pt idx="3">
                  <c:v>2340</c:v>
                </c:pt>
                <c:pt idx="4">
                  <c:v>2080</c:v>
                </c:pt>
                <c:pt idx="5">
                  <c:v>1434</c:v>
                </c:pt>
                <c:pt idx="6">
                  <c:v>144</c:v>
                </c:pt>
                <c:pt idx="7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4-4905-9F79-2357FB18E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8.8'!$U$8:$Y$8</c:f>
              <c:numCache>
                <c:formatCode>#,##0</c:formatCode>
                <c:ptCount val="5"/>
                <c:pt idx="1">
                  <c:v>38571</c:v>
                </c:pt>
                <c:pt idx="2">
                  <c:v>38676</c:v>
                </c:pt>
                <c:pt idx="3">
                  <c:v>40510.47</c:v>
                </c:pt>
                <c:pt idx="4">
                  <c:v>42250.78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B99-BC96-2E0F40BFEF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1-4B99-BC96-2E0F40BFE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8.75'!$V$8:$Z$8</c:f>
              <c:numCache>
                <c:formatCode>#,##0</c:formatCode>
                <c:ptCount val="5"/>
                <c:pt idx="0">
                  <c:v>42071.02</c:v>
                </c:pt>
                <c:pt idx="1">
                  <c:v>43434</c:v>
                </c:pt>
                <c:pt idx="2">
                  <c:v>44544.959999999999</c:v>
                </c:pt>
                <c:pt idx="3">
                  <c:v>46207.41</c:v>
                </c:pt>
                <c:pt idx="4">
                  <c:v>46727.81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D-42B9-9AC3-067211AA61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D-42B9-9AC3-067211AA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8.76'!$U$4:$Y$4</c:f>
              <c:numCache>
                <c:formatCode>#,##0</c:formatCode>
                <c:ptCount val="5"/>
                <c:pt idx="1">
                  <c:v>195342</c:v>
                </c:pt>
                <c:pt idx="2">
                  <c:v>212271</c:v>
                </c:pt>
                <c:pt idx="3">
                  <c:v>221882</c:v>
                </c:pt>
                <c:pt idx="4">
                  <c:v>237624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9-48AF-9CE6-B0277350F762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8.76'!$U$7:$Y$7</c:f>
              <c:numCache>
                <c:formatCode>#,##0</c:formatCode>
                <c:ptCount val="5"/>
                <c:pt idx="1">
                  <c:v>135908</c:v>
                </c:pt>
                <c:pt idx="2">
                  <c:v>146601</c:v>
                </c:pt>
                <c:pt idx="3">
                  <c:v>156053</c:v>
                </c:pt>
                <c:pt idx="4">
                  <c:v>161328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9-48AF-9CE6-B0277350F762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8.76'!$U$11:$Y$11</c:f>
              <c:numCache>
                <c:formatCode>#,##0</c:formatCode>
                <c:ptCount val="5"/>
                <c:pt idx="1">
                  <c:v>176112</c:v>
                </c:pt>
                <c:pt idx="2">
                  <c:v>190548</c:v>
                </c:pt>
                <c:pt idx="3">
                  <c:v>198475</c:v>
                </c:pt>
                <c:pt idx="4">
                  <c:v>212147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9-48AF-9CE6-B0277350F762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8.76'!$U$12:$Y$12</c:f>
              <c:numCache>
                <c:formatCode>#,##0</c:formatCode>
                <c:ptCount val="5"/>
                <c:pt idx="1">
                  <c:v>19232</c:v>
                </c:pt>
                <c:pt idx="2">
                  <c:v>21717</c:v>
                </c:pt>
                <c:pt idx="3">
                  <c:v>23410</c:v>
                </c:pt>
                <c:pt idx="4">
                  <c:v>25477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9-48AF-9CE6-B0277350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5.0420880176261229E-3</c:v>
                </c:pt>
                <c:pt idx="1">
                  <c:v>9.0390373425230214E-4</c:v>
                </c:pt>
                <c:pt idx="2">
                  <c:v>4.6706400768318175E-2</c:v>
                </c:pt>
                <c:pt idx="3">
                  <c:v>8.1704423478899495E-3</c:v>
                </c:pt>
                <c:pt idx="4">
                  <c:v>5.5438252076153889E-2</c:v>
                </c:pt>
                <c:pt idx="5">
                  <c:v>3.5026269702276708E-2</c:v>
                </c:pt>
                <c:pt idx="6">
                  <c:v>9.2777244223490193E-2</c:v>
                </c:pt>
                <c:pt idx="7">
                  <c:v>7.0959974012767643E-2</c:v>
                </c:pt>
                <c:pt idx="8">
                  <c:v>7.9889554262471046E-2</c:v>
                </c:pt>
                <c:pt idx="9">
                  <c:v>1.5634709903395289E-2</c:v>
                </c:pt>
                <c:pt idx="10">
                  <c:v>5.0322015705327384E-2</c:v>
                </c:pt>
                <c:pt idx="11">
                  <c:v>1.6870515790068357E-2</c:v>
                </c:pt>
                <c:pt idx="12">
                  <c:v>8.3265069770069491E-2</c:v>
                </c:pt>
                <c:pt idx="13">
                  <c:v>0.16898056606971357</c:v>
                </c:pt>
                <c:pt idx="14">
                  <c:v>4.5209310208462798E-2</c:v>
                </c:pt>
                <c:pt idx="15">
                  <c:v>4.6385091237783178E-2</c:v>
                </c:pt>
                <c:pt idx="16">
                  <c:v>0.11798062256369697</c:v>
                </c:pt>
                <c:pt idx="17">
                  <c:v>1.540520309587029E-2</c:v>
                </c:pt>
                <c:pt idx="18">
                  <c:v>2.7985707022202135E-2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7-4D5C-A5EA-E485F88B8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7-4D5C-A5EA-E485F88B8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8.76'!$Y$44:$Y$60</c:f>
              <c:numCache>
                <c:formatCode>#,##0</c:formatCode>
                <c:ptCount val="17"/>
                <c:pt idx="0">
                  <c:v>16</c:v>
                </c:pt>
                <c:pt idx="1">
                  <c:v>1621</c:v>
                </c:pt>
                <c:pt idx="2">
                  <c:v>5854</c:v>
                </c:pt>
                <c:pt idx="3">
                  <c:v>12482</c:v>
                </c:pt>
                <c:pt idx="4">
                  <c:v>18721</c:v>
                </c:pt>
                <c:pt idx="5">
                  <c:v>19883</c:v>
                </c:pt>
                <c:pt idx="6">
                  <c:v>23258</c:v>
                </c:pt>
                <c:pt idx="7">
                  <c:v>16553</c:v>
                </c:pt>
                <c:pt idx="8">
                  <c:v>10947</c:v>
                </c:pt>
                <c:pt idx="9">
                  <c:v>8090</c:v>
                </c:pt>
                <c:pt idx="10">
                  <c:v>6131</c:v>
                </c:pt>
                <c:pt idx="11">
                  <c:v>4021</c:v>
                </c:pt>
                <c:pt idx="12">
                  <c:v>1762</c:v>
                </c:pt>
                <c:pt idx="13">
                  <c:v>571</c:v>
                </c:pt>
                <c:pt idx="14">
                  <c:v>181</c:v>
                </c:pt>
                <c:pt idx="15">
                  <c:v>47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B-4FD7-BD6A-A7C3F411CA05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8.76'!$Y$63:$Y$79</c:f>
              <c:numCache>
                <c:formatCode>#,##0</c:formatCode>
                <c:ptCount val="17"/>
                <c:pt idx="0">
                  <c:v>18</c:v>
                </c:pt>
                <c:pt idx="1">
                  <c:v>1857</c:v>
                </c:pt>
                <c:pt idx="2">
                  <c:v>5701</c:v>
                </c:pt>
                <c:pt idx="3">
                  <c:v>10792</c:v>
                </c:pt>
                <c:pt idx="4">
                  <c:v>15284</c:v>
                </c:pt>
                <c:pt idx="5">
                  <c:v>18088</c:v>
                </c:pt>
                <c:pt idx="6">
                  <c:v>18142</c:v>
                </c:pt>
                <c:pt idx="7">
                  <c:v>11760</c:v>
                </c:pt>
                <c:pt idx="8">
                  <c:v>8803</c:v>
                </c:pt>
                <c:pt idx="9">
                  <c:v>6894</c:v>
                </c:pt>
                <c:pt idx="10">
                  <c:v>4954</c:v>
                </c:pt>
                <c:pt idx="11">
                  <c:v>3172</c:v>
                </c:pt>
                <c:pt idx="12">
                  <c:v>1255</c:v>
                </c:pt>
                <c:pt idx="13">
                  <c:v>358</c:v>
                </c:pt>
                <c:pt idx="14">
                  <c:v>122</c:v>
                </c:pt>
                <c:pt idx="15">
                  <c:v>62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B-4FD7-BD6A-A7C3F411C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8.76'!$Y$83:$Y$90</c:f>
              <c:numCache>
                <c:formatCode>#,##0</c:formatCode>
                <c:ptCount val="8"/>
                <c:pt idx="0">
                  <c:v>11061</c:v>
                </c:pt>
                <c:pt idx="1">
                  <c:v>15464</c:v>
                </c:pt>
                <c:pt idx="2">
                  <c:v>12121</c:v>
                </c:pt>
                <c:pt idx="3">
                  <c:v>4904</c:v>
                </c:pt>
                <c:pt idx="4">
                  <c:v>5392</c:v>
                </c:pt>
                <c:pt idx="5">
                  <c:v>4281</c:v>
                </c:pt>
                <c:pt idx="6">
                  <c:v>10726</c:v>
                </c:pt>
                <c:pt idx="7">
                  <c:v>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7-48AF-9CA1-BF80A4D9966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8.76'!$Y$93:$Y$100</c:f>
              <c:numCache>
                <c:formatCode>#,##0</c:formatCode>
                <c:ptCount val="8"/>
                <c:pt idx="0">
                  <c:v>7236</c:v>
                </c:pt>
                <c:pt idx="1">
                  <c:v>15101</c:v>
                </c:pt>
                <c:pt idx="2">
                  <c:v>2711</c:v>
                </c:pt>
                <c:pt idx="3">
                  <c:v>11798</c:v>
                </c:pt>
                <c:pt idx="4">
                  <c:v>12277</c:v>
                </c:pt>
                <c:pt idx="5">
                  <c:v>6954</c:v>
                </c:pt>
                <c:pt idx="6">
                  <c:v>2236</c:v>
                </c:pt>
                <c:pt idx="7">
                  <c:v>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7-48AF-9CA1-BF80A4D9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8.76'!$U$8:$Y$8</c:f>
              <c:numCache>
                <c:formatCode>#,##0</c:formatCode>
                <c:ptCount val="5"/>
                <c:pt idx="1">
                  <c:v>47085</c:v>
                </c:pt>
                <c:pt idx="2">
                  <c:v>47372</c:v>
                </c:pt>
                <c:pt idx="3">
                  <c:v>46875.74</c:v>
                </c:pt>
                <c:pt idx="4">
                  <c:v>48183.38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7-491C-AC62-BBE41520E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7-491C-AC62-BBE41520E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8.76'!$V$4:$Z$4</c:f>
              <c:numCache>
                <c:formatCode>#,##0</c:formatCode>
                <c:ptCount val="5"/>
                <c:pt idx="0">
                  <c:v>195342</c:v>
                </c:pt>
                <c:pt idx="1">
                  <c:v>212271</c:v>
                </c:pt>
                <c:pt idx="2">
                  <c:v>221882</c:v>
                </c:pt>
                <c:pt idx="3">
                  <c:v>237624</c:v>
                </c:pt>
                <c:pt idx="4">
                  <c:v>283216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A-4466-A57D-29E18C7745C6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8.76'!$V$7:$Z$7</c:f>
              <c:numCache>
                <c:formatCode>#,##0</c:formatCode>
                <c:ptCount val="5"/>
                <c:pt idx="0">
                  <c:v>135908</c:v>
                </c:pt>
                <c:pt idx="1">
                  <c:v>146601</c:v>
                </c:pt>
                <c:pt idx="2">
                  <c:v>156053</c:v>
                </c:pt>
                <c:pt idx="3">
                  <c:v>161328</c:v>
                </c:pt>
                <c:pt idx="4">
                  <c:v>174289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A-4466-A57D-29E18C7745C6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8.76'!$V$11:$Z$11</c:f>
              <c:numCache>
                <c:formatCode>#,##0</c:formatCode>
                <c:ptCount val="5"/>
                <c:pt idx="0">
                  <c:v>176112</c:v>
                </c:pt>
                <c:pt idx="1">
                  <c:v>190548</c:v>
                </c:pt>
                <c:pt idx="2">
                  <c:v>198475</c:v>
                </c:pt>
                <c:pt idx="3">
                  <c:v>212147</c:v>
                </c:pt>
                <c:pt idx="4">
                  <c:v>255622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A-4466-A57D-29E18C7745C6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8.76'!$V$12:$Z$12</c:f>
              <c:numCache>
                <c:formatCode>#,##0</c:formatCode>
                <c:ptCount val="5"/>
                <c:pt idx="0">
                  <c:v>19232</c:v>
                </c:pt>
                <c:pt idx="1">
                  <c:v>21717</c:v>
                </c:pt>
                <c:pt idx="2">
                  <c:v>23410</c:v>
                </c:pt>
                <c:pt idx="3">
                  <c:v>25477</c:v>
                </c:pt>
                <c:pt idx="4">
                  <c:v>27594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2A-4466-A57D-29E18C77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5.0420880176261229E-3</c:v>
                </c:pt>
                <c:pt idx="1">
                  <c:v>9.0390373425230214E-4</c:v>
                </c:pt>
                <c:pt idx="2">
                  <c:v>4.6706400768318175E-2</c:v>
                </c:pt>
                <c:pt idx="3">
                  <c:v>8.1704423478899495E-3</c:v>
                </c:pt>
                <c:pt idx="4">
                  <c:v>5.5438252076153889E-2</c:v>
                </c:pt>
                <c:pt idx="5">
                  <c:v>3.5026269702276708E-2</c:v>
                </c:pt>
                <c:pt idx="6">
                  <c:v>9.2777244223490193E-2</c:v>
                </c:pt>
                <c:pt idx="7">
                  <c:v>7.0959974012767643E-2</c:v>
                </c:pt>
                <c:pt idx="8">
                  <c:v>7.9889554262471046E-2</c:v>
                </c:pt>
                <c:pt idx="9">
                  <c:v>1.5634709903395289E-2</c:v>
                </c:pt>
                <c:pt idx="10">
                  <c:v>5.0322015705327384E-2</c:v>
                </c:pt>
                <c:pt idx="11">
                  <c:v>1.6870515790068357E-2</c:v>
                </c:pt>
                <c:pt idx="12">
                  <c:v>8.3265069770069491E-2</c:v>
                </c:pt>
                <c:pt idx="13">
                  <c:v>0.16898056606971357</c:v>
                </c:pt>
                <c:pt idx="14">
                  <c:v>4.5209310208462798E-2</c:v>
                </c:pt>
                <c:pt idx="15">
                  <c:v>4.6385091237783178E-2</c:v>
                </c:pt>
                <c:pt idx="16">
                  <c:v>0.11798062256369697</c:v>
                </c:pt>
                <c:pt idx="17">
                  <c:v>1.540520309587029E-2</c:v>
                </c:pt>
                <c:pt idx="18">
                  <c:v>2.7985707022202135E-2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8-434A-B8FE-27F8EE8A47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8-434A-B8FE-27F8EE8A4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8.76'!$Z$44:$Z$60</c:f>
              <c:numCache>
                <c:formatCode>#,##0</c:formatCode>
                <c:ptCount val="17"/>
                <c:pt idx="0">
                  <c:v>18</c:v>
                </c:pt>
                <c:pt idx="1">
                  <c:v>2517</c:v>
                </c:pt>
                <c:pt idx="2">
                  <c:v>7943</c:v>
                </c:pt>
                <c:pt idx="3">
                  <c:v>14472</c:v>
                </c:pt>
                <c:pt idx="4">
                  <c:v>21404</c:v>
                </c:pt>
                <c:pt idx="5">
                  <c:v>21680</c:v>
                </c:pt>
                <c:pt idx="6">
                  <c:v>26274</c:v>
                </c:pt>
                <c:pt idx="7">
                  <c:v>20039</c:v>
                </c:pt>
                <c:pt idx="8">
                  <c:v>12626</c:v>
                </c:pt>
                <c:pt idx="9">
                  <c:v>9091</c:v>
                </c:pt>
                <c:pt idx="10">
                  <c:v>6642</c:v>
                </c:pt>
                <c:pt idx="11">
                  <c:v>4643</c:v>
                </c:pt>
                <c:pt idx="12">
                  <c:v>2010</c:v>
                </c:pt>
                <c:pt idx="13">
                  <c:v>629</c:v>
                </c:pt>
                <c:pt idx="14">
                  <c:v>202</c:v>
                </c:pt>
                <c:pt idx="15">
                  <c:v>52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5-4908-A181-C038808BA108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8.76'!$Z$63:$Z$79</c:f>
              <c:numCache>
                <c:formatCode>#,##0</c:formatCode>
                <c:ptCount val="17"/>
                <c:pt idx="0">
                  <c:v>43</c:v>
                </c:pt>
                <c:pt idx="1">
                  <c:v>2779</c:v>
                </c:pt>
                <c:pt idx="2">
                  <c:v>7884</c:v>
                </c:pt>
                <c:pt idx="3">
                  <c:v>13936</c:v>
                </c:pt>
                <c:pt idx="4">
                  <c:v>18256</c:v>
                </c:pt>
                <c:pt idx="5">
                  <c:v>21722</c:v>
                </c:pt>
                <c:pt idx="6">
                  <c:v>22599</c:v>
                </c:pt>
                <c:pt idx="7">
                  <c:v>15430</c:v>
                </c:pt>
                <c:pt idx="8">
                  <c:v>10482</c:v>
                </c:pt>
                <c:pt idx="9">
                  <c:v>8171</c:v>
                </c:pt>
                <c:pt idx="10">
                  <c:v>5777</c:v>
                </c:pt>
                <c:pt idx="11">
                  <c:v>3520</c:v>
                </c:pt>
                <c:pt idx="12">
                  <c:v>1545</c:v>
                </c:pt>
                <c:pt idx="13">
                  <c:v>383</c:v>
                </c:pt>
                <c:pt idx="14">
                  <c:v>131</c:v>
                </c:pt>
                <c:pt idx="15">
                  <c:v>70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5-4908-A181-C038808BA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8.76'!$Z$83:$Z$90</c:f>
              <c:numCache>
                <c:formatCode>#,##0</c:formatCode>
                <c:ptCount val="8"/>
                <c:pt idx="0">
                  <c:v>11485</c:v>
                </c:pt>
                <c:pt idx="1">
                  <c:v>17007</c:v>
                </c:pt>
                <c:pt idx="2">
                  <c:v>12603</c:v>
                </c:pt>
                <c:pt idx="3">
                  <c:v>5312</c:v>
                </c:pt>
                <c:pt idx="4">
                  <c:v>5757</c:v>
                </c:pt>
                <c:pt idx="5">
                  <c:v>4467</c:v>
                </c:pt>
                <c:pt idx="6">
                  <c:v>11402</c:v>
                </c:pt>
                <c:pt idx="7">
                  <c:v>10567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A-40ED-8AAA-6D5D666AF20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8.76'!$Z$93:$Z$100</c:f>
              <c:numCache>
                <c:formatCode>#,##0</c:formatCode>
                <c:ptCount val="8"/>
                <c:pt idx="0">
                  <c:v>7720</c:v>
                </c:pt>
                <c:pt idx="1">
                  <c:v>16953</c:v>
                </c:pt>
                <c:pt idx="2">
                  <c:v>3157</c:v>
                </c:pt>
                <c:pt idx="3">
                  <c:v>13024</c:v>
                </c:pt>
                <c:pt idx="4">
                  <c:v>13051</c:v>
                </c:pt>
                <c:pt idx="5">
                  <c:v>7426</c:v>
                </c:pt>
                <c:pt idx="6">
                  <c:v>2897</c:v>
                </c:pt>
                <c:pt idx="7">
                  <c:v>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A-40ED-8AAA-6D5D666AF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8.8'!$V$4:$Z$4</c:f>
              <c:numCache>
                <c:formatCode>#,##0</c:formatCode>
                <c:ptCount val="5"/>
                <c:pt idx="0">
                  <c:v>10398</c:v>
                </c:pt>
                <c:pt idx="1">
                  <c:v>10604</c:v>
                </c:pt>
                <c:pt idx="2">
                  <c:v>10738</c:v>
                </c:pt>
                <c:pt idx="3">
                  <c:v>11321</c:v>
                </c:pt>
                <c:pt idx="4">
                  <c:v>11816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7-46C0-9173-CECF8E271427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8.8'!$V$7:$Z$7</c:f>
              <c:numCache>
                <c:formatCode>#,##0</c:formatCode>
                <c:ptCount val="5"/>
                <c:pt idx="0">
                  <c:v>7308</c:v>
                </c:pt>
                <c:pt idx="1">
                  <c:v>7370</c:v>
                </c:pt>
                <c:pt idx="2">
                  <c:v>7566</c:v>
                </c:pt>
                <c:pt idx="3">
                  <c:v>7766</c:v>
                </c:pt>
                <c:pt idx="4">
                  <c:v>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7-46C0-9173-CECF8E271427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8.8'!$V$11:$Z$11</c:f>
              <c:numCache>
                <c:formatCode>#,##0</c:formatCode>
                <c:ptCount val="5"/>
                <c:pt idx="0">
                  <c:v>8637</c:v>
                </c:pt>
                <c:pt idx="1">
                  <c:v>8881</c:v>
                </c:pt>
                <c:pt idx="2">
                  <c:v>8945</c:v>
                </c:pt>
                <c:pt idx="3">
                  <c:v>9472</c:v>
                </c:pt>
                <c:pt idx="4">
                  <c:v>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7-46C0-9173-CECF8E271427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8.8'!$V$12:$Z$12</c:f>
              <c:numCache>
                <c:formatCode>#,##0</c:formatCode>
                <c:ptCount val="5"/>
                <c:pt idx="0">
                  <c:v>1762</c:v>
                </c:pt>
                <c:pt idx="1">
                  <c:v>1719</c:v>
                </c:pt>
                <c:pt idx="2">
                  <c:v>1792</c:v>
                </c:pt>
                <c:pt idx="3">
                  <c:v>1849</c:v>
                </c:pt>
                <c:pt idx="4">
                  <c:v>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07-46C0-9173-CECF8E27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8.76'!$V$8:$Z$8</c:f>
              <c:numCache>
                <c:formatCode>#,##0</c:formatCode>
                <c:ptCount val="5"/>
                <c:pt idx="0">
                  <c:v>47085</c:v>
                </c:pt>
                <c:pt idx="1">
                  <c:v>47372</c:v>
                </c:pt>
                <c:pt idx="2">
                  <c:v>46875.74</c:v>
                </c:pt>
                <c:pt idx="3">
                  <c:v>48183.38</c:v>
                </c:pt>
                <c:pt idx="4">
                  <c:v>47656.83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1-4AAE-B352-9545D44F5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1-4AAE-B352-9545D44F5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8.77'!$U$4:$Y$4</c:f>
              <c:numCache>
                <c:formatCode>#,##0</c:formatCode>
                <c:ptCount val="5"/>
                <c:pt idx="1">
                  <c:v>98133</c:v>
                </c:pt>
                <c:pt idx="2">
                  <c:v>101094</c:v>
                </c:pt>
                <c:pt idx="3">
                  <c:v>97837</c:v>
                </c:pt>
                <c:pt idx="4">
                  <c:v>92226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4-4CA5-B4E5-47332CBF1DFA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8.77'!$U$7:$Y$7</c:f>
              <c:numCache>
                <c:formatCode>#,##0</c:formatCode>
                <c:ptCount val="5"/>
                <c:pt idx="1">
                  <c:v>64505</c:v>
                </c:pt>
                <c:pt idx="2">
                  <c:v>65812</c:v>
                </c:pt>
                <c:pt idx="3">
                  <c:v>65459</c:v>
                </c:pt>
                <c:pt idx="4">
                  <c:v>61545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4-4CA5-B4E5-47332CBF1DFA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8.77'!$U$11:$Y$11</c:f>
              <c:numCache>
                <c:formatCode>#,##0</c:formatCode>
                <c:ptCount val="5"/>
                <c:pt idx="1">
                  <c:v>88167</c:v>
                </c:pt>
                <c:pt idx="2">
                  <c:v>90898</c:v>
                </c:pt>
                <c:pt idx="3">
                  <c:v>87725</c:v>
                </c:pt>
                <c:pt idx="4">
                  <c:v>82301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4-4CA5-B4E5-47332CBF1DFA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8.77'!$U$12:$Y$12</c:f>
              <c:numCache>
                <c:formatCode>#,##0</c:formatCode>
                <c:ptCount val="5"/>
                <c:pt idx="1">
                  <c:v>9960</c:v>
                </c:pt>
                <c:pt idx="2">
                  <c:v>10197</c:v>
                </c:pt>
                <c:pt idx="3">
                  <c:v>10119</c:v>
                </c:pt>
                <c:pt idx="4">
                  <c:v>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4-4CA5-B4E5-47332CBF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4.1146007519787583E-3</c:v>
                </c:pt>
                <c:pt idx="1">
                  <c:v>1.3276174840128505E-3</c:v>
                </c:pt>
                <c:pt idx="2">
                  <c:v>2.9349467432833704E-2</c:v>
                </c:pt>
                <c:pt idx="3">
                  <c:v>6.9623909276093762E-3</c:v>
                </c:pt>
                <c:pt idx="4">
                  <c:v>3.3737699269303659E-2</c:v>
                </c:pt>
                <c:pt idx="5">
                  <c:v>2.5853070242112839E-2</c:v>
                </c:pt>
                <c:pt idx="6">
                  <c:v>7.4214830804779419E-2</c:v>
                </c:pt>
                <c:pt idx="7">
                  <c:v>9.1504261550778829E-2</c:v>
                </c:pt>
                <c:pt idx="8">
                  <c:v>1.8647451683844619E-2</c:v>
                </c:pt>
                <c:pt idx="9">
                  <c:v>3.8024586259665767E-2</c:v>
                </c:pt>
                <c:pt idx="10">
                  <c:v>5.0966323107638364E-2</c:v>
                </c:pt>
                <c:pt idx="11">
                  <c:v>1.4816616500967843E-2</c:v>
                </c:pt>
                <c:pt idx="12">
                  <c:v>0.16160449160357951</c:v>
                </c:pt>
                <c:pt idx="13">
                  <c:v>8.7278181468081445E-2</c:v>
                </c:pt>
                <c:pt idx="14">
                  <c:v>5.6722710366564309E-2</c:v>
                </c:pt>
                <c:pt idx="15">
                  <c:v>8.7592350491015783E-2</c:v>
                </c:pt>
                <c:pt idx="16">
                  <c:v>0.13168749303254182</c:v>
                </c:pt>
                <c:pt idx="17">
                  <c:v>4.1450042058111133E-2</c:v>
                </c:pt>
                <c:pt idx="18">
                  <c:v>2.9876460632594529E-2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A-4C54-A5D2-CACE29A8C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A-4C54-A5D2-CACE29A8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8.77'!$Y$44:$Y$60</c:f>
              <c:numCache>
                <c:formatCode>#,##0</c:formatCode>
                <c:ptCount val="17"/>
                <c:pt idx="0">
                  <c:v>5</c:v>
                </c:pt>
                <c:pt idx="1">
                  <c:v>200</c:v>
                </c:pt>
                <c:pt idx="2">
                  <c:v>922</c:v>
                </c:pt>
                <c:pt idx="3">
                  <c:v>3017</c:v>
                </c:pt>
                <c:pt idx="4">
                  <c:v>8961</c:v>
                </c:pt>
                <c:pt idx="5">
                  <c:v>9853</c:v>
                </c:pt>
                <c:pt idx="6">
                  <c:v>6443</c:v>
                </c:pt>
                <c:pt idx="7">
                  <c:v>4255</c:v>
                </c:pt>
                <c:pt idx="8">
                  <c:v>3099</c:v>
                </c:pt>
                <c:pt idx="9">
                  <c:v>2728</c:v>
                </c:pt>
                <c:pt idx="10">
                  <c:v>2341</c:v>
                </c:pt>
                <c:pt idx="11">
                  <c:v>1646</c:v>
                </c:pt>
                <c:pt idx="12">
                  <c:v>950</c:v>
                </c:pt>
                <c:pt idx="13">
                  <c:v>533</c:v>
                </c:pt>
                <c:pt idx="14">
                  <c:v>200</c:v>
                </c:pt>
                <c:pt idx="15">
                  <c:v>50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D-4408-B4E4-DCBCF4326334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8.77'!$Y$63:$Y$79</c:f>
              <c:numCache>
                <c:formatCode>#,##0</c:formatCode>
                <c:ptCount val="17"/>
                <c:pt idx="0">
                  <c:v>5</c:v>
                </c:pt>
                <c:pt idx="1">
                  <c:v>353</c:v>
                </c:pt>
                <c:pt idx="2">
                  <c:v>1146</c:v>
                </c:pt>
                <c:pt idx="3">
                  <c:v>3919</c:v>
                </c:pt>
                <c:pt idx="4">
                  <c:v>10700</c:v>
                </c:pt>
                <c:pt idx="5">
                  <c:v>9807</c:v>
                </c:pt>
                <c:pt idx="6">
                  <c:v>5931</c:v>
                </c:pt>
                <c:pt idx="7">
                  <c:v>3938</c:v>
                </c:pt>
                <c:pt idx="8">
                  <c:v>2944</c:v>
                </c:pt>
                <c:pt idx="9">
                  <c:v>2660</c:v>
                </c:pt>
                <c:pt idx="10">
                  <c:v>2242</c:v>
                </c:pt>
                <c:pt idx="11">
                  <c:v>1681</c:v>
                </c:pt>
                <c:pt idx="12">
                  <c:v>982</c:v>
                </c:pt>
                <c:pt idx="13">
                  <c:v>442</c:v>
                </c:pt>
                <c:pt idx="14">
                  <c:v>138</c:v>
                </c:pt>
                <c:pt idx="15">
                  <c:v>46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D-4408-B4E4-DCBCF432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8.77'!$Y$83:$Y$90</c:f>
              <c:numCache>
                <c:formatCode>#,##0</c:formatCode>
                <c:ptCount val="8"/>
                <c:pt idx="0">
                  <c:v>4834</c:v>
                </c:pt>
                <c:pt idx="1">
                  <c:v>10366</c:v>
                </c:pt>
                <c:pt idx="2">
                  <c:v>2455</c:v>
                </c:pt>
                <c:pt idx="3">
                  <c:v>1898</c:v>
                </c:pt>
                <c:pt idx="4">
                  <c:v>2201</c:v>
                </c:pt>
                <c:pt idx="5">
                  <c:v>1522</c:v>
                </c:pt>
                <c:pt idx="6">
                  <c:v>604</c:v>
                </c:pt>
                <c:pt idx="7">
                  <c:v>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4-4F0E-B1F0-D7C4A69BF057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8.77'!$Y$93:$Y$100</c:f>
              <c:numCache>
                <c:formatCode>#,##0</c:formatCode>
                <c:ptCount val="8"/>
                <c:pt idx="0">
                  <c:v>4155</c:v>
                </c:pt>
                <c:pt idx="1">
                  <c:v>11400</c:v>
                </c:pt>
                <c:pt idx="2">
                  <c:v>825</c:v>
                </c:pt>
                <c:pt idx="3">
                  <c:v>2659</c:v>
                </c:pt>
                <c:pt idx="4">
                  <c:v>4087</c:v>
                </c:pt>
                <c:pt idx="5">
                  <c:v>1994</c:v>
                </c:pt>
                <c:pt idx="6">
                  <c:v>123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4-4F0E-B1F0-D7C4A69B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8.77'!$U$8:$Y$8</c:f>
              <c:numCache>
                <c:formatCode>#,##0</c:formatCode>
                <c:ptCount val="5"/>
                <c:pt idx="1">
                  <c:v>52967.83</c:v>
                </c:pt>
                <c:pt idx="2">
                  <c:v>54224</c:v>
                </c:pt>
                <c:pt idx="3">
                  <c:v>56171.11</c:v>
                </c:pt>
                <c:pt idx="4">
                  <c:v>61536.34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3-4142-A1BE-78631CE145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3-4142-A1BE-78631CE14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8.77'!$V$4:$Z$4</c:f>
              <c:numCache>
                <c:formatCode>#,##0</c:formatCode>
                <c:ptCount val="5"/>
                <c:pt idx="0">
                  <c:v>98133</c:v>
                </c:pt>
                <c:pt idx="1">
                  <c:v>101094</c:v>
                </c:pt>
                <c:pt idx="2">
                  <c:v>97837</c:v>
                </c:pt>
                <c:pt idx="3">
                  <c:v>92226</c:v>
                </c:pt>
                <c:pt idx="4">
                  <c:v>98676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A-4742-8499-BEF272627D2E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8.77'!$V$7:$Z$7</c:f>
              <c:numCache>
                <c:formatCode>#,##0</c:formatCode>
                <c:ptCount val="5"/>
                <c:pt idx="0">
                  <c:v>64505</c:v>
                </c:pt>
                <c:pt idx="1">
                  <c:v>65812</c:v>
                </c:pt>
                <c:pt idx="2">
                  <c:v>65459</c:v>
                </c:pt>
                <c:pt idx="3">
                  <c:v>61545</c:v>
                </c:pt>
                <c:pt idx="4">
                  <c:v>62198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A-4742-8499-BEF272627D2E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8.77'!$V$11:$Z$11</c:f>
              <c:numCache>
                <c:formatCode>#,##0</c:formatCode>
                <c:ptCount val="5"/>
                <c:pt idx="0">
                  <c:v>88167</c:v>
                </c:pt>
                <c:pt idx="1">
                  <c:v>90898</c:v>
                </c:pt>
                <c:pt idx="2">
                  <c:v>87725</c:v>
                </c:pt>
                <c:pt idx="3">
                  <c:v>82301</c:v>
                </c:pt>
                <c:pt idx="4">
                  <c:v>88878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A-4742-8499-BEF272627D2E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8.77'!$V$12:$Z$12</c:f>
              <c:numCache>
                <c:formatCode>#,##0</c:formatCode>
                <c:ptCount val="5"/>
                <c:pt idx="0">
                  <c:v>9960</c:v>
                </c:pt>
                <c:pt idx="1">
                  <c:v>10197</c:v>
                </c:pt>
                <c:pt idx="2">
                  <c:v>10119</c:v>
                </c:pt>
                <c:pt idx="3">
                  <c:v>9925</c:v>
                </c:pt>
                <c:pt idx="4">
                  <c:v>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CA-4742-8499-BEF27262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4.1146007519787583E-3</c:v>
                </c:pt>
                <c:pt idx="1">
                  <c:v>1.3276174840128505E-3</c:v>
                </c:pt>
                <c:pt idx="2">
                  <c:v>2.9349467432833704E-2</c:v>
                </c:pt>
                <c:pt idx="3">
                  <c:v>6.9623909276093762E-3</c:v>
                </c:pt>
                <c:pt idx="4">
                  <c:v>3.3737699269303659E-2</c:v>
                </c:pt>
                <c:pt idx="5">
                  <c:v>2.5853070242112839E-2</c:v>
                </c:pt>
                <c:pt idx="6">
                  <c:v>7.4214830804779419E-2</c:v>
                </c:pt>
                <c:pt idx="7">
                  <c:v>9.1504261550778829E-2</c:v>
                </c:pt>
                <c:pt idx="8">
                  <c:v>1.8647451683844619E-2</c:v>
                </c:pt>
                <c:pt idx="9">
                  <c:v>3.8024586259665767E-2</c:v>
                </c:pt>
                <c:pt idx="10">
                  <c:v>5.0966323107638364E-2</c:v>
                </c:pt>
                <c:pt idx="11">
                  <c:v>1.4816616500967843E-2</c:v>
                </c:pt>
                <c:pt idx="12">
                  <c:v>0.16160449160357951</c:v>
                </c:pt>
                <c:pt idx="13">
                  <c:v>8.7278181468081445E-2</c:v>
                </c:pt>
                <c:pt idx="14">
                  <c:v>5.6722710366564309E-2</c:v>
                </c:pt>
                <c:pt idx="15">
                  <c:v>8.7592350491015783E-2</c:v>
                </c:pt>
                <c:pt idx="16">
                  <c:v>0.13168749303254182</c:v>
                </c:pt>
                <c:pt idx="17">
                  <c:v>4.1450042058111133E-2</c:v>
                </c:pt>
                <c:pt idx="18">
                  <c:v>2.9876460632594529E-2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1-45B5-A519-E6D3BEBFEC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1-45B5-A519-E6D3BEBF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8.77'!$Z$44:$Z$60</c:f>
              <c:numCache>
                <c:formatCode>#,##0</c:formatCode>
                <c:ptCount val="17"/>
                <c:pt idx="0">
                  <c:v>7</c:v>
                </c:pt>
                <c:pt idx="1">
                  <c:v>341</c:v>
                </c:pt>
                <c:pt idx="2">
                  <c:v>1360</c:v>
                </c:pt>
                <c:pt idx="3">
                  <c:v>3537</c:v>
                </c:pt>
                <c:pt idx="4">
                  <c:v>9092</c:v>
                </c:pt>
                <c:pt idx="5">
                  <c:v>10010</c:v>
                </c:pt>
                <c:pt idx="6">
                  <c:v>6556</c:v>
                </c:pt>
                <c:pt idx="7">
                  <c:v>4503</c:v>
                </c:pt>
                <c:pt idx="8">
                  <c:v>3358</c:v>
                </c:pt>
                <c:pt idx="9">
                  <c:v>2893</c:v>
                </c:pt>
                <c:pt idx="10">
                  <c:v>2412</c:v>
                </c:pt>
                <c:pt idx="11">
                  <c:v>1854</c:v>
                </c:pt>
                <c:pt idx="12">
                  <c:v>981</c:v>
                </c:pt>
                <c:pt idx="13">
                  <c:v>525</c:v>
                </c:pt>
                <c:pt idx="14">
                  <c:v>240</c:v>
                </c:pt>
                <c:pt idx="15">
                  <c:v>55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E-4B70-B31F-3397C32DEB63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8.77'!$Z$63:$Z$79</c:f>
              <c:numCache>
                <c:formatCode>#,##0</c:formatCode>
                <c:ptCount val="17"/>
                <c:pt idx="0">
                  <c:v>10</c:v>
                </c:pt>
                <c:pt idx="1">
                  <c:v>495</c:v>
                </c:pt>
                <c:pt idx="2">
                  <c:v>1820</c:v>
                </c:pt>
                <c:pt idx="3">
                  <c:v>4636</c:v>
                </c:pt>
                <c:pt idx="4">
                  <c:v>11360</c:v>
                </c:pt>
                <c:pt idx="5">
                  <c:v>10063</c:v>
                </c:pt>
                <c:pt idx="6">
                  <c:v>6230</c:v>
                </c:pt>
                <c:pt idx="7">
                  <c:v>4075</c:v>
                </c:pt>
                <c:pt idx="8">
                  <c:v>3183</c:v>
                </c:pt>
                <c:pt idx="9">
                  <c:v>3002</c:v>
                </c:pt>
                <c:pt idx="10">
                  <c:v>2445</c:v>
                </c:pt>
                <c:pt idx="11">
                  <c:v>1765</c:v>
                </c:pt>
                <c:pt idx="12">
                  <c:v>1055</c:v>
                </c:pt>
                <c:pt idx="13">
                  <c:v>474</c:v>
                </c:pt>
                <c:pt idx="14">
                  <c:v>168</c:v>
                </c:pt>
                <c:pt idx="15">
                  <c:v>50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E-4B70-B31F-3397C32DE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8.77'!$Z$83:$Z$90</c:f>
              <c:numCache>
                <c:formatCode>#,##0</c:formatCode>
                <c:ptCount val="8"/>
                <c:pt idx="0">
                  <c:v>4706</c:v>
                </c:pt>
                <c:pt idx="1">
                  <c:v>10528</c:v>
                </c:pt>
                <c:pt idx="2">
                  <c:v>2387</c:v>
                </c:pt>
                <c:pt idx="3">
                  <c:v>1980</c:v>
                </c:pt>
                <c:pt idx="4">
                  <c:v>2224</c:v>
                </c:pt>
                <c:pt idx="5">
                  <c:v>1521</c:v>
                </c:pt>
                <c:pt idx="6">
                  <c:v>615</c:v>
                </c:pt>
                <c:pt idx="7">
                  <c:v>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7-4FD5-988A-F596B85A280F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8.77'!$Z$93:$Z$100</c:f>
              <c:numCache>
                <c:formatCode>#,##0</c:formatCode>
                <c:ptCount val="8"/>
                <c:pt idx="0">
                  <c:v>4229</c:v>
                </c:pt>
                <c:pt idx="1">
                  <c:v>11543</c:v>
                </c:pt>
                <c:pt idx="2">
                  <c:v>888</c:v>
                </c:pt>
                <c:pt idx="3">
                  <c:v>2865</c:v>
                </c:pt>
                <c:pt idx="4">
                  <c:v>4063</c:v>
                </c:pt>
                <c:pt idx="5">
                  <c:v>2060</c:v>
                </c:pt>
                <c:pt idx="6">
                  <c:v>138</c:v>
                </c:pt>
                <c:pt idx="7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7-4FD5-988A-F596B85A2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6.6881137825939727E-2</c:v>
                </c:pt>
                <c:pt idx="1">
                  <c:v>1.583135794107687E-2</c:v>
                </c:pt>
                <c:pt idx="2">
                  <c:v>7.1114121232644767E-2</c:v>
                </c:pt>
                <c:pt idx="3">
                  <c:v>6.0108364375211646E-3</c:v>
                </c:pt>
                <c:pt idx="4">
                  <c:v>8.6268201828648833E-2</c:v>
                </c:pt>
                <c:pt idx="5">
                  <c:v>2.7853030816119201E-2</c:v>
                </c:pt>
                <c:pt idx="6">
                  <c:v>9.1771080257365398E-2</c:v>
                </c:pt>
                <c:pt idx="7">
                  <c:v>7.5093125634947508E-2</c:v>
                </c:pt>
                <c:pt idx="8">
                  <c:v>3.581103962072469E-2</c:v>
                </c:pt>
                <c:pt idx="9">
                  <c:v>4.1483237385709446E-3</c:v>
                </c:pt>
                <c:pt idx="10">
                  <c:v>2.4466644090755163E-2</c:v>
                </c:pt>
                <c:pt idx="11">
                  <c:v>1.2021672875042329E-2</c:v>
                </c:pt>
                <c:pt idx="12">
                  <c:v>3.8858787673552317E-2</c:v>
                </c:pt>
                <c:pt idx="13">
                  <c:v>6.747375550287843E-2</c:v>
                </c:pt>
                <c:pt idx="14">
                  <c:v>5.8753809685066036E-2</c:v>
                </c:pt>
                <c:pt idx="15">
                  <c:v>6.1970877074161872E-2</c:v>
                </c:pt>
                <c:pt idx="16">
                  <c:v>0.1380799187267186</c:v>
                </c:pt>
                <c:pt idx="17">
                  <c:v>1.8625126989502201E-2</c:v>
                </c:pt>
                <c:pt idx="18">
                  <c:v>3.2086014222824248E-2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2-49CB-B4B4-0E099E1014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2-49CB-B4B4-0E099E10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8.77'!$V$8:$Z$8</c:f>
              <c:numCache>
                <c:formatCode>#,##0</c:formatCode>
                <c:ptCount val="5"/>
                <c:pt idx="0">
                  <c:v>52967.83</c:v>
                </c:pt>
                <c:pt idx="1">
                  <c:v>54224</c:v>
                </c:pt>
                <c:pt idx="2">
                  <c:v>56171.11</c:v>
                </c:pt>
                <c:pt idx="3">
                  <c:v>61536.34</c:v>
                </c:pt>
                <c:pt idx="4">
                  <c:v>62496.11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B-4873-A377-BDF2CAB8A8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B-4873-A377-BDF2CAB8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8.78'!$U$4:$Y$4</c:f>
              <c:numCache>
                <c:formatCode>#,##0</c:formatCode>
                <c:ptCount val="5"/>
                <c:pt idx="1">
                  <c:v>124766</c:v>
                </c:pt>
                <c:pt idx="2">
                  <c:v>126366</c:v>
                </c:pt>
                <c:pt idx="3">
                  <c:v>124775</c:v>
                </c:pt>
                <c:pt idx="4">
                  <c:v>125221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3-4207-912B-2435CE423BA3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8.78'!$U$7:$Y$7</c:f>
              <c:numCache>
                <c:formatCode>#,##0</c:formatCode>
                <c:ptCount val="5"/>
                <c:pt idx="1">
                  <c:v>90217</c:v>
                </c:pt>
                <c:pt idx="2">
                  <c:v>90542</c:v>
                </c:pt>
                <c:pt idx="3">
                  <c:v>91454</c:v>
                </c:pt>
                <c:pt idx="4">
                  <c:v>91280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3-4207-912B-2435CE423BA3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8.78'!$U$11:$Y$11</c:f>
              <c:numCache>
                <c:formatCode>#,##0</c:formatCode>
                <c:ptCount val="5"/>
                <c:pt idx="1">
                  <c:v>110523</c:v>
                </c:pt>
                <c:pt idx="2">
                  <c:v>112333</c:v>
                </c:pt>
                <c:pt idx="3">
                  <c:v>110719</c:v>
                </c:pt>
                <c:pt idx="4">
                  <c:v>110777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3-4207-912B-2435CE423BA3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8.78'!$U$12:$Y$12</c:f>
              <c:numCache>
                <c:formatCode>#,##0</c:formatCode>
                <c:ptCount val="5"/>
                <c:pt idx="1">
                  <c:v>14242</c:v>
                </c:pt>
                <c:pt idx="2">
                  <c:v>14030</c:v>
                </c:pt>
                <c:pt idx="3">
                  <c:v>14056</c:v>
                </c:pt>
                <c:pt idx="4">
                  <c:v>14444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B3-4207-912B-2435CE42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1.9089858745480973E-2</c:v>
                </c:pt>
                <c:pt idx="1">
                  <c:v>1.3790019007864037E-3</c:v>
                </c:pt>
                <c:pt idx="2">
                  <c:v>7.0366367261749468E-2</c:v>
                </c:pt>
                <c:pt idx="3">
                  <c:v>6.9397338899034695E-3</c:v>
                </c:pt>
                <c:pt idx="4">
                  <c:v>0.112869442063285</c:v>
                </c:pt>
                <c:pt idx="5">
                  <c:v>4.4925645708322463E-2</c:v>
                </c:pt>
                <c:pt idx="6">
                  <c:v>9.2102418843874628E-2</c:v>
                </c:pt>
                <c:pt idx="7">
                  <c:v>6.4567105214118001E-2</c:v>
                </c:pt>
                <c:pt idx="8">
                  <c:v>2.5433267489098431E-2</c:v>
                </c:pt>
                <c:pt idx="9">
                  <c:v>1.3320412955163802E-2</c:v>
                </c:pt>
                <c:pt idx="10">
                  <c:v>3.5622973426260668E-2</c:v>
                </c:pt>
                <c:pt idx="11">
                  <c:v>1.6391487458536767E-2</c:v>
                </c:pt>
                <c:pt idx="12">
                  <c:v>7.0127837203235066E-2</c:v>
                </c:pt>
                <c:pt idx="13">
                  <c:v>6.9926577466363535E-2</c:v>
                </c:pt>
                <c:pt idx="14">
                  <c:v>4.7318400357795089E-2</c:v>
                </c:pt>
                <c:pt idx="15">
                  <c:v>8.6467146211471807E-2</c:v>
                </c:pt>
                <c:pt idx="16">
                  <c:v>0.1267638179717491</c:v>
                </c:pt>
                <c:pt idx="17">
                  <c:v>2.3920092430397673E-2</c:v>
                </c:pt>
                <c:pt idx="18">
                  <c:v>4.631955573776602E-2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F-4CA5-AAA4-CB4FC87AD0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F-4CA5-AAA4-CB4FC87A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8.78'!$Y$44:$Y$60</c:f>
              <c:numCache>
                <c:formatCode>#,##0</c:formatCode>
                <c:ptCount val="17"/>
                <c:pt idx="0">
                  <c:v>23</c:v>
                </c:pt>
                <c:pt idx="1">
                  <c:v>1377</c:v>
                </c:pt>
                <c:pt idx="2">
                  <c:v>3499</c:v>
                </c:pt>
                <c:pt idx="3">
                  <c:v>5378</c:v>
                </c:pt>
                <c:pt idx="4">
                  <c:v>6583</c:v>
                </c:pt>
                <c:pt idx="5">
                  <c:v>6944</c:v>
                </c:pt>
                <c:pt idx="6">
                  <c:v>6427</c:v>
                </c:pt>
                <c:pt idx="7">
                  <c:v>5729</c:v>
                </c:pt>
                <c:pt idx="8">
                  <c:v>6020</c:v>
                </c:pt>
                <c:pt idx="9">
                  <c:v>5845</c:v>
                </c:pt>
                <c:pt idx="10">
                  <c:v>5255</c:v>
                </c:pt>
                <c:pt idx="11">
                  <c:v>4457</c:v>
                </c:pt>
                <c:pt idx="12">
                  <c:v>2399</c:v>
                </c:pt>
                <c:pt idx="13">
                  <c:v>1067</c:v>
                </c:pt>
                <c:pt idx="14">
                  <c:v>399</c:v>
                </c:pt>
                <c:pt idx="15">
                  <c:v>152</c:v>
                </c:pt>
                <c:pt idx="16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C-4796-8263-1ECE22D9E7DB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8.78'!$Y$63:$Y$79</c:f>
              <c:numCache>
                <c:formatCode>#,##0</c:formatCode>
                <c:ptCount val="17"/>
                <c:pt idx="0">
                  <c:v>28</c:v>
                </c:pt>
                <c:pt idx="1">
                  <c:v>1599</c:v>
                </c:pt>
                <c:pt idx="2">
                  <c:v>3924</c:v>
                </c:pt>
                <c:pt idx="3">
                  <c:v>5944</c:v>
                </c:pt>
                <c:pt idx="4">
                  <c:v>6780</c:v>
                </c:pt>
                <c:pt idx="5">
                  <c:v>6784</c:v>
                </c:pt>
                <c:pt idx="6">
                  <c:v>6452</c:v>
                </c:pt>
                <c:pt idx="7">
                  <c:v>5940</c:v>
                </c:pt>
                <c:pt idx="8">
                  <c:v>6582</c:v>
                </c:pt>
                <c:pt idx="9">
                  <c:v>6380</c:v>
                </c:pt>
                <c:pt idx="10">
                  <c:v>5641</c:v>
                </c:pt>
                <c:pt idx="11">
                  <c:v>4123</c:v>
                </c:pt>
                <c:pt idx="12">
                  <c:v>2042</c:v>
                </c:pt>
                <c:pt idx="13">
                  <c:v>760</c:v>
                </c:pt>
                <c:pt idx="14">
                  <c:v>279</c:v>
                </c:pt>
                <c:pt idx="15">
                  <c:v>135</c:v>
                </c:pt>
                <c:pt idx="1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C-4796-8263-1ECE22D9E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8.78'!$Y$83:$Y$90</c:f>
              <c:numCache>
                <c:formatCode>#,##0</c:formatCode>
                <c:ptCount val="8"/>
                <c:pt idx="0">
                  <c:v>6091</c:v>
                </c:pt>
                <c:pt idx="1">
                  <c:v>5995</c:v>
                </c:pt>
                <c:pt idx="2">
                  <c:v>10951</c:v>
                </c:pt>
                <c:pt idx="3">
                  <c:v>2404</c:v>
                </c:pt>
                <c:pt idx="4">
                  <c:v>1989</c:v>
                </c:pt>
                <c:pt idx="5">
                  <c:v>2310</c:v>
                </c:pt>
                <c:pt idx="6">
                  <c:v>3103</c:v>
                </c:pt>
                <c:pt idx="7">
                  <c:v>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0-4FD2-8F6E-3FDDC3FEB586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8.78'!$Y$93:$Y$100</c:f>
              <c:numCache>
                <c:formatCode>#,##0</c:formatCode>
                <c:ptCount val="8"/>
                <c:pt idx="0">
                  <c:v>3928</c:v>
                </c:pt>
                <c:pt idx="1">
                  <c:v>9242</c:v>
                </c:pt>
                <c:pt idx="2">
                  <c:v>1963</c:v>
                </c:pt>
                <c:pt idx="3">
                  <c:v>7100</c:v>
                </c:pt>
                <c:pt idx="4">
                  <c:v>8320</c:v>
                </c:pt>
                <c:pt idx="5">
                  <c:v>4326</c:v>
                </c:pt>
                <c:pt idx="6">
                  <c:v>475</c:v>
                </c:pt>
                <c:pt idx="7">
                  <c:v>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0-4FD2-8F6E-3FDDC3FEB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8.78'!$U$8:$Y$8</c:f>
              <c:numCache>
                <c:formatCode>#,##0</c:formatCode>
                <c:ptCount val="5"/>
                <c:pt idx="1">
                  <c:v>43555</c:v>
                </c:pt>
                <c:pt idx="2">
                  <c:v>44527.16</c:v>
                </c:pt>
                <c:pt idx="3">
                  <c:v>45649.2</c:v>
                </c:pt>
                <c:pt idx="4">
                  <c:v>48067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9-4A6F-B590-28B12B5E4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9-4A6F-B590-28B12B5E4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8.78'!$V$4:$Z$4</c:f>
              <c:numCache>
                <c:formatCode>#,##0</c:formatCode>
                <c:ptCount val="5"/>
                <c:pt idx="0">
                  <c:v>124766</c:v>
                </c:pt>
                <c:pt idx="1">
                  <c:v>126366</c:v>
                </c:pt>
                <c:pt idx="2">
                  <c:v>124775</c:v>
                </c:pt>
                <c:pt idx="3">
                  <c:v>125221</c:v>
                </c:pt>
                <c:pt idx="4">
                  <c:v>134150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A-40FA-8BAD-4193E2A107FA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8.78'!$V$7:$Z$7</c:f>
              <c:numCache>
                <c:formatCode>#,##0</c:formatCode>
                <c:ptCount val="5"/>
                <c:pt idx="0">
                  <c:v>90217</c:v>
                </c:pt>
                <c:pt idx="1">
                  <c:v>90542</c:v>
                </c:pt>
                <c:pt idx="2">
                  <c:v>91454</c:v>
                </c:pt>
                <c:pt idx="3">
                  <c:v>91280</c:v>
                </c:pt>
                <c:pt idx="4">
                  <c:v>92739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A-40FA-8BAD-4193E2A107FA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8.78'!$V$11:$Z$11</c:f>
              <c:numCache>
                <c:formatCode>#,##0</c:formatCode>
                <c:ptCount val="5"/>
                <c:pt idx="0">
                  <c:v>110523</c:v>
                </c:pt>
                <c:pt idx="1">
                  <c:v>112333</c:v>
                </c:pt>
                <c:pt idx="2">
                  <c:v>110719</c:v>
                </c:pt>
                <c:pt idx="3">
                  <c:v>110777</c:v>
                </c:pt>
                <c:pt idx="4">
                  <c:v>119446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A-40FA-8BAD-4193E2A107FA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8.78'!$V$12:$Z$12</c:f>
              <c:numCache>
                <c:formatCode>#,##0</c:formatCode>
                <c:ptCount val="5"/>
                <c:pt idx="0">
                  <c:v>14242</c:v>
                </c:pt>
                <c:pt idx="1">
                  <c:v>14030</c:v>
                </c:pt>
                <c:pt idx="2">
                  <c:v>14056</c:v>
                </c:pt>
                <c:pt idx="3">
                  <c:v>14444</c:v>
                </c:pt>
                <c:pt idx="4">
                  <c:v>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A-40FA-8BAD-4193E2A10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1.9089858745480973E-2</c:v>
                </c:pt>
                <c:pt idx="1">
                  <c:v>1.3790019007864037E-3</c:v>
                </c:pt>
                <c:pt idx="2">
                  <c:v>7.0366367261749468E-2</c:v>
                </c:pt>
                <c:pt idx="3">
                  <c:v>6.9397338899034695E-3</c:v>
                </c:pt>
                <c:pt idx="4">
                  <c:v>0.112869442063285</c:v>
                </c:pt>
                <c:pt idx="5">
                  <c:v>4.4925645708322463E-2</c:v>
                </c:pt>
                <c:pt idx="6">
                  <c:v>9.2102418843874628E-2</c:v>
                </c:pt>
                <c:pt idx="7">
                  <c:v>6.4567105214118001E-2</c:v>
                </c:pt>
                <c:pt idx="8">
                  <c:v>2.5433267489098431E-2</c:v>
                </c:pt>
                <c:pt idx="9">
                  <c:v>1.3320412955163802E-2</c:v>
                </c:pt>
                <c:pt idx="10">
                  <c:v>3.5622973426260668E-2</c:v>
                </c:pt>
                <c:pt idx="11">
                  <c:v>1.6391487458536767E-2</c:v>
                </c:pt>
                <c:pt idx="12">
                  <c:v>7.0127837203235066E-2</c:v>
                </c:pt>
                <c:pt idx="13">
                  <c:v>6.9926577466363535E-2</c:v>
                </c:pt>
                <c:pt idx="14">
                  <c:v>4.7318400357795089E-2</c:v>
                </c:pt>
                <c:pt idx="15">
                  <c:v>8.6467146211471807E-2</c:v>
                </c:pt>
                <c:pt idx="16">
                  <c:v>0.1267638179717491</c:v>
                </c:pt>
                <c:pt idx="17">
                  <c:v>2.3920092430397673E-2</c:v>
                </c:pt>
                <c:pt idx="18">
                  <c:v>4.631955573776602E-2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2-4D50-9ADD-3F6FE132E9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2-4D50-9ADD-3F6FE132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8.78'!$Z$44:$Z$60</c:f>
              <c:numCache>
                <c:formatCode>#,##0</c:formatCode>
                <c:ptCount val="17"/>
                <c:pt idx="0">
                  <c:v>27</c:v>
                </c:pt>
                <c:pt idx="1">
                  <c:v>1810</c:v>
                </c:pt>
                <c:pt idx="2">
                  <c:v>4119</c:v>
                </c:pt>
                <c:pt idx="3">
                  <c:v>5687</c:v>
                </c:pt>
                <c:pt idx="4">
                  <c:v>6803</c:v>
                </c:pt>
                <c:pt idx="5">
                  <c:v>7222</c:v>
                </c:pt>
                <c:pt idx="6">
                  <c:v>6807</c:v>
                </c:pt>
                <c:pt idx="7">
                  <c:v>6101</c:v>
                </c:pt>
                <c:pt idx="8">
                  <c:v>6026</c:v>
                </c:pt>
                <c:pt idx="9">
                  <c:v>6161</c:v>
                </c:pt>
                <c:pt idx="10">
                  <c:v>5358</c:v>
                </c:pt>
                <c:pt idx="11">
                  <c:v>4517</c:v>
                </c:pt>
                <c:pt idx="12">
                  <c:v>2584</c:v>
                </c:pt>
                <c:pt idx="13">
                  <c:v>1090</c:v>
                </c:pt>
                <c:pt idx="14">
                  <c:v>485</c:v>
                </c:pt>
                <c:pt idx="15">
                  <c:v>144</c:v>
                </c:pt>
                <c:pt idx="1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B-4987-B19A-BD2B3A0CFDD7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8.78'!$Z$63:$Z$79</c:f>
              <c:numCache>
                <c:formatCode>#,##0</c:formatCode>
                <c:ptCount val="17"/>
                <c:pt idx="0">
                  <c:v>40</c:v>
                </c:pt>
                <c:pt idx="1">
                  <c:v>2078</c:v>
                </c:pt>
                <c:pt idx="2">
                  <c:v>4754</c:v>
                </c:pt>
                <c:pt idx="3">
                  <c:v>6500</c:v>
                </c:pt>
                <c:pt idx="4">
                  <c:v>7011</c:v>
                </c:pt>
                <c:pt idx="5">
                  <c:v>7249</c:v>
                </c:pt>
                <c:pt idx="6">
                  <c:v>7320</c:v>
                </c:pt>
                <c:pt idx="7">
                  <c:v>6437</c:v>
                </c:pt>
                <c:pt idx="8">
                  <c:v>6714</c:v>
                </c:pt>
                <c:pt idx="9">
                  <c:v>7066</c:v>
                </c:pt>
                <c:pt idx="10">
                  <c:v>5813</c:v>
                </c:pt>
                <c:pt idx="11">
                  <c:v>4505</c:v>
                </c:pt>
                <c:pt idx="12">
                  <c:v>2203</c:v>
                </c:pt>
                <c:pt idx="13">
                  <c:v>800</c:v>
                </c:pt>
                <c:pt idx="14">
                  <c:v>321</c:v>
                </c:pt>
                <c:pt idx="15">
                  <c:v>127</c:v>
                </c:pt>
                <c:pt idx="16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B-4987-B19A-BD2B3A0CF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8.78'!$Z$83:$Z$90</c:f>
              <c:numCache>
                <c:formatCode>#,##0</c:formatCode>
                <c:ptCount val="8"/>
                <c:pt idx="0">
                  <c:v>6108</c:v>
                </c:pt>
                <c:pt idx="1">
                  <c:v>6157</c:v>
                </c:pt>
                <c:pt idx="2">
                  <c:v>11004</c:v>
                </c:pt>
                <c:pt idx="3">
                  <c:v>2473</c:v>
                </c:pt>
                <c:pt idx="4">
                  <c:v>2024</c:v>
                </c:pt>
                <c:pt idx="5">
                  <c:v>2409</c:v>
                </c:pt>
                <c:pt idx="6">
                  <c:v>3076</c:v>
                </c:pt>
                <c:pt idx="7">
                  <c:v>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22A-A161-ACB3BFE0E4FB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8.78'!$Z$93:$Z$100</c:f>
              <c:numCache>
                <c:formatCode>#,##0</c:formatCode>
                <c:ptCount val="8"/>
                <c:pt idx="0">
                  <c:v>4027</c:v>
                </c:pt>
                <c:pt idx="1">
                  <c:v>9517</c:v>
                </c:pt>
                <c:pt idx="2">
                  <c:v>2008</c:v>
                </c:pt>
                <c:pt idx="3">
                  <c:v>7293</c:v>
                </c:pt>
                <c:pt idx="4">
                  <c:v>8304</c:v>
                </c:pt>
                <c:pt idx="5">
                  <c:v>4428</c:v>
                </c:pt>
                <c:pt idx="6">
                  <c:v>509</c:v>
                </c:pt>
                <c:pt idx="7">
                  <c:v>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22A-A161-ACB3BFE0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8.8'!$Z$44:$Z$60</c:f>
              <c:numCache>
                <c:formatCode>#,##0</c:formatCode>
                <c:ptCount val="17"/>
                <c:pt idx="0">
                  <c:v>8</c:v>
                </c:pt>
                <c:pt idx="1">
                  <c:v>167</c:v>
                </c:pt>
                <c:pt idx="2">
                  <c:v>317</c:v>
                </c:pt>
                <c:pt idx="3">
                  <c:v>444</c:v>
                </c:pt>
                <c:pt idx="4">
                  <c:v>678</c:v>
                </c:pt>
                <c:pt idx="5">
                  <c:v>549</c:v>
                </c:pt>
                <c:pt idx="6">
                  <c:v>519</c:v>
                </c:pt>
                <c:pt idx="7">
                  <c:v>404</c:v>
                </c:pt>
                <c:pt idx="8">
                  <c:v>435</c:v>
                </c:pt>
                <c:pt idx="9">
                  <c:v>500</c:v>
                </c:pt>
                <c:pt idx="10">
                  <c:v>503</c:v>
                </c:pt>
                <c:pt idx="11">
                  <c:v>556</c:v>
                </c:pt>
                <c:pt idx="12">
                  <c:v>402</c:v>
                </c:pt>
                <c:pt idx="13">
                  <c:v>193</c:v>
                </c:pt>
                <c:pt idx="14">
                  <c:v>76</c:v>
                </c:pt>
                <c:pt idx="15">
                  <c:v>36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0-468F-B407-226B7498D194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8.8'!$Z$63:$Z$79</c:f>
              <c:numCache>
                <c:formatCode>#,##0</c:formatCode>
                <c:ptCount val="17"/>
                <c:pt idx="0">
                  <c:v>0</c:v>
                </c:pt>
                <c:pt idx="1">
                  <c:v>179</c:v>
                </c:pt>
                <c:pt idx="2">
                  <c:v>384</c:v>
                </c:pt>
                <c:pt idx="3">
                  <c:v>456</c:v>
                </c:pt>
                <c:pt idx="4">
                  <c:v>559</c:v>
                </c:pt>
                <c:pt idx="5">
                  <c:v>552</c:v>
                </c:pt>
                <c:pt idx="6">
                  <c:v>532</c:v>
                </c:pt>
                <c:pt idx="7">
                  <c:v>487</c:v>
                </c:pt>
                <c:pt idx="8">
                  <c:v>461</c:v>
                </c:pt>
                <c:pt idx="9">
                  <c:v>639</c:v>
                </c:pt>
                <c:pt idx="10">
                  <c:v>641</c:v>
                </c:pt>
                <c:pt idx="11">
                  <c:v>564</c:v>
                </c:pt>
                <c:pt idx="12">
                  <c:v>317</c:v>
                </c:pt>
                <c:pt idx="13">
                  <c:v>126</c:v>
                </c:pt>
                <c:pt idx="14">
                  <c:v>50</c:v>
                </c:pt>
                <c:pt idx="15">
                  <c:v>32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0-468F-B407-226B7498D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8.78'!$V$8:$Z$8</c:f>
              <c:numCache>
                <c:formatCode>#,##0</c:formatCode>
                <c:ptCount val="5"/>
                <c:pt idx="0">
                  <c:v>43555</c:v>
                </c:pt>
                <c:pt idx="1">
                  <c:v>44527.16</c:v>
                </c:pt>
                <c:pt idx="2">
                  <c:v>45649.2</c:v>
                </c:pt>
                <c:pt idx="3">
                  <c:v>48067</c:v>
                </c:pt>
                <c:pt idx="4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E-454B-AD17-41D1F4B46C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E-454B-AD17-41D1F4B46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8.79'!$U$4:$Y$4</c:f>
              <c:numCache>
                <c:formatCode>#,##0</c:formatCode>
                <c:ptCount val="5"/>
                <c:pt idx="1">
                  <c:v>5212</c:v>
                </c:pt>
                <c:pt idx="2">
                  <c:v>4867</c:v>
                </c:pt>
                <c:pt idx="3">
                  <c:v>5140</c:v>
                </c:pt>
                <c:pt idx="4">
                  <c:v>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E-4ECB-99F8-3E22AC65E546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8.79'!$U$7:$Y$7</c:f>
              <c:numCache>
                <c:formatCode>#,##0</c:formatCode>
                <c:ptCount val="5"/>
                <c:pt idx="1">
                  <c:v>3546</c:v>
                </c:pt>
                <c:pt idx="2">
                  <c:v>3314</c:v>
                </c:pt>
                <c:pt idx="3">
                  <c:v>3514</c:v>
                </c:pt>
                <c:pt idx="4">
                  <c:v>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E-4ECB-99F8-3E22AC65E546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8.79'!$U$11:$Y$11</c:f>
              <c:numCache>
                <c:formatCode>#,##0</c:formatCode>
                <c:ptCount val="5"/>
                <c:pt idx="1">
                  <c:v>3916</c:v>
                </c:pt>
                <c:pt idx="2">
                  <c:v>3758</c:v>
                </c:pt>
                <c:pt idx="3">
                  <c:v>3885</c:v>
                </c:pt>
                <c:pt idx="4">
                  <c:v>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E-4ECB-99F8-3E22AC65E546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8.79'!$U$12:$Y$12</c:f>
              <c:numCache>
                <c:formatCode>#,##0</c:formatCode>
                <c:ptCount val="5"/>
                <c:pt idx="1">
                  <c:v>1294</c:v>
                </c:pt>
                <c:pt idx="2">
                  <c:v>1108</c:v>
                </c:pt>
                <c:pt idx="3">
                  <c:v>1258</c:v>
                </c:pt>
                <c:pt idx="4">
                  <c:v>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E-4ECB-99F8-3E22AC65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0.12846769689070936</c:v>
                </c:pt>
                <c:pt idx="1">
                  <c:v>4.2822565630236458E-3</c:v>
                </c:pt>
                <c:pt idx="2">
                  <c:v>2.5507354310184322E-2</c:v>
                </c:pt>
                <c:pt idx="3">
                  <c:v>7.0750325823868924E-3</c:v>
                </c:pt>
                <c:pt idx="4">
                  <c:v>3.7423198659467513E-2</c:v>
                </c:pt>
                <c:pt idx="5">
                  <c:v>3.8912679203127909E-2</c:v>
                </c:pt>
                <c:pt idx="6">
                  <c:v>7.6335877862595422E-2</c:v>
                </c:pt>
                <c:pt idx="7">
                  <c:v>4.1891640290448708E-2</c:v>
                </c:pt>
                <c:pt idx="8">
                  <c:v>4.71048221932601E-2</c:v>
                </c:pt>
                <c:pt idx="9">
                  <c:v>2.9789610873207969E-3</c:v>
                </c:pt>
                <c:pt idx="10">
                  <c:v>1.7501396388009682E-2</c:v>
                </c:pt>
                <c:pt idx="11">
                  <c:v>1.0053993669707689E-2</c:v>
                </c:pt>
                <c:pt idx="12">
                  <c:v>2.8486315397505121E-2</c:v>
                </c:pt>
                <c:pt idx="13">
                  <c:v>4.7291007261217648E-2</c:v>
                </c:pt>
                <c:pt idx="14">
                  <c:v>5.1387078756283747E-2</c:v>
                </c:pt>
                <c:pt idx="15">
                  <c:v>7.5218767454850122E-2</c:v>
                </c:pt>
                <c:pt idx="16">
                  <c:v>0.17780673989946005</c:v>
                </c:pt>
                <c:pt idx="17">
                  <c:v>1.2474399553155838E-2</c:v>
                </c:pt>
                <c:pt idx="18">
                  <c:v>2.4390243902439025E-2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D-411E-A346-30BB5C5998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D-411E-A346-30BB5C599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8.79'!$Y$44:$Y$60</c:f>
              <c:numCache>
                <c:formatCode>#,##0</c:formatCode>
                <c:ptCount val="17"/>
                <c:pt idx="0">
                  <c:v>4</c:v>
                </c:pt>
                <c:pt idx="1">
                  <c:v>91</c:v>
                </c:pt>
                <c:pt idx="2">
                  <c:v>147</c:v>
                </c:pt>
                <c:pt idx="3">
                  <c:v>214</c:v>
                </c:pt>
                <c:pt idx="4">
                  <c:v>211</c:v>
                </c:pt>
                <c:pt idx="5">
                  <c:v>217</c:v>
                </c:pt>
                <c:pt idx="6">
                  <c:v>203</c:v>
                </c:pt>
                <c:pt idx="7">
                  <c:v>175</c:v>
                </c:pt>
                <c:pt idx="8">
                  <c:v>173</c:v>
                </c:pt>
                <c:pt idx="9">
                  <c:v>231</c:v>
                </c:pt>
                <c:pt idx="10">
                  <c:v>254</c:v>
                </c:pt>
                <c:pt idx="11">
                  <c:v>291</c:v>
                </c:pt>
                <c:pt idx="12">
                  <c:v>163</c:v>
                </c:pt>
                <c:pt idx="13">
                  <c:v>81</c:v>
                </c:pt>
                <c:pt idx="14">
                  <c:v>50</c:v>
                </c:pt>
                <c:pt idx="15">
                  <c:v>22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8-49F3-9CD2-8D97BC11AE1A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8.79'!$Y$63:$Y$79</c:f>
              <c:numCache>
                <c:formatCode>#,##0</c:formatCode>
                <c:ptCount val="17"/>
                <c:pt idx="0">
                  <c:v>1</c:v>
                </c:pt>
                <c:pt idx="1">
                  <c:v>82</c:v>
                </c:pt>
                <c:pt idx="2">
                  <c:v>144</c:v>
                </c:pt>
                <c:pt idx="3">
                  <c:v>232</c:v>
                </c:pt>
                <c:pt idx="4">
                  <c:v>264</c:v>
                </c:pt>
                <c:pt idx="5">
                  <c:v>223</c:v>
                </c:pt>
                <c:pt idx="6">
                  <c:v>189</c:v>
                </c:pt>
                <c:pt idx="7">
                  <c:v>187</c:v>
                </c:pt>
                <c:pt idx="8">
                  <c:v>189</c:v>
                </c:pt>
                <c:pt idx="9">
                  <c:v>266</c:v>
                </c:pt>
                <c:pt idx="10">
                  <c:v>283</c:v>
                </c:pt>
                <c:pt idx="11">
                  <c:v>273</c:v>
                </c:pt>
                <c:pt idx="12">
                  <c:v>138</c:v>
                </c:pt>
                <c:pt idx="13">
                  <c:v>58</c:v>
                </c:pt>
                <c:pt idx="14">
                  <c:v>31</c:v>
                </c:pt>
                <c:pt idx="15">
                  <c:v>24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8-49F3-9CD2-8D97BC11A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8.79'!$Y$83:$Y$90</c:f>
              <c:numCache>
                <c:formatCode>#,##0</c:formatCode>
                <c:ptCount val="8"/>
                <c:pt idx="0">
                  <c:v>173</c:v>
                </c:pt>
                <c:pt idx="1">
                  <c:v>113</c:v>
                </c:pt>
                <c:pt idx="2">
                  <c:v>224</c:v>
                </c:pt>
                <c:pt idx="3">
                  <c:v>71</c:v>
                </c:pt>
                <c:pt idx="4">
                  <c:v>40</c:v>
                </c:pt>
                <c:pt idx="5">
                  <c:v>93</c:v>
                </c:pt>
                <c:pt idx="6">
                  <c:v>172</c:v>
                </c:pt>
                <c:pt idx="7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A-4EDF-91C8-C08678150115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8.79'!$Y$93:$Y$100</c:f>
              <c:numCache>
                <c:formatCode>#,##0</c:formatCode>
                <c:ptCount val="8"/>
                <c:pt idx="0">
                  <c:v>99</c:v>
                </c:pt>
                <c:pt idx="1">
                  <c:v>353</c:v>
                </c:pt>
                <c:pt idx="2">
                  <c:v>37</c:v>
                </c:pt>
                <c:pt idx="3">
                  <c:v>297</c:v>
                </c:pt>
                <c:pt idx="4">
                  <c:v>209</c:v>
                </c:pt>
                <c:pt idx="5">
                  <c:v>114</c:v>
                </c:pt>
                <c:pt idx="6">
                  <c:v>23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A-4EDF-91C8-C0867815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8.79'!$U$8:$Y$8</c:f>
              <c:numCache>
                <c:formatCode>#,##0</c:formatCode>
                <c:ptCount val="5"/>
                <c:pt idx="1">
                  <c:v>28634</c:v>
                </c:pt>
                <c:pt idx="2">
                  <c:v>30750</c:v>
                </c:pt>
                <c:pt idx="3">
                  <c:v>32037.23</c:v>
                </c:pt>
                <c:pt idx="4">
                  <c:v>34911.15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A-439A-B7F5-1787789B8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A-439A-B7F5-1787789B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8.79'!$V$4:$Z$4</c:f>
              <c:numCache>
                <c:formatCode>#,##0</c:formatCode>
                <c:ptCount val="5"/>
                <c:pt idx="0">
                  <c:v>5212</c:v>
                </c:pt>
                <c:pt idx="1">
                  <c:v>4867</c:v>
                </c:pt>
                <c:pt idx="2">
                  <c:v>5140</c:v>
                </c:pt>
                <c:pt idx="3">
                  <c:v>5152</c:v>
                </c:pt>
                <c:pt idx="4">
                  <c:v>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D-4495-8256-3DADF8B35C7F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8.79'!$V$7:$Z$7</c:f>
              <c:numCache>
                <c:formatCode>#,##0</c:formatCode>
                <c:ptCount val="5"/>
                <c:pt idx="0">
                  <c:v>3546</c:v>
                </c:pt>
                <c:pt idx="1">
                  <c:v>3314</c:v>
                </c:pt>
                <c:pt idx="2">
                  <c:v>3514</c:v>
                </c:pt>
                <c:pt idx="3">
                  <c:v>3437</c:v>
                </c:pt>
                <c:pt idx="4">
                  <c:v>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D-4495-8256-3DADF8B35C7F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8.79'!$V$11:$Z$11</c:f>
              <c:numCache>
                <c:formatCode>#,##0</c:formatCode>
                <c:ptCount val="5"/>
                <c:pt idx="0">
                  <c:v>3916</c:v>
                </c:pt>
                <c:pt idx="1">
                  <c:v>3758</c:v>
                </c:pt>
                <c:pt idx="2">
                  <c:v>3885</c:v>
                </c:pt>
                <c:pt idx="3">
                  <c:v>3937</c:v>
                </c:pt>
                <c:pt idx="4">
                  <c:v>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D-4495-8256-3DADF8B35C7F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8.79'!$V$12:$Z$12</c:f>
              <c:numCache>
                <c:formatCode>#,##0</c:formatCode>
                <c:ptCount val="5"/>
                <c:pt idx="0">
                  <c:v>1294</c:v>
                </c:pt>
                <c:pt idx="1">
                  <c:v>1108</c:v>
                </c:pt>
                <c:pt idx="2">
                  <c:v>1258</c:v>
                </c:pt>
                <c:pt idx="3">
                  <c:v>1215</c:v>
                </c:pt>
                <c:pt idx="4">
                  <c:v>1237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D-4495-8256-3DADF8B35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0.12846769689070936</c:v>
                </c:pt>
                <c:pt idx="1">
                  <c:v>4.2822565630236458E-3</c:v>
                </c:pt>
                <c:pt idx="2">
                  <c:v>2.5507354310184322E-2</c:v>
                </c:pt>
                <c:pt idx="3">
                  <c:v>7.0750325823868924E-3</c:v>
                </c:pt>
                <c:pt idx="4">
                  <c:v>3.7423198659467513E-2</c:v>
                </c:pt>
                <c:pt idx="5">
                  <c:v>3.8912679203127909E-2</c:v>
                </c:pt>
                <c:pt idx="6">
                  <c:v>7.6335877862595422E-2</c:v>
                </c:pt>
                <c:pt idx="7">
                  <c:v>4.1891640290448708E-2</c:v>
                </c:pt>
                <c:pt idx="8">
                  <c:v>4.71048221932601E-2</c:v>
                </c:pt>
                <c:pt idx="9">
                  <c:v>2.9789610873207969E-3</c:v>
                </c:pt>
                <c:pt idx="10">
                  <c:v>1.7501396388009682E-2</c:v>
                </c:pt>
                <c:pt idx="11">
                  <c:v>1.0053993669707689E-2</c:v>
                </c:pt>
                <c:pt idx="12">
                  <c:v>2.8486315397505121E-2</c:v>
                </c:pt>
                <c:pt idx="13">
                  <c:v>4.7291007261217648E-2</c:v>
                </c:pt>
                <c:pt idx="14">
                  <c:v>5.1387078756283747E-2</c:v>
                </c:pt>
                <c:pt idx="15">
                  <c:v>7.5218767454850122E-2</c:v>
                </c:pt>
                <c:pt idx="16">
                  <c:v>0.17780673989946005</c:v>
                </c:pt>
                <c:pt idx="17">
                  <c:v>1.2474399553155838E-2</c:v>
                </c:pt>
                <c:pt idx="18">
                  <c:v>2.4390243902439025E-2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B-4D2B-9E50-2B48F7ECC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B-4D2B-9E50-2B48F7ECC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8.79'!$Z$44:$Z$60</c:f>
              <c:numCache>
                <c:formatCode>#,##0</c:formatCode>
                <c:ptCount val="17"/>
                <c:pt idx="0">
                  <c:v>4</c:v>
                </c:pt>
                <c:pt idx="1">
                  <c:v>94</c:v>
                </c:pt>
                <c:pt idx="2">
                  <c:v>160</c:v>
                </c:pt>
                <c:pt idx="3">
                  <c:v>206</c:v>
                </c:pt>
                <c:pt idx="4">
                  <c:v>241</c:v>
                </c:pt>
                <c:pt idx="5">
                  <c:v>230</c:v>
                </c:pt>
                <c:pt idx="6">
                  <c:v>189</c:v>
                </c:pt>
                <c:pt idx="7">
                  <c:v>172</c:v>
                </c:pt>
                <c:pt idx="8">
                  <c:v>160</c:v>
                </c:pt>
                <c:pt idx="9">
                  <c:v>232</c:v>
                </c:pt>
                <c:pt idx="10">
                  <c:v>268</c:v>
                </c:pt>
                <c:pt idx="11">
                  <c:v>301</c:v>
                </c:pt>
                <c:pt idx="12">
                  <c:v>208</c:v>
                </c:pt>
                <c:pt idx="13">
                  <c:v>80</c:v>
                </c:pt>
                <c:pt idx="14">
                  <c:v>57</c:v>
                </c:pt>
                <c:pt idx="15">
                  <c:v>19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2-4F17-B6E6-1A1B71F057B0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8.79'!$Z$63:$Z$79</c:f>
              <c:numCache>
                <c:formatCode>#,##0</c:formatCode>
                <c:ptCount val="17"/>
                <c:pt idx="0">
                  <c:v>6</c:v>
                </c:pt>
                <c:pt idx="1">
                  <c:v>88</c:v>
                </c:pt>
                <c:pt idx="2">
                  <c:v>163</c:v>
                </c:pt>
                <c:pt idx="3">
                  <c:v>215</c:v>
                </c:pt>
                <c:pt idx="4">
                  <c:v>267</c:v>
                </c:pt>
                <c:pt idx="5">
                  <c:v>220</c:v>
                </c:pt>
                <c:pt idx="6">
                  <c:v>216</c:v>
                </c:pt>
                <c:pt idx="7">
                  <c:v>231</c:v>
                </c:pt>
                <c:pt idx="8">
                  <c:v>208</c:v>
                </c:pt>
                <c:pt idx="9">
                  <c:v>244</c:v>
                </c:pt>
                <c:pt idx="10">
                  <c:v>277</c:v>
                </c:pt>
                <c:pt idx="11">
                  <c:v>309</c:v>
                </c:pt>
                <c:pt idx="12">
                  <c:v>146</c:v>
                </c:pt>
                <c:pt idx="13">
                  <c:v>55</c:v>
                </c:pt>
                <c:pt idx="14">
                  <c:v>31</c:v>
                </c:pt>
                <c:pt idx="15">
                  <c:v>24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2-4F17-B6E6-1A1B71F0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8.79'!$Z$83:$Z$90</c:f>
              <c:numCache>
                <c:formatCode>#,##0</c:formatCode>
                <c:ptCount val="8"/>
                <c:pt idx="0">
                  <c:v>172</c:v>
                </c:pt>
                <c:pt idx="1">
                  <c:v>102</c:v>
                </c:pt>
                <c:pt idx="2">
                  <c:v>224</c:v>
                </c:pt>
                <c:pt idx="3">
                  <c:v>76</c:v>
                </c:pt>
                <c:pt idx="4">
                  <c:v>37</c:v>
                </c:pt>
                <c:pt idx="5">
                  <c:v>86</c:v>
                </c:pt>
                <c:pt idx="6">
                  <c:v>196</c:v>
                </c:pt>
                <c:pt idx="7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4-423A-9CF1-B244490C49C8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8.79'!$Z$93:$Z$100</c:f>
              <c:numCache>
                <c:formatCode>#,##0</c:formatCode>
                <c:ptCount val="8"/>
                <c:pt idx="0">
                  <c:v>115</c:v>
                </c:pt>
                <c:pt idx="1">
                  <c:v>348</c:v>
                </c:pt>
                <c:pt idx="2">
                  <c:v>35</c:v>
                </c:pt>
                <c:pt idx="3">
                  <c:v>291</c:v>
                </c:pt>
                <c:pt idx="4">
                  <c:v>198</c:v>
                </c:pt>
                <c:pt idx="5">
                  <c:v>123</c:v>
                </c:pt>
                <c:pt idx="6">
                  <c:v>21</c:v>
                </c:pt>
                <c:pt idx="7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4-423A-9CF1-B244490C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8.8'!$Z$83:$Z$90</c:f>
              <c:numCache>
                <c:formatCode>#,##0</c:formatCode>
                <c:ptCount val="8"/>
                <c:pt idx="0">
                  <c:v>356</c:v>
                </c:pt>
                <c:pt idx="1">
                  <c:v>341</c:v>
                </c:pt>
                <c:pt idx="2">
                  <c:v>698</c:v>
                </c:pt>
                <c:pt idx="3">
                  <c:v>198</c:v>
                </c:pt>
                <c:pt idx="4">
                  <c:v>122</c:v>
                </c:pt>
                <c:pt idx="5">
                  <c:v>190</c:v>
                </c:pt>
                <c:pt idx="6">
                  <c:v>448</c:v>
                </c:pt>
                <c:pt idx="7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D-4C2B-92EF-EBC45700DBC1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8.8'!$Z$93:$Z$100</c:f>
              <c:numCache>
                <c:formatCode>#,##0</c:formatCode>
                <c:ptCount val="8"/>
                <c:pt idx="0">
                  <c:v>269</c:v>
                </c:pt>
                <c:pt idx="1">
                  <c:v>727</c:v>
                </c:pt>
                <c:pt idx="2">
                  <c:v>139</c:v>
                </c:pt>
                <c:pt idx="3">
                  <c:v>686</c:v>
                </c:pt>
                <c:pt idx="4">
                  <c:v>516</c:v>
                </c:pt>
                <c:pt idx="5">
                  <c:v>352</c:v>
                </c:pt>
                <c:pt idx="6">
                  <c:v>51</c:v>
                </c:pt>
                <c:pt idx="7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D-4C2B-92EF-EBC45700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8.79'!$V$8:$Z$8</c:f>
              <c:numCache>
                <c:formatCode>#,##0</c:formatCode>
                <c:ptCount val="5"/>
                <c:pt idx="0">
                  <c:v>28634</c:v>
                </c:pt>
                <c:pt idx="1">
                  <c:v>30750</c:v>
                </c:pt>
                <c:pt idx="2">
                  <c:v>32037.23</c:v>
                </c:pt>
                <c:pt idx="3">
                  <c:v>34911.15</c:v>
                </c:pt>
                <c:pt idx="4">
                  <c:v>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9-49CB-9F21-37716CE71A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9-49CB-9F21-37716CE71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8.1'!$Z$44:$Z$60</c:f>
              <c:numCache>
                <c:formatCode>#,##0</c:formatCode>
                <c:ptCount val="17"/>
                <c:pt idx="0">
                  <c:v>26</c:v>
                </c:pt>
                <c:pt idx="1">
                  <c:v>225</c:v>
                </c:pt>
                <c:pt idx="2">
                  <c:v>361</c:v>
                </c:pt>
                <c:pt idx="3">
                  <c:v>467</c:v>
                </c:pt>
                <c:pt idx="4">
                  <c:v>691</c:v>
                </c:pt>
                <c:pt idx="5">
                  <c:v>518</c:v>
                </c:pt>
                <c:pt idx="6">
                  <c:v>542</c:v>
                </c:pt>
                <c:pt idx="7">
                  <c:v>510</c:v>
                </c:pt>
                <c:pt idx="8">
                  <c:v>523</c:v>
                </c:pt>
                <c:pt idx="9">
                  <c:v>534</c:v>
                </c:pt>
                <c:pt idx="10">
                  <c:v>533</c:v>
                </c:pt>
                <c:pt idx="11">
                  <c:v>538</c:v>
                </c:pt>
                <c:pt idx="12">
                  <c:v>348</c:v>
                </c:pt>
                <c:pt idx="13">
                  <c:v>175</c:v>
                </c:pt>
                <c:pt idx="14">
                  <c:v>72</c:v>
                </c:pt>
                <c:pt idx="15">
                  <c:v>27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A-4AEA-9A51-9C8D907837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8.1'!$Z$63:$Z$79</c:f>
              <c:numCache>
                <c:formatCode>#,##0</c:formatCode>
                <c:ptCount val="17"/>
                <c:pt idx="0">
                  <c:v>14</c:v>
                </c:pt>
                <c:pt idx="1">
                  <c:v>208</c:v>
                </c:pt>
                <c:pt idx="2">
                  <c:v>397</c:v>
                </c:pt>
                <c:pt idx="3">
                  <c:v>525</c:v>
                </c:pt>
                <c:pt idx="4">
                  <c:v>583</c:v>
                </c:pt>
                <c:pt idx="5">
                  <c:v>611</c:v>
                </c:pt>
                <c:pt idx="6">
                  <c:v>531</c:v>
                </c:pt>
                <c:pt idx="7">
                  <c:v>591</c:v>
                </c:pt>
                <c:pt idx="8">
                  <c:v>678</c:v>
                </c:pt>
                <c:pt idx="9">
                  <c:v>602</c:v>
                </c:pt>
                <c:pt idx="10">
                  <c:v>591</c:v>
                </c:pt>
                <c:pt idx="11">
                  <c:v>572</c:v>
                </c:pt>
                <c:pt idx="12">
                  <c:v>339</c:v>
                </c:pt>
                <c:pt idx="13">
                  <c:v>123</c:v>
                </c:pt>
                <c:pt idx="14">
                  <c:v>51</c:v>
                </c:pt>
                <c:pt idx="15">
                  <c:v>25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A-4AEA-9A51-9C8D90783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8.8'!$V$8:$Z$8</c:f>
              <c:numCache>
                <c:formatCode>#,##0</c:formatCode>
                <c:ptCount val="5"/>
                <c:pt idx="0">
                  <c:v>38571</c:v>
                </c:pt>
                <c:pt idx="1">
                  <c:v>38676</c:v>
                </c:pt>
                <c:pt idx="2">
                  <c:v>40510.47</c:v>
                </c:pt>
                <c:pt idx="3">
                  <c:v>42250.78</c:v>
                </c:pt>
                <c:pt idx="4">
                  <c:v>43061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2DE-95AD-55FA26D778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2DE-95AD-55FA26D7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8.9'!$U$4:$Y$4</c:f>
              <c:numCache>
                <c:formatCode>#,##0</c:formatCode>
                <c:ptCount val="5"/>
                <c:pt idx="1">
                  <c:v>144464</c:v>
                </c:pt>
                <c:pt idx="2">
                  <c:v>147379</c:v>
                </c:pt>
                <c:pt idx="3">
                  <c:v>143452</c:v>
                </c:pt>
                <c:pt idx="4">
                  <c:v>140001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7-4FF1-926A-4F590146BF09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8.9'!$U$7:$Y$7</c:f>
              <c:numCache>
                <c:formatCode>#,##0</c:formatCode>
                <c:ptCount val="5"/>
                <c:pt idx="1">
                  <c:v>100460</c:v>
                </c:pt>
                <c:pt idx="2">
                  <c:v>101424</c:v>
                </c:pt>
                <c:pt idx="3">
                  <c:v>101129</c:v>
                </c:pt>
                <c:pt idx="4">
                  <c:v>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7-4FF1-926A-4F590146BF09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8.9'!$U$11:$Y$11</c:f>
              <c:numCache>
                <c:formatCode>#,##0</c:formatCode>
                <c:ptCount val="5"/>
                <c:pt idx="1">
                  <c:v>128531</c:v>
                </c:pt>
                <c:pt idx="2">
                  <c:v>131318</c:v>
                </c:pt>
                <c:pt idx="3">
                  <c:v>127453</c:v>
                </c:pt>
                <c:pt idx="4">
                  <c:v>124262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FF1-926A-4F590146BF09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8.9'!$U$12:$Y$12</c:f>
              <c:numCache>
                <c:formatCode>#,##0</c:formatCode>
                <c:ptCount val="5"/>
                <c:pt idx="1">
                  <c:v>15932</c:v>
                </c:pt>
                <c:pt idx="2">
                  <c:v>16055</c:v>
                </c:pt>
                <c:pt idx="3">
                  <c:v>15993</c:v>
                </c:pt>
                <c:pt idx="4">
                  <c:v>15739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FF1-926A-4F590146B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3.6327062669145819E-3</c:v>
                </c:pt>
                <c:pt idx="1">
                  <c:v>1.5351327029584389E-3</c:v>
                </c:pt>
                <c:pt idx="2">
                  <c:v>3.1490071264565565E-2</c:v>
                </c:pt>
                <c:pt idx="3">
                  <c:v>4.6914184758514365E-3</c:v>
                </c:pt>
                <c:pt idx="4">
                  <c:v>3.4858099479245931E-2</c:v>
                </c:pt>
                <c:pt idx="5">
                  <c:v>3.4514018011341456E-2</c:v>
                </c:pt>
                <c:pt idx="6">
                  <c:v>9.492016648249485E-2</c:v>
                </c:pt>
                <c:pt idx="7">
                  <c:v>8.1481138380302659E-2</c:v>
                </c:pt>
                <c:pt idx="8">
                  <c:v>1.9857470868871876E-2</c:v>
                </c:pt>
                <c:pt idx="9">
                  <c:v>2.3199031278328824E-2</c:v>
                </c:pt>
                <c:pt idx="10">
                  <c:v>6.3741091929304494E-2</c:v>
                </c:pt>
                <c:pt idx="11">
                  <c:v>2.1829322358016767E-2</c:v>
                </c:pt>
                <c:pt idx="12">
                  <c:v>0.14174171392272725</c:v>
                </c:pt>
                <c:pt idx="13">
                  <c:v>7.1694667398942605E-2</c:v>
                </c:pt>
                <c:pt idx="14">
                  <c:v>4.2725654581907933E-2</c:v>
                </c:pt>
                <c:pt idx="15">
                  <c:v>9.628987540280691E-2</c:v>
                </c:pt>
                <c:pt idx="16">
                  <c:v>0.14735288863009258</c:v>
                </c:pt>
                <c:pt idx="17">
                  <c:v>2.9630707947620214E-2</c:v>
                </c:pt>
                <c:pt idx="18">
                  <c:v>2.6725866324349718E-2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5-41C8-9889-FD958D8F1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5-41C8-9889-FD958D8F1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8.9'!$Y$44:$Y$60</c:f>
              <c:numCache>
                <c:formatCode>#,##0</c:formatCode>
                <c:ptCount val="17"/>
                <c:pt idx="0">
                  <c:v>32</c:v>
                </c:pt>
                <c:pt idx="1">
                  <c:v>817</c:v>
                </c:pt>
                <c:pt idx="2">
                  <c:v>3967</c:v>
                </c:pt>
                <c:pt idx="3">
                  <c:v>7197</c:v>
                </c:pt>
                <c:pt idx="4">
                  <c:v>9273</c:v>
                </c:pt>
                <c:pt idx="5">
                  <c:v>7253</c:v>
                </c:pt>
                <c:pt idx="6">
                  <c:v>6089</c:v>
                </c:pt>
                <c:pt idx="7">
                  <c:v>5897</c:v>
                </c:pt>
                <c:pt idx="8">
                  <c:v>6015</c:v>
                </c:pt>
                <c:pt idx="9">
                  <c:v>6161</c:v>
                </c:pt>
                <c:pt idx="10">
                  <c:v>5515</c:v>
                </c:pt>
                <c:pt idx="11">
                  <c:v>4235</c:v>
                </c:pt>
                <c:pt idx="12">
                  <c:v>2681</c:v>
                </c:pt>
                <c:pt idx="13">
                  <c:v>1522</c:v>
                </c:pt>
                <c:pt idx="14">
                  <c:v>699</c:v>
                </c:pt>
                <c:pt idx="15">
                  <c:v>254</c:v>
                </c:pt>
                <c:pt idx="16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6-4073-867A-1B7201055974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8.9'!$Y$63:$Y$79</c:f>
              <c:numCache>
                <c:formatCode>#,##0</c:formatCode>
                <c:ptCount val="17"/>
                <c:pt idx="0">
                  <c:v>26</c:v>
                </c:pt>
                <c:pt idx="1">
                  <c:v>1203</c:v>
                </c:pt>
                <c:pt idx="2">
                  <c:v>4471</c:v>
                </c:pt>
                <c:pt idx="3">
                  <c:v>8123</c:v>
                </c:pt>
                <c:pt idx="4">
                  <c:v>9683</c:v>
                </c:pt>
                <c:pt idx="5">
                  <c:v>7528</c:v>
                </c:pt>
                <c:pt idx="6">
                  <c:v>6526</c:v>
                </c:pt>
                <c:pt idx="7">
                  <c:v>6337</c:v>
                </c:pt>
                <c:pt idx="8">
                  <c:v>6777</c:v>
                </c:pt>
                <c:pt idx="9">
                  <c:v>7023</c:v>
                </c:pt>
                <c:pt idx="10">
                  <c:v>5837</c:v>
                </c:pt>
                <c:pt idx="11">
                  <c:v>4160</c:v>
                </c:pt>
                <c:pt idx="12">
                  <c:v>2358</c:v>
                </c:pt>
                <c:pt idx="13">
                  <c:v>1180</c:v>
                </c:pt>
                <c:pt idx="14">
                  <c:v>439</c:v>
                </c:pt>
                <c:pt idx="15">
                  <c:v>212</c:v>
                </c:pt>
                <c:pt idx="16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6-4073-867A-1B7201055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8.9'!$Y$83:$Y$90</c:f>
              <c:numCache>
                <c:formatCode>#,##0</c:formatCode>
                <c:ptCount val="8"/>
                <c:pt idx="0">
                  <c:v>9691</c:v>
                </c:pt>
                <c:pt idx="1">
                  <c:v>14717</c:v>
                </c:pt>
                <c:pt idx="2">
                  <c:v>3089</c:v>
                </c:pt>
                <c:pt idx="3">
                  <c:v>2504</c:v>
                </c:pt>
                <c:pt idx="4">
                  <c:v>3374</c:v>
                </c:pt>
                <c:pt idx="5">
                  <c:v>3136</c:v>
                </c:pt>
                <c:pt idx="6">
                  <c:v>829</c:v>
                </c:pt>
                <c:pt idx="7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4-4373-8D8C-406E7EB46B31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8.9'!$Y$93:$Y$100</c:f>
              <c:numCache>
                <c:formatCode>#,##0</c:formatCode>
                <c:ptCount val="8"/>
                <c:pt idx="0">
                  <c:v>6716</c:v>
                </c:pt>
                <c:pt idx="1">
                  <c:v>16377</c:v>
                </c:pt>
                <c:pt idx="2">
                  <c:v>899</c:v>
                </c:pt>
                <c:pt idx="3">
                  <c:v>4004</c:v>
                </c:pt>
                <c:pt idx="4">
                  <c:v>8054</c:v>
                </c:pt>
                <c:pt idx="5">
                  <c:v>4172</c:v>
                </c:pt>
                <c:pt idx="6">
                  <c:v>141</c:v>
                </c:pt>
                <c:pt idx="7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4-4373-8D8C-406E7EB4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8.9'!$U$8:$Y$8</c:f>
              <c:numCache>
                <c:formatCode>#,##0</c:formatCode>
                <c:ptCount val="5"/>
                <c:pt idx="1">
                  <c:v>47786.96</c:v>
                </c:pt>
                <c:pt idx="2">
                  <c:v>48197</c:v>
                </c:pt>
                <c:pt idx="3">
                  <c:v>49556.23</c:v>
                </c:pt>
                <c:pt idx="4">
                  <c:v>52632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E-4138-A197-823FEFCEE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E-4138-A197-823FEFCEE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8.9'!$V$4:$Z$4</c:f>
              <c:numCache>
                <c:formatCode>#,##0</c:formatCode>
                <c:ptCount val="5"/>
                <c:pt idx="0">
                  <c:v>144464</c:v>
                </c:pt>
                <c:pt idx="1">
                  <c:v>147379</c:v>
                </c:pt>
                <c:pt idx="2">
                  <c:v>143452</c:v>
                </c:pt>
                <c:pt idx="3">
                  <c:v>140001</c:v>
                </c:pt>
                <c:pt idx="4">
                  <c:v>151125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F-412D-81D7-5BCF0D0DCD34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8.9'!$V$7:$Z$7</c:f>
              <c:numCache>
                <c:formatCode>#,##0</c:formatCode>
                <c:ptCount val="5"/>
                <c:pt idx="0">
                  <c:v>100460</c:v>
                </c:pt>
                <c:pt idx="1">
                  <c:v>101424</c:v>
                </c:pt>
                <c:pt idx="2">
                  <c:v>101129</c:v>
                </c:pt>
                <c:pt idx="3">
                  <c:v>97842</c:v>
                </c:pt>
                <c:pt idx="4">
                  <c:v>99442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F-412D-81D7-5BCF0D0DCD34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8.9'!$V$11:$Z$11</c:f>
              <c:numCache>
                <c:formatCode>#,##0</c:formatCode>
                <c:ptCount val="5"/>
                <c:pt idx="0">
                  <c:v>128531</c:v>
                </c:pt>
                <c:pt idx="1">
                  <c:v>131318</c:v>
                </c:pt>
                <c:pt idx="2">
                  <c:v>127453</c:v>
                </c:pt>
                <c:pt idx="3">
                  <c:v>124262</c:v>
                </c:pt>
                <c:pt idx="4">
                  <c:v>135309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F-412D-81D7-5BCF0D0DCD34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8.9'!$V$12:$Z$12</c:f>
              <c:numCache>
                <c:formatCode>#,##0</c:formatCode>
                <c:ptCount val="5"/>
                <c:pt idx="0">
                  <c:v>15932</c:v>
                </c:pt>
                <c:pt idx="1">
                  <c:v>16055</c:v>
                </c:pt>
                <c:pt idx="2">
                  <c:v>15993</c:v>
                </c:pt>
                <c:pt idx="3">
                  <c:v>15739</c:v>
                </c:pt>
                <c:pt idx="4">
                  <c:v>15816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EF-412D-81D7-5BCF0D0D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3.6327062669145819E-3</c:v>
                </c:pt>
                <c:pt idx="1">
                  <c:v>1.5351327029584389E-3</c:v>
                </c:pt>
                <c:pt idx="2">
                  <c:v>3.1490071264565565E-2</c:v>
                </c:pt>
                <c:pt idx="3">
                  <c:v>4.6914184758514365E-3</c:v>
                </c:pt>
                <c:pt idx="4">
                  <c:v>3.4858099479245931E-2</c:v>
                </c:pt>
                <c:pt idx="5">
                  <c:v>3.4514018011341456E-2</c:v>
                </c:pt>
                <c:pt idx="6">
                  <c:v>9.492016648249485E-2</c:v>
                </c:pt>
                <c:pt idx="7">
                  <c:v>8.1481138380302659E-2</c:v>
                </c:pt>
                <c:pt idx="8">
                  <c:v>1.9857470868871876E-2</c:v>
                </c:pt>
                <c:pt idx="9">
                  <c:v>2.3199031278328824E-2</c:v>
                </c:pt>
                <c:pt idx="10">
                  <c:v>6.3741091929304494E-2</c:v>
                </c:pt>
                <c:pt idx="11">
                  <c:v>2.1829322358016767E-2</c:v>
                </c:pt>
                <c:pt idx="12">
                  <c:v>0.14174171392272725</c:v>
                </c:pt>
                <c:pt idx="13">
                  <c:v>7.1694667398942605E-2</c:v>
                </c:pt>
                <c:pt idx="14">
                  <c:v>4.2725654581907933E-2</c:v>
                </c:pt>
                <c:pt idx="15">
                  <c:v>9.628987540280691E-2</c:v>
                </c:pt>
                <c:pt idx="16">
                  <c:v>0.14735288863009258</c:v>
                </c:pt>
                <c:pt idx="17">
                  <c:v>2.9630707947620214E-2</c:v>
                </c:pt>
                <c:pt idx="18">
                  <c:v>2.6725866324349718E-2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5-42E7-B764-4A94EC68D4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5-42E7-B764-4A94EC68D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8.9'!$Z$44:$Z$60</c:f>
              <c:numCache>
                <c:formatCode>#,##0</c:formatCode>
                <c:ptCount val="17"/>
                <c:pt idx="0">
                  <c:v>33</c:v>
                </c:pt>
                <c:pt idx="1">
                  <c:v>1461</c:v>
                </c:pt>
                <c:pt idx="2">
                  <c:v>5501</c:v>
                </c:pt>
                <c:pt idx="3">
                  <c:v>8376</c:v>
                </c:pt>
                <c:pt idx="4">
                  <c:v>9605</c:v>
                </c:pt>
                <c:pt idx="5">
                  <c:v>7585</c:v>
                </c:pt>
                <c:pt idx="6">
                  <c:v>6281</c:v>
                </c:pt>
                <c:pt idx="7">
                  <c:v>6070</c:v>
                </c:pt>
                <c:pt idx="8">
                  <c:v>5998</c:v>
                </c:pt>
                <c:pt idx="9">
                  <c:v>6385</c:v>
                </c:pt>
                <c:pt idx="10">
                  <c:v>5658</c:v>
                </c:pt>
                <c:pt idx="11">
                  <c:v>4467</c:v>
                </c:pt>
                <c:pt idx="12">
                  <c:v>2804</c:v>
                </c:pt>
                <c:pt idx="13">
                  <c:v>1540</c:v>
                </c:pt>
                <c:pt idx="14">
                  <c:v>766</c:v>
                </c:pt>
                <c:pt idx="15">
                  <c:v>251</c:v>
                </c:pt>
                <c:pt idx="16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8-4727-B919-C013547BDB0D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8.9'!$Z$63:$Z$79</c:f>
              <c:numCache>
                <c:formatCode>#,##0</c:formatCode>
                <c:ptCount val="17"/>
                <c:pt idx="0">
                  <c:v>42</c:v>
                </c:pt>
                <c:pt idx="1">
                  <c:v>1891</c:v>
                </c:pt>
                <c:pt idx="2">
                  <c:v>5978</c:v>
                </c:pt>
                <c:pt idx="3">
                  <c:v>9519</c:v>
                </c:pt>
                <c:pt idx="4">
                  <c:v>9821</c:v>
                </c:pt>
                <c:pt idx="5">
                  <c:v>7774</c:v>
                </c:pt>
                <c:pt idx="6">
                  <c:v>6766</c:v>
                </c:pt>
                <c:pt idx="7">
                  <c:v>6709</c:v>
                </c:pt>
                <c:pt idx="8">
                  <c:v>6828</c:v>
                </c:pt>
                <c:pt idx="9">
                  <c:v>7484</c:v>
                </c:pt>
                <c:pt idx="10">
                  <c:v>6111</c:v>
                </c:pt>
                <c:pt idx="11">
                  <c:v>4487</c:v>
                </c:pt>
                <c:pt idx="12">
                  <c:v>2558</c:v>
                </c:pt>
                <c:pt idx="13">
                  <c:v>1250</c:v>
                </c:pt>
                <c:pt idx="14">
                  <c:v>469</c:v>
                </c:pt>
                <c:pt idx="15">
                  <c:v>195</c:v>
                </c:pt>
                <c:pt idx="16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8-4727-B919-C013547B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8.9'!$Z$83:$Z$90</c:f>
              <c:numCache>
                <c:formatCode>#,##0</c:formatCode>
                <c:ptCount val="8"/>
                <c:pt idx="0">
                  <c:v>9555</c:v>
                </c:pt>
                <c:pt idx="1">
                  <c:v>14769</c:v>
                </c:pt>
                <c:pt idx="2">
                  <c:v>3072</c:v>
                </c:pt>
                <c:pt idx="3">
                  <c:v>2703</c:v>
                </c:pt>
                <c:pt idx="4">
                  <c:v>3485</c:v>
                </c:pt>
                <c:pt idx="5">
                  <c:v>3322</c:v>
                </c:pt>
                <c:pt idx="6">
                  <c:v>871</c:v>
                </c:pt>
                <c:pt idx="7">
                  <c:v>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C-4414-87DF-1806E82C66AD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8.9'!$Z$93:$Z$100</c:f>
              <c:numCache>
                <c:formatCode>#,##0</c:formatCode>
                <c:ptCount val="8"/>
                <c:pt idx="0">
                  <c:v>6779</c:v>
                </c:pt>
                <c:pt idx="1">
                  <c:v>16611</c:v>
                </c:pt>
                <c:pt idx="2">
                  <c:v>972</c:v>
                </c:pt>
                <c:pt idx="3">
                  <c:v>4214</c:v>
                </c:pt>
                <c:pt idx="4">
                  <c:v>7967</c:v>
                </c:pt>
                <c:pt idx="5">
                  <c:v>4303</c:v>
                </c:pt>
                <c:pt idx="6">
                  <c:v>155</c:v>
                </c:pt>
                <c:pt idx="7">
                  <c:v>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C-4414-87DF-1806E82C6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8.1'!$Z$83:$Z$90</c:f>
              <c:numCache>
                <c:formatCode>#,##0</c:formatCode>
                <c:ptCount val="8"/>
                <c:pt idx="0">
                  <c:v>509</c:v>
                </c:pt>
                <c:pt idx="1">
                  <c:v>419</c:v>
                </c:pt>
                <c:pt idx="2">
                  <c:v>682</c:v>
                </c:pt>
                <c:pt idx="3">
                  <c:v>265</c:v>
                </c:pt>
                <c:pt idx="4">
                  <c:v>112</c:v>
                </c:pt>
                <c:pt idx="5">
                  <c:v>155</c:v>
                </c:pt>
                <c:pt idx="6">
                  <c:v>343</c:v>
                </c:pt>
                <c:pt idx="7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D-46C6-A956-A1AC145FDA8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8.1'!$Z$93:$Z$100</c:f>
              <c:numCache>
                <c:formatCode>#,##0</c:formatCode>
                <c:ptCount val="8"/>
                <c:pt idx="0">
                  <c:v>414</c:v>
                </c:pt>
                <c:pt idx="1">
                  <c:v>745</c:v>
                </c:pt>
                <c:pt idx="2">
                  <c:v>148</c:v>
                </c:pt>
                <c:pt idx="3">
                  <c:v>575</c:v>
                </c:pt>
                <c:pt idx="4">
                  <c:v>527</c:v>
                </c:pt>
                <c:pt idx="5">
                  <c:v>357</c:v>
                </c:pt>
                <c:pt idx="6">
                  <c:v>35</c:v>
                </c:pt>
                <c:pt idx="7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D-46C6-A956-A1AC145F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8.9'!$V$8:$Z$8</c:f>
              <c:numCache>
                <c:formatCode>#,##0</c:formatCode>
                <c:ptCount val="5"/>
                <c:pt idx="0">
                  <c:v>47786.96</c:v>
                </c:pt>
                <c:pt idx="1">
                  <c:v>48197</c:v>
                </c:pt>
                <c:pt idx="2">
                  <c:v>49556.23</c:v>
                </c:pt>
                <c:pt idx="3">
                  <c:v>52632</c:v>
                </c:pt>
                <c:pt idx="4">
                  <c:v>51225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1-412C-A9CD-31115899D3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43611</c:v>
                </c:pt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1-412C-A9CD-31115899D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8.10'!$U$4:$Y$4</c:f>
              <c:numCache>
                <c:formatCode>#,##0</c:formatCode>
                <c:ptCount val="5"/>
                <c:pt idx="1">
                  <c:v>150085</c:v>
                </c:pt>
                <c:pt idx="2">
                  <c:v>153854</c:v>
                </c:pt>
                <c:pt idx="3">
                  <c:v>149763</c:v>
                </c:pt>
                <c:pt idx="4">
                  <c:v>150416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4-4708-B501-72DE39B21C5F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8.10'!$U$7:$Y$7</c:f>
              <c:numCache>
                <c:formatCode>#,##0</c:formatCode>
                <c:ptCount val="5"/>
                <c:pt idx="1">
                  <c:v>106329</c:v>
                </c:pt>
                <c:pt idx="2">
                  <c:v>108608</c:v>
                </c:pt>
                <c:pt idx="3">
                  <c:v>107951</c:v>
                </c:pt>
                <c:pt idx="4">
                  <c:v>104850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708-B501-72DE39B21C5F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8.10'!$U$11:$Y$11</c:f>
              <c:numCache>
                <c:formatCode>#,##0</c:formatCode>
                <c:ptCount val="5"/>
                <c:pt idx="1">
                  <c:v>135727</c:v>
                </c:pt>
                <c:pt idx="2">
                  <c:v>138692</c:v>
                </c:pt>
                <c:pt idx="3">
                  <c:v>134696</c:v>
                </c:pt>
                <c:pt idx="4">
                  <c:v>134896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4-4708-B501-72DE39B21C5F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8.10'!$U$12:$Y$12</c:f>
              <c:numCache>
                <c:formatCode>#,##0</c:formatCode>
                <c:ptCount val="5"/>
                <c:pt idx="1">
                  <c:v>14355</c:v>
                </c:pt>
                <c:pt idx="2">
                  <c:v>15161</c:v>
                </c:pt>
                <c:pt idx="3">
                  <c:v>15068</c:v>
                </c:pt>
                <c:pt idx="4">
                  <c:v>15520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A4-4708-B501-72DE39B2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5.2593420176856517E-3</c:v>
                </c:pt>
                <c:pt idx="1">
                  <c:v>6.4776076827992779E-4</c:v>
                </c:pt>
                <c:pt idx="2">
                  <c:v>7.0772321004088617E-2</c:v>
                </c:pt>
                <c:pt idx="3">
                  <c:v>6.2993249025387471E-3</c:v>
                </c:pt>
                <c:pt idx="4">
                  <c:v>6.2190976514215082E-2</c:v>
                </c:pt>
                <c:pt idx="5">
                  <c:v>3.9792716554150426E-2</c:v>
                </c:pt>
                <c:pt idx="6">
                  <c:v>0.10239374346296472</c:v>
                </c:pt>
                <c:pt idx="7">
                  <c:v>8.5397451744794142E-2</c:v>
                </c:pt>
                <c:pt idx="8">
                  <c:v>6.9999762289626316E-2</c:v>
                </c:pt>
                <c:pt idx="9">
                  <c:v>1.0560283350765427E-2</c:v>
                </c:pt>
                <c:pt idx="10">
                  <c:v>4.2989921080155938E-2</c:v>
                </c:pt>
                <c:pt idx="11">
                  <c:v>1.3810972710849101E-2</c:v>
                </c:pt>
                <c:pt idx="12">
                  <c:v>5.7228772463630312E-2</c:v>
                </c:pt>
                <c:pt idx="13">
                  <c:v>0.16204121897879623</c:v>
                </c:pt>
                <c:pt idx="14">
                  <c:v>4.2437244461348292E-2</c:v>
                </c:pt>
                <c:pt idx="15">
                  <c:v>4.4606351621184752E-2</c:v>
                </c:pt>
                <c:pt idx="16">
                  <c:v>0.10550180659883997</c:v>
                </c:pt>
                <c:pt idx="17">
                  <c:v>1.7299372444613482E-2</c:v>
                </c:pt>
                <c:pt idx="18">
                  <c:v>4.1272463630312825E-2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D-47F3-B922-12D96C9F1D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D-47F3-B922-12D96C9F1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8.10'!$Y$44:$Y$60</c:f>
              <c:numCache>
                <c:formatCode>#,##0</c:formatCode>
                <c:ptCount val="17"/>
                <c:pt idx="0">
                  <c:v>11</c:v>
                </c:pt>
                <c:pt idx="1">
                  <c:v>977</c:v>
                </c:pt>
                <c:pt idx="2">
                  <c:v>3844</c:v>
                </c:pt>
                <c:pt idx="3">
                  <c:v>8951</c:v>
                </c:pt>
                <c:pt idx="4">
                  <c:v>14091</c:v>
                </c:pt>
                <c:pt idx="5">
                  <c:v>11305</c:v>
                </c:pt>
                <c:pt idx="6">
                  <c:v>9398</c:v>
                </c:pt>
                <c:pt idx="7">
                  <c:v>7574</c:v>
                </c:pt>
                <c:pt idx="8">
                  <c:v>6822</c:v>
                </c:pt>
                <c:pt idx="9">
                  <c:v>6396</c:v>
                </c:pt>
                <c:pt idx="10">
                  <c:v>5724</c:v>
                </c:pt>
                <c:pt idx="11">
                  <c:v>4177</c:v>
                </c:pt>
                <c:pt idx="12">
                  <c:v>2000</c:v>
                </c:pt>
                <c:pt idx="13">
                  <c:v>685</c:v>
                </c:pt>
                <c:pt idx="14">
                  <c:v>207</c:v>
                </c:pt>
                <c:pt idx="15">
                  <c:v>66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2-4800-9DF8-F32C60F304D3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8.10'!$Y$63:$Y$79</c:f>
              <c:numCache>
                <c:formatCode>#,##0</c:formatCode>
                <c:ptCount val="17"/>
                <c:pt idx="0">
                  <c:v>8</c:v>
                </c:pt>
                <c:pt idx="1">
                  <c:v>1220</c:v>
                </c:pt>
                <c:pt idx="2">
                  <c:v>3979</c:v>
                </c:pt>
                <c:pt idx="3">
                  <c:v>8380</c:v>
                </c:pt>
                <c:pt idx="4">
                  <c:v>10649</c:v>
                </c:pt>
                <c:pt idx="5">
                  <c:v>8937</c:v>
                </c:pt>
                <c:pt idx="6">
                  <c:v>7366</c:v>
                </c:pt>
                <c:pt idx="7">
                  <c:v>6015</c:v>
                </c:pt>
                <c:pt idx="8">
                  <c:v>6144</c:v>
                </c:pt>
                <c:pt idx="9">
                  <c:v>5685</c:v>
                </c:pt>
                <c:pt idx="10">
                  <c:v>4489</c:v>
                </c:pt>
                <c:pt idx="11">
                  <c:v>3200</c:v>
                </c:pt>
                <c:pt idx="12">
                  <c:v>1257</c:v>
                </c:pt>
                <c:pt idx="13">
                  <c:v>424</c:v>
                </c:pt>
                <c:pt idx="14">
                  <c:v>144</c:v>
                </c:pt>
                <c:pt idx="15">
                  <c:v>88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2-4800-9DF8-F32C60F3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8.10'!$Y$83:$Y$90</c:f>
              <c:numCache>
                <c:formatCode>#,##0</c:formatCode>
                <c:ptCount val="8"/>
                <c:pt idx="0">
                  <c:v>5259</c:v>
                </c:pt>
                <c:pt idx="1">
                  <c:v>6272</c:v>
                </c:pt>
                <c:pt idx="2">
                  <c:v>9064</c:v>
                </c:pt>
                <c:pt idx="3">
                  <c:v>3080</c:v>
                </c:pt>
                <c:pt idx="4">
                  <c:v>3465</c:v>
                </c:pt>
                <c:pt idx="5">
                  <c:v>2965</c:v>
                </c:pt>
                <c:pt idx="6">
                  <c:v>7192</c:v>
                </c:pt>
                <c:pt idx="7">
                  <c:v>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4-4249-BB48-823A5DCCC440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8.10'!$Y$93:$Y$100</c:f>
              <c:numCache>
                <c:formatCode>#,##0</c:formatCode>
                <c:ptCount val="8"/>
                <c:pt idx="0">
                  <c:v>3885</c:v>
                </c:pt>
                <c:pt idx="1">
                  <c:v>8006</c:v>
                </c:pt>
                <c:pt idx="2">
                  <c:v>1598</c:v>
                </c:pt>
                <c:pt idx="3">
                  <c:v>7405</c:v>
                </c:pt>
                <c:pt idx="4">
                  <c:v>7626</c:v>
                </c:pt>
                <c:pt idx="5">
                  <c:v>5055</c:v>
                </c:pt>
                <c:pt idx="6">
                  <c:v>1464</c:v>
                </c:pt>
                <c:pt idx="7">
                  <c:v>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4-4249-BB48-823A5DCCC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8.10'!$U$8:$Y$8</c:f>
              <c:numCache>
                <c:formatCode>#,##0</c:formatCode>
                <c:ptCount val="5"/>
                <c:pt idx="1">
                  <c:v>41280.89</c:v>
                </c:pt>
                <c:pt idx="2">
                  <c:v>41273.040000000001</c:v>
                </c:pt>
                <c:pt idx="3">
                  <c:v>41309.120000000003</c:v>
                </c:pt>
                <c:pt idx="4">
                  <c:v>43093.2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E-4CC0-B0E6-DDD07C149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E-4CC0-B0E6-DDD07C14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8.10'!$V$4:$Z$4</c:f>
              <c:numCache>
                <c:formatCode>#,##0</c:formatCode>
                <c:ptCount val="5"/>
                <c:pt idx="0">
                  <c:v>150085</c:v>
                </c:pt>
                <c:pt idx="1">
                  <c:v>153854</c:v>
                </c:pt>
                <c:pt idx="2">
                  <c:v>149763</c:v>
                </c:pt>
                <c:pt idx="3">
                  <c:v>150416</c:v>
                </c:pt>
                <c:pt idx="4">
                  <c:v>168270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F-4478-A73E-67E8611BCD36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8.10'!$V$7:$Z$7</c:f>
              <c:numCache>
                <c:formatCode>#,##0</c:formatCode>
                <c:ptCount val="5"/>
                <c:pt idx="0">
                  <c:v>106329</c:v>
                </c:pt>
                <c:pt idx="1">
                  <c:v>108608</c:v>
                </c:pt>
                <c:pt idx="2">
                  <c:v>107951</c:v>
                </c:pt>
                <c:pt idx="3">
                  <c:v>104850</c:v>
                </c:pt>
                <c:pt idx="4">
                  <c:v>107567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F-4478-A73E-67E8611BCD36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8.10'!$V$11:$Z$11</c:f>
              <c:numCache>
                <c:formatCode>#,##0</c:formatCode>
                <c:ptCount val="5"/>
                <c:pt idx="0">
                  <c:v>135727</c:v>
                </c:pt>
                <c:pt idx="1">
                  <c:v>138692</c:v>
                </c:pt>
                <c:pt idx="2">
                  <c:v>134696</c:v>
                </c:pt>
                <c:pt idx="3">
                  <c:v>134896</c:v>
                </c:pt>
                <c:pt idx="4">
                  <c:v>152626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F-4478-A73E-67E8611BCD36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8.10'!$V$12:$Z$12</c:f>
              <c:numCache>
                <c:formatCode>#,##0</c:formatCode>
                <c:ptCount val="5"/>
                <c:pt idx="0">
                  <c:v>14355</c:v>
                </c:pt>
                <c:pt idx="1">
                  <c:v>15161</c:v>
                </c:pt>
                <c:pt idx="2">
                  <c:v>15068</c:v>
                </c:pt>
                <c:pt idx="3">
                  <c:v>15520</c:v>
                </c:pt>
                <c:pt idx="4">
                  <c:v>15647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EF-4478-A73E-67E8611BC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5.2593420176856517E-3</c:v>
                </c:pt>
                <c:pt idx="1">
                  <c:v>6.4776076827992779E-4</c:v>
                </c:pt>
                <c:pt idx="2">
                  <c:v>7.0772321004088617E-2</c:v>
                </c:pt>
                <c:pt idx="3">
                  <c:v>6.2993249025387471E-3</c:v>
                </c:pt>
                <c:pt idx="4">
                  <c:v>6.2190976514215082E-2</c:v>
                </c:pt>
                <c:pt idx="5">
                  <c:v>3.9792716554150426E-2</c:v>
                </c:pt>
                <c:pt idx="6">
                  <c:v>0.10239374346296472</c:v>
                </c:pt>
                <c:pt idx="7">
                  <c:v>8.5397451744794142E-2</c:v>
                </c:pt>
                <c:pt idx="8">
                  <c:v>6.9999762289626316E-2</c:v>
                </c:pt>
                <c:pt idx="9">
                  <c:v>1.0560283350765427E-2</c:v>
                </c:pt>
                <c:pt idx="10">
                  <c:v>4.2989921080155938E-2</c:v>
                </c:pt>
                <c:pt idx="11">
                  <c:v>1.3810972710849101E-2</c:v>
                </c:pt>
                <c:pt idx="12">
                  <c:v>5.7228772463630312E-2</c:v>
                </c:pt>
                <c:pt idx="13">
                  <c:v>0.16204121897879623</c:v>
                </c:pt>
                <c:pt idx="14">
                  <c:v>4.2437244461348292E-2</c:v>
                </c:pt>
                <c:pt idx="15">
                  <c:v>4.4606351621184752E-2</c:v>
                </c:pt>
                <c:pt idx="16">
                  <c:v>0.10550180659883997</c:v>
                </c:pt>
                <c:pt idx="17">
                  <c:v>1.7299372444613482E-2</c:v>
                </c:pt>
                <c:pt idx="18">
                  <c:v>4.1272463630312825E-2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D-41DA-B23E-76AD20E197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1.5990916799215573E-2</c:v>
                </c:pt>
                <c:pt idx="1">
                  <c:v>2.0912923283060293E-3</c:v>
                </c:pt>
                <c:pt idx="2">
                  <c:v>5.6079353087184522E-2</c:v>
                </c:pt>
                <c:pt idx="3">
                  <c:v>7.0297266055815138E-3</c:v>
                </c:pt>
                <c:pt idx="4">
                  <c:v>6.7411450343144094E-2</c:v>
                </c:pt>
                <c:pt idx="5">
                  <c:v>3.6486471455425495E-2</c:v>
                </c:pt>
                <c:pt idx="6">
                  <c:v>9.6592516284478042E-2</c:v>
                </c:pt>
                <c:pt idx="7">
                  <c:v>8.1089470725586546E-2</c:v>
                </c:pt>
                <c:pt idx="8">
                  <c:v>4.021113137015498E-2</c:v>
                </c:pt>
                <c:pt idx="9">
                  <c:v>1.5906210989338192E-2</c:v>
                </c:pt>
                <c:pt idx="10">
                  <c:v>4.4159106601833926E-2</c:v>
                </c:pt>
                <c:pt idx="11">
                  <c:v>1.6472285371306634E-2</c:v>
                </c:pt>
                <c:pt idx="12">
                  <c:v>8.3822644857630066E-2</c:v>
                </c:pt>
                <c:pt idx="13">
                  <c:v>9.9895871746847706E-2</c:v>
                </c:pt>
                <c:pt idx="14">
                  <c:v>4.923307017491322E-2</c:v>
                </c:pt>
                <c:pt idx="15">
                  <c:v>7.3475701838971688E-2</c:v>
                </c:pt>
                <c:pt idx="16">
                  <c:v>0.13118328882713257</c:v>
                </c:pt>
                <c:pt idx="17">
                  <c:v>2.3471552109901938E-2</c:v>
                </c:pt>
                <c:pt idx="18">
                  <c:v>3.3849297241243005E-2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D-41DA-B23E-76AD20E1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8.10'!$Z$44:$Z$60</c:f>
              <c:numCache>
                <c:formatCode>#,##0</c:formatCode>
                <c:ptCount val="17"/>
                <c:pt idx="0">
                  <c:v>7</c:v>
                </c:pt>
                <c:pt idx="1">
                  <c:v>1468</c:v>
                </c:pt>
                <c:pt idx="2">
                  <c:v>5365</c:v>
                </c:pt>
                <c:pt idx="3">
                  <c:v>9772</c:v>
                </c:pt>
                <c:pt idx="4">
                  <c:v>14948</c:v>
                </c:pt>
                <c:pt idx="5">
                  <c:v>11803</c:v>
                </c:pt>
                <c:pt idx="6">
                  <c:v>9990</c:v>
                </c:pt>
                <c:pt idx="7">
                  <c:v>8225</c:v>
                </c:pt>
                <c:pt idx="8">
                  <c:v>7042</c:v>
                </c:pt>
                <c:pt idx="9">
                  <c:v>6789</c:v>
                </c:pt>
                <c:pt idx="10">
                  <c:v>5999</c:v>
                </c:pt>
                <c:pt idx="11">
                  <c:v>4576</c:v>
                </c:pt>
                <c:pt idx="12">
                  <c:v>2293</c:v>
                </c:pt>
                <c:pt idx="13">
                  <c:v>696</c:v>
                </c:pt>
                <c:pt idx="14">
                  <c:v>245</c:v>
                </c:pt>
                <c:pt idx="15">
                  <c:v>76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7-4BEA-9235-397664A35C71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8.10'!$Z$63:$Z$79</c:f>
              <c:numCache>
                <c:formatCode>#,##0</c:formatCode>
                <c:ptCount val="17"/>
                <c:pt idx="0">
                  <c:v>7</c:v>
                </c:pt>
                <c:pt idx="1">
                  <c:v>1787</c:v>
                </c:pt>
                <c:pt idx="2">
                  <c:v>5606</c:v>
                </c:pt>
                <c:pt idx="3">
                  <c:v>9912</c:v>
                </c:pt>
                <c:pt idx="4">
                  <c:v>12055</c:v>
                </c:pt>
                <c:pt idx="5">
                  <c:v>10150</c:v>
                </c:pt>
                <c:pt idx="6">
                  <c:v>8281</c:v>
                </c:pt>
                <c:pt idx="7">
                  <c:v>7112</c:v>
                </c:pt>
                <c:pt idx="8">
                  <c:v>6766</c:v>
                </c:pt>
                <c:pt idx="9">
                  <c:v>6494</c:v>
                </c:pt>
                <c:pt idx="10">
                  <c:v>4976</c:v>
                </c:pt>
                <c:pt idx="11">
                  <c:v>3515</c:v>
                </c:pt>
                <c:pt idx="12">
                  <c:v>1411</c:v>
                </c:pt>
                <c:pt idx="13">
                  <c:v>479</c:v>
                </c:pt>
                <c:pt idx="14">
                  <c:v>153</c:v>
                </c:pt>
                <c:pt idx="15">
                  <c:v>84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7-4BEA-9235-397664A3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8.10'!$Z$83:$Z$90</c:f>
              <c:numCache>
                <c:formatCode>#,##0</c:formatCode>
                <c:ptCount val="8"/>
                <c:pt idx="0">
                  <c:v>5236</c:v>
                </c:pt>
                <c:pt idx="1">
                  <c:v>6538</c:v>
                </c:pt>
                <c:pt idx="2">
                  <c:v>9031</c:v>
                </c:pt>
                <c:pt idx="3">
                  <c:v>3136</c:v>
                </c:pt>
                <c:pt idx="4">
                  <c:v>3578</c:v>
                </c:pt>
                <c:pt idx="5">
                  <c:v>2975</c:v>
                </c:pt>
                <c:pt idx="6">
                  <c:v>7287</c:v>
                </c:pt>
                <c:pt idx="7">
                  <c:v>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8-4BAB-BA58-D2268AF2C6A9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8.10'!$Z$93:$Z$100</c:f>
              <c:numCache>
                <c:formatCode>#,##0</c:formatCode>
                <c:ptCount val="8"/>
                <c:pt idx="0">
                  <c:v>3925</c:v>
                </c:pt>
                <c:pt idx="1">
                  <c:v>8456</c:v>
                </c:pt>
                <c:pt idx="2">
                  <c:v>1760</c:v>
                </c:pt>
                <c:pt idx="3">
                  <c:v>7734</c:v>
                </c:pt>
                <c:pt idx="4">
                  <c:v>7725</c:v>
                </c:pt>
                <c:pt idx="5">
                  <c:v>5083</c:v>
                </c:pt>
                <c:pt idx="6">
                  <c:v>1692</c:v>
                </c:pt>
                <c:pt idx="7">
                  <c:v>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8-4BAB-BA58-D2268AF2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7.xml"/><Relationship Id="rId3" Type="http://schemas.openxmlformats.org/officeDocument/2006/relationships/chart" Target="../charts/chart783.xml"/><Relationship Id="rId7" Type="http://schemas.openxmlformats.org/officeDocument/2006/relationships/chart" Target="../charts/chart786.xml"/><Relationship Id="rId2" Type="http://schemas.openxmlformats.org/officeDocument/2006/relationships/chart" Target="../charts/chart782.xml"/><Relationship Id="rId1" Type="http://schemas.openxmlformats.org/officeDocument/2006/relationships/chart" Target="../charts/chart781.xml"/><Relationship Id="rId6" Type="http://schemas.openxmlformats.org/officeDocument/2006/relationships/image" Target="../media/image1.png"/><Relationship Id="rId11" Type="http://schemas.openxmlformats.org/officeDocument/2006/relationships/chart" Target="../charts/chart790.xml"/><Relationship Id="rId5" Type="http://schemas.openxmlformats.org/officeDocument/2006/relationships/chart" Target="../charts/chart785.xml"/><Relationship Id="rId10" Type="http://schemas.openxmlformats.org/officeDocument/2006/relationships/chart" Target="../charts/chart789.xml"/><Relationship Id="rId4" Type="http://schemas.openxmlformats.org/officeDocument/2006/relationships/chart" Target="../charts/chart784.xml"/><Relationship Id="rId9" Type="http://schemas.openxmlformats.org/officeDocument/2006/relationships/chart" Target="../charts/chart78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9F4E1-D03E-4621-8BD9-61937195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DE2F90-D44E-4B4F-A1C4-34D92616B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30E7A-E378-4008-ADB4-F078EA524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71AAA8-99C8-4CC3-8CBB-34C9C478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7ADB02-6339-4653-8239-361B33420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3DD30B-3284-41C6-BBB6-7B4F4F48B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869742-2F5C-44CE-A66E-24F5DFE1B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7E7A62-55E0-41EC-8A6C-DD452EA3C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1BEC45-ED90-4821-BF31-2AA60A589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E83379-8793-41E5-8E41-DA8D5BADA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5942FF8-AE45-4B86-9A61-8C6D381D7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D43199-FBB4-4B24-8E34-A7F87F786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1BF232-48E7-4DEE-B030-8FC96DC3A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68FA21-F281-4CCF-AFF6-66AF43535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6A070D-849B-4467-8AE6-D677F340B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FC4130-584E-4314-9CF5-B46AB151F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C622B1-9D37-478B-925C-63606E518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E98951-71FB-49D3-AE5D-BA7A4466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EAC2FFA-E1E3-40CA-A430-49C12DBF9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5D223F-4842-4092-905D-283FC5489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0208FB-ADED-45B0-9D2F-A914DC97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47FB9B-9A33-4E4C-A8F0-983F8B7BD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3231334-0403-4BDC-B8B9-1CC755C29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25F2A-FDE7-44C3-8670-2E9E8112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9A80D2-5812-4CF5-88B6-516E5EA38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3EED98-4734-47F8-BF00-C40EFB74D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30CFB1-543F-4B45-8F54-D5431F95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F50A2D-C840-48DA-B47D-AA7EE7E47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CB3C56-5333-4EC5-97E0-4A8DBA7C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59C6949-00D2-4CD1-BFD8-227299118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DED541-AAAB-4523-992F-9B60685F5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77A4BA-387C-4373-8DE5-E3C81A2E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BDEB898-D723-4954-9ABC-5EC0D3972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D04D20-7BA8-4DEB-B275-2E652557D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04A481-0CD4-4426-9464-C5C96BAE1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1EC71C-B588-4F34-89C4-03551EBC3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46D2F0-7A56-46A6-9800-6FE43CC15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159415-7695-4FFD-869E-984AD863C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D7A258-0F17-426D-BF7A-292501B4C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27F02D-E0FF-40F9-A0F3-C1E10BC1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ABAD16C-D650-419A-BAD9-FEC198394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7D7835-8421-4998-B14C-440A64E02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39710D-2A4D-4CC4-9A67-1B462DFFB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1AE7195-0ED9-48E6-A07D-49C9786F3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43E84-C4B1-4504-8390-7FC0171C1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66F2E4-DC56-472A-B3E6-C5DE96790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95B1C0-BE4A-4C58-A4AD-D7A1C3031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F3D8CC-4D70-4A69-B220-35BF6AF07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30F280-1017-4F8C-8B60-21556C44A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D596FA-4DE6-480C-B0BB-B1DD724BA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A07198-E51D-4548-9769-7DBFDF7D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4E4F1-0E27-4779-ABD2-2B1F76D0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37F590-5094-4A6A-94FE-398A11572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DB1DF6-68B7-42C6-8BC4-F2F34984C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B65ED7C-9D13-492A-AB7C-84D06930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1BC736D-5A05-4CE1-9815-C2B7E0FD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5EBBD9-1729-409A-AA75-2F9457D4F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0DDB4F-761E-45BF-A2AD-D523CDE1D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C348F1-DFEB-4D9E-BF8A-039898A19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F02CAC-EB43-423F-921D-95A063D6B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A9BE21A-5C1C-4746-9F0B-4C52A394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BF5401-3DD4-43AC-8ED2-45563A06A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B19340-AA60-4A6E-90E3-DDB32860E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26CC19-D733-4419-8453-2FC49A71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42B645-A558-447B-93E4-C7F48BFC3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6C65924-6E0D-411F-99F2-BC9D0E108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295FD4-C124-484F-9581-6AF29027B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2217D0-F3AD-43ED-83D5-8868B551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88F1E7-8CB7-44D1-B23B-CB9F0E7FA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14398B-068B-42D9-9CB7-A8274135D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C1122B-34C7-484A-A6FB-90493A01D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6EDBB9-CF40-4540-B61F-0FC25A01A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B66D83-B6B2-476B-A004-FD2CD3ABA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AFDBF71-6F97-45BF-854A-67DC2C4AA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04DBD12-04DC-45D9-A493-75D77C09B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9D369-B4C9-4A01-ACC7-617EECB7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C8AB03-539E-4C26-994F-773BBF54C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5EDB783-837D-4A66-906C-EA29815FD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41D360-F81E-49AA-99B2-8C6EA942C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DFC695-2E93-4A06-88E8-7964D5DA1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17175B-9C42-49AC-8037-7B28BD0B4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A8D18F-D3C8-43BE-A8D0-29A3B6E63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2E50B8-E3D7-48AF-9869-50D246FFE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682AC6-DFCB-490C-A911-71496AF2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20E88-1F07-4661-AF93-76C950CFA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9471BA-6991-490B-9574-F8BA3DE61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128B46-C4EF-48C3-B06E-8A34431D8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B52B41D-872B-4818-B836-801D8E257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3EC8D6-C3CA-47D0-B575-41D6670D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D04BB1-4BA4-4926-BB39-4705A0F5F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3A3F22-1493-4B9F-9B30-958E4C402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370809-5EB5-47B9-AD57-C098A5BFB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9AF0A6-E3B4-4ED4-9B4A-F2C00DA7F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5DE45-4923-4BC3-AA20-7642381DE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9AB690-BB6B-49A4-9BE3-B14E59CD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DCA2F4D-699F-49A7-916E-D93ACE4F6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C1B8A2E-EC46-4502-B7A0-47963D8D0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5E7A78-4BAC-40A6-9403-C1685BCC4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500A30-A331-4039-BA77-D7E7D08F3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D373F20-8B5D-4DD1-82A7-7295EF298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DFCC75-B5EA-48B7-A61B-B714DC321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958109-CC06-4828-8A14-671061D94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0A01-BF2F-430F-B328-B3512C8CD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C5C20D-BE98-49B6-A6C8-1578C5565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543646-F8E6-4017-BEA0-4167B6576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00B63D-B96B-4E9C-987B-98E0D5B38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2136DD-B79A-424D-9058-5DB2090A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5770FA-E09F-466A-8504-2B92DC3A5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8900B-724C-44CA-87AB-32603BE9A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1D90339-A0DE-428A-B281-1232D429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A710DC4-B81D-422B-86FF-D98956C51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129EE5-5679-4107-B521-442C65A2D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A17AF6-DED8-42CE-97E0-6EEC8A862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DFD707-B577-43CE-A97F-BD187E283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F0867E-60DF-4F7C-B22D-E5FBA60AE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0D741B-1A74-4663-A784-51F36DEF0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5324BB-4D28-4883-86BC-FD1F9BEE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CA40E4-7A56-4BE1-8A76-FE37E422D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7EED020-19C3-4ABB-B92D-4A5840E7F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9CAC89-088B-440E-BBDB-96A109A9E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84320A-7F8D-41D1-AD98-71640A7BF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84C3733-E062-4222-9729-2DB899BE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C9DDA0-14A9-4722-B978-32BAF78D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0F544-135F-4D0B-8AC5-71A9E46D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4C6377-183E-4B20-A8A3-8F521EF6E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1D10C0-5C78-435A-918E-675F8CF22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BA2B638-F107-4587-AC9E-164C2D80B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A01C54-CC9D-41C2-9860-4578A5FB7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CE3E11-52FC-4E4B-8D5D-41EE6EA99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DD5B41-9F7E-4F1D-8F7B-3A9A7B4CD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495B5F-F953-4EE4-98A8-8D735DE3F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C7C99F-42FA-40D3-91BB-94461F589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8263C-4922-4330-AC25-1D6590DDB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F1AA3-6850-4252-980E-5E6B49EE8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55EAAB-183A-4D17-9680-ECE1BA96B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CBB232-079F-4A8D-A723-7E82ED661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B0E42-1F5C-4BD2-9133-152D5F72E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B40E70-AB8C-4580-89DB-5C6B9964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B1E2B4-64DC-4F12-BC27-46923412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33ED03-7C64-403C-A05C-A88DD35CB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16F4C90-1CF2-4096-A6A4-D03BE7E89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8D478D-649E-49DB-8CE1-D3FE6D011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08250FA-7F9A-4216-B26A-CF5B8B6FB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8527B6-E45F-44E4-AF39-4B5E8DD2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C704FE-A767-4595-A046-A478E8F8B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578ABA-72DD-41EE-9F17-2164DD5E0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4EB61D-9EC5-4236-830F-0F18A8CD4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00B24B-305B-4346-A8C6-15FF0C48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6BE85D-7593-469A-BC7B-554DE6B6D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EF2344-AE05-4248-ABFA-2844B4CD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AF26-2FCE-4D79-9EAD-60D41114E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02B882-B1BC-4B73-BFF8-B1CD4AC6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F60E1-58C8-4614-BBD4-E2A3BF305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105287-436B-4A79-9868-256C7A6B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08058-80C3-41CC-943D-178D49109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A1CCEF-F5B3-44EA-A234-0B2DDB37B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80252B-F901-44FC-9603-A25D4D2CD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31EC3-2261-4483-AC8A-FA25C9C9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73A74D-D1B5-4DA7-98B4-91CDFE809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0029F6-00E0-4E96-BFCA-46B4DE6F8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EB66BA-4116-4D63-880F-8B8F6B24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A6879D-8B0E-4994-BEB5-2A5B5EA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D506BC-F1FE-484A-B4F5-88DD033F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BC8350D-60EC-48E5-BA5D-DC44847C8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CBF1F41-CAEA-4EFC-8EEC-FB1108937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86FD4B-18E6-4924-8A19-D3A9AC33C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053D7-52A2-4C37-BA58-C49725DDB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2D0558-F0A3-4E3A-9AEE-E00ED3EA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1DD556-BC4E-46FF-AC75-EB9F0A1C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C34F95-4F0E-4605-B6CB-AA08B985D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48CAB1-490A-4B0A-8747-C81D9B367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B2B367-857E-4B98-9A99-04D4AB5B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2DBB6-D90C-462B-9EFB-6942830D9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0D53D76-0716-4501-8849-CB440700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57D9CC-7727-49FD-9C91-FAA73D5A5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832889-9159-457D-A0E9-3C78F0ACB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AFD9A0F-D44F-4706-A33B-DCC6AB050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4170C5-3D0F-4DB7-9CB8-8C676F04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3A1081-3FA3-477A-B451-4F35CEA3D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5CD794-AA54-44E7-9B19-56F5056D3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4D71A4-DCFB-4053-9D90-AABD16F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230757-23C0-4E5D-9495-FB58A5CF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88BDAD-1D0A-42DB-8887-1D78A6A7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842F49-5F0D-4555-9968-CDE7B50D7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5795359-7A91-48B9-91ED-8017AF158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13E1F9-1483-4D19-8EE1-5651CD5C0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3574B11-3B19-4CCD-B9FE-2C67DB4FA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6DCB141-7A50-49FB-9AB7-B49071307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275AB7-3A63-4006-A044-8FEA614A5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4EBC4A-78CA-4273-B921-A5DB30871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CB4D0-78EF-4F4D-9DF4-FEA806F06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18F2A3-B4C6-40D4-A029-8862F5060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21FE4-7103-4A79-9603-03C68EA0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6A2C00-85B7-4315-8C72-B5A03D959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996FE7-D5FF-45EE-8BD4-C61ACB744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D48850-EBAA-4E90-B0C0-8394CCFA5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571C2D-0D67-4103-A866-A5821CDB2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F4F47C-F759-4582-AEE8-B24E4A78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A32A8CF-CCA6-4F72-993A-294276345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5C0708-FF05-4196-8A98-B4019556E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3FD377-C6AD-48D5-A65E-EE80772F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CFD928-6042-476A-84EA-CA9EFB93F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6974F0-EBF0-4BD2-AACA-D0D790C63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545384-A1D1-46D7-B878-548E96053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FAC15E-8799-40BF-A7E6-07CCE02C0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683765-73B5-43B5-97F1-2D90D322E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1EDB70-64E8-400A-A10F-4E7440CFB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930FACF-8263-4FA9-8C08-01D6AD696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656DF52-D2FF-4125-86FA-EB9A77E49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B416CB2-3D8A-44F3-BA7E-C62CC3FD5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654DB7-6FA3-4454-A022-E7485094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AE9EE0-C5EE-4D34-9187-5456F58E5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88DF61-B0B8-4D44-9761-1743634E6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720A14-305C-456A-B3DB-7A451916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8DC688-7BC6-4E8B-B325-192EE3B4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93B83C-3194-4A9C-B006-7A1EB38E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6C3DA5-31C6-42B2-BB54-5825486E5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E2D269E-7F3F-4646-8863-1898D55B2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9928D7-0090-4E82-AFCD-7E587516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188057-A243-4BB6-9E0E-2FE79575F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13F3237-E2E5-40A7-9151-362A940A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E12AD8-E375-490E-A903-985868B08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7784F4-27F4-45E8-A415-EFF188B3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72D160-663A-4221-98E2-095EA7D12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C7C588-5F41-40A5-9487-6CF4AD934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1360A0-CE0C-42AD-9793-20062FF8C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A20504-8AE6-4CFA-903D-B45A436C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52B1E89-E55D-456B-B702-F7251D4B6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52B3A53-0756-495E-83C2-A187D1E53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1548CD-53C5-470E-BA7E-577BD3F65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7FFB7A6-0D69-4519-AE92-5A447A9E7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8619129-58FF-4CE4-B4A1-A0B0CC98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573849-D673-45A2-A173-C606F3D5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5DA6F0-5154-47A4-877D-1B878700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6C0720-7846-44A2-9C98-42A8E89AB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97407C-C961-473A-A62E-63D46F22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5B6EC9-8777-49CA-A10D-11C052CF5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94F9FD-16D8-4F93-A619-DFC497CA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D602F4-1D04-49C8-A743-5C3B39EB0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628B137-4B00-4108-A1DF-E1E2EBAF3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706B48-9527-409B-893A-C40DF2DE8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A577F2-25A0-4EC3-91BC-7327C6C87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B65F81-3711-4DCB-8C44-2D18D95A7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2F3C1-11EB-450F-9B96-3DE45E4BE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A8E8AD-D143-4A2E-A101-8582CCADF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6E8D51-7D42-49E9-B269-AC3AC231A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1157BC-F898-4909-9BCB-3009214CC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303F73-25B3-4B9B-B2C3-259A7071B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9A8125-9C03-4788-B007-15A0B316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5A5D1F-BE42-45CF-ACDB-AAF0A9C0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23E675-0DC0-48AB-A9C7-070F00618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5616EC-7F66-4970-A0A5-D5971660A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021BE5-A9EA-4F07-81A8-7EF21536C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028334-FE9A-415F-B1BB-F57938FA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DC2F87-B4E6-4560-AC67-BD2E1FA5D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7506A5-C846-4D36-9276-F36ED1B2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1716BC-95F1-4C70-99D6-5BA2BDC6D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ED2F80-6F05-4D43-A3DB-721F669C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AE9683-BCE5-4763-B0D7-B4CE5B49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5448CF-57D1-499E-A2C9-F7AEDA04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4A34FF-A280-4F87-81EA-85AE94115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6BD9F96-5B36-4E46-B78C-964EA0090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20FFDEF-451D-4E6B-9691-AF328F6A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799546-C2D4-4BF7-BB93-1A025074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ED1C91D-4D8C-4C0A-81E6-9C4657BDF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C8A17F-9079-46A5-9E9D-F983DD59B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FB0B5-6A8E-4CC2-B543-9B8F4DFD7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C5B581-F9BE-4EEB-9D68-6E8EBBEAE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7DDA2C-0B00-46AC-9310-D3F2796C4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8D48FD-3068-4ED4-A073-49DE671AF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473F41-6781-4444-AEDF-8B52220A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84037D-C7B0-4D79-A109-63E0416EC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F56722-4B2A-452B-87E8-AD24F28AD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5361E40-67B5-483D-98E4-A455963DE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59895BF-D8DE-43B4-9D0B-9544671F8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727542F-C880-4649-8456-6DE52EC3C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8758F-296A-4098-9EDF-BDC417B7B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CD86C-8756-47F4-8E83-A99055627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629591-B128-42F3-860D-D8D9CF74F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01A65-F84F-4DC4-B6DF-83406C72A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33FE2F-8AF7-4214-A68F-7B6163A0C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89371A-D6FB-4285-8C2D-64CDBB5F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803DE-015C-46FE-B07C-2D3FB45AD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915082-6749-4C5A-82C4-A8056FFEC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D6571A7-D325-4620-8F21-3779F653C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5F3EC4-DE46-4EA9-B40F-E3396B4F2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8F34FD-C662-44C1-9D24-57AFF7520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409A13-8D3D-4C88-A502-A2315C82B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4AA4E4-F180-41E7-9DCE-F334A5899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D84577-3AAF-4803-A3FC-FBB21986D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9AE606-025B-45C3-8EA1-B1254CE73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443C3B-3F18-4B4F-A1DD-A33AD9666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D8C9F3-551D-4410-A5D4-187C686AE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3169370-48AE-4762-A5B7-28E0683F9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FE28D2-5633-4681-B7FD-F201CB94E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072AA3-65BE-48BC-9ED6-FD4088668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A6FC95B-5442-4996-BD36-3F10E8191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EBE059-3EE9-405E-82A8-16FBF30F8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14A82E-950C-4B9B-8957-32E192A5F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70AB21-BA3C-41BA-9622-5BF0B80E9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8F4E13-0394-424E-A61E-1051579C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B552ED-595B-40FB-A274-B0D2C8041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E7ACF4-518E-458F-A88B-B8853A8A8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7909F6-C6AF-45B5-9F23-82A88ADA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D94899-944E-4F38-A4F8-9DABAE670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E740808-0925-4DA1-B3E0-FF757BE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C0D8CFE-FA92-403D-A600-0EB1DCFA1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C486A6-3A81-41B5-8463-EA069AC2D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6FD5F30-6738-4B00-96A4-50894038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A3DCE0-24E2-4445-B8B2-F3B7BF9F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ACF918-76DD-4586-BC6B-D7A99E5D3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8EC62A-385C-49C7-8E39-7B2B111B5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A8D77E-3CE3-4B2A-B3FD-ABD7D9476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025BC1-9049-4C74-A363-4B1EA1BF2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BD2CBC-29DE-4A53-BBCE-FC88D9257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9F105-4B62-4888-88CD-F79C1AF85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7698C2-21D4-4378-9C1D-77F471E34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4CCABD-3B15-4886-A4D8-45EFFE82C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2362FD0-0BF8-4DE3-89DB-7D6C29B0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6663F6-A034-420F-9C7E-2E7436D8C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3B2BED-C562-4AA7-B336-A2D2BBAC4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6AA696-F08D-4BB5-9D16-DE50856A9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C84604-A56F-45E4-B8FA-EC0A95B91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B4235-C45A-41E1-A11B-67034CB9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E6CCC7B-EC65-4E37-B2AA-12861ACA4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AE585F-7B43-4CE3-84FC-4D23D009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9BDFFB4-DEE4-4443-967A-8970AA707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BCAD5FB-7E33-4B63-93D6-1FA3D6EE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09057D4-DD23-46D7-B79A-91C0023D2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5D4C27-F155-43D5-A1FA-8464D421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4D38F4-87C9-49D2-8018-C265EB0E4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57ABFF-2FE2-46CC-964C-034BD02A3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2721FE-47FE-4129-8FE1-74C9DE1E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9007BE-45C4-49BC-AFE1-5DD230EA3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64A714-23E6-478C-ACC4-289826A08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3D4901-E502-4F4E-92A4-9FA760B51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98F312-E249-4CCD-B655-87FD8B437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5C48CB-5335-4C7E-A459-A1FA47CF2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87F3200-430A-4DF5-9698-BDDC94D2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345E8-3851-46EB-9384-ECBF043F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CDA8F6B-964C-42AC-8AE4-1F0E9E1F5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71934-F5F0-42F1-A09A-09940F9B4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BBFDC3-91EB-464E-9EB0-2437F5B5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D9AE44-64DC-4D53-A09A-84D861B56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056238-61D1-4D2B-936F-3FA54199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6F19CE-439B-48A6-9327-40024B4A6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F1CD2F-9D88-480D-93BA-828392ED7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6EAC57-217E-4F81-B4F7-8D4128CE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26AE-7BD2-489F-A5EE-680099526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935403-2110-408B-8F8E-DA0488F9B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78AF8C-686D-4840-A075-D9BBE318B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61D69AC-DCA3-4D23-9031-E1C98848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8C5E264-BE7F-408D-9918-49300DD83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BD6C00-D12E-4E9E-93F8-646AD637D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A73D57-8FFC-4D09-8FC2-A5C48A2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0F12E3-EF2A-49AC-8FAB-D000612E9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CDFE77-F15B-4E79-8C65-E11D7807F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6F8B15-97D6-4D87-B24A-4129336A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2329DF-B8D7-4143-AFA1-1A955729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8DC4CF-D8AA-4D38-925B-D66DB085C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0C9C3-7D60-4656-960D-7DDE26CF0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D26BA3-9122-4972-BEE5-84273B1F4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F98CB0-DEF6-4013-8365-01ABEA275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FAA84-2985-4CCD-8A57-5F2F78594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6AFEC8-3C65-4A88-97F6-9C7BDD30B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AAAAD1-A61F-444C-BD0F-AE5DBA2CC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089D7E-A9AE-451B-B6DE-5956CAAB7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DA8207-27F5-4993-8334-8046F7B41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EC2B98-F695-41D3-82E2-EAB46ED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70B7DA-285E-4E98-B2B3-2258412E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419785-6FEE-432B-A8A6-0DBBF20AC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DB9F935-A1D8-48BE-B8DE-8E1B35EB4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72D2729-45AF-4753-854B-CB1AD11C3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B61ED1-3783-4B75-9FD0-2A2901BB7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BE20C5E-C7F2-4141-96D8-318A5157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59A182-62CA-454B-AABD-FFF68E7B1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3881B5-0631-4891-87B6-AE0C12D52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E8D687-40BA-45F2-99FD-4EEC4044D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CAE29A-3D60-4601-A109-471AE0997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BC204E-ECF8-4F3F-B3F4-FA6794CE7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45EF88-7EFE-4E39-9935-0817B880D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CE73CB-A803-498B-B7B3-A8446714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846BD5-A66D-4D26-9690-1AEA02B85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751448-DF3B-4607-A8EF-D9F1F2BE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4409BBA-80CB-4F93-8581-3CF21314A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471741-F8E3-4084-A3BB-6A0F03EC4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7ABD63-261F-4768-AB60-38F50C255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02587A-50D5-4B01-90E4-08CFA228D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C586F9-0671-4762-8A28-644490E3E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F50D5A-1EEC-42B7-B257-B56CED781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85C65A-316F-4077-8082-A0A56E65D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050527-FE60-424A-BAC1-45EA85F95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F4EFA4-C43B-4039-9207-5CAD8B21F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EEB9D5-9204-4B84-A5C9-445AB27D4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BCA2BDE-5AD5-4CCD-AB0F-01C30FC8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D58333-FB40-45D6-833A-43898C3D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778EEB-82DF-476C-B0CC-EEA3E5572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CBE3B-0426-446C-84FA-AB6C4A52A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90F86E-7390-4FBB-A4E3-13841EE94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DB1E03-D0DE-4301-9102-EF2F1BECD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D93933-27EA-4D6C-9F15-20A5994C1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91D987-1416-476F-9A4D-11DB51633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49BB11-18D3-490C-9D12-4A519324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466446-653B-4917-BBB7-460E0600D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1AEBB-D061-43F3-BBF3-F332F734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FE4274-3F94-4E12-99A8-B7BC5D439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2391196-D7CF-4B56-B10A-6F1C5F8EB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87F97F-8426-4BF7-B327-F68A17281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BB9B79-3AD6-49DF-9797-E5B042909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B9A425-12FC-4630-BC30-A0A9C16D6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992515-739C-495A-9FED-A694625C6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B2C3C7-BB6C-45BD-83B5-678985E34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52FA6-F714-4EB9-8F94-61AE791A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BD865D-EB28-4160-B44E-26EC6A69E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8042B4-632F-4586-A327-A6C732994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5B8EE1-8BB5-4951-AA54-D12E014E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EC21959-55BE-4787-904B-316649716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356B8C-445F-4B5D-95CF-816F301AF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5A8A94-EBC4-424F-8E17-30F783E00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95016B-0D8B-4605-BC5E-7B4DEAA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39185A-B453-405B-9508-98E0873C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F11F18-CC9F-4B6E-A36E-525F06A45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57BA09-A2E5-4E3C-9E18-DC91433B8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4875ED-A712-43B0-B427-89B234635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7842D-1FDC-46D9-8251-BB4E219D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F6D2C2-0A0F-4D38-A1E2-C81E68FA0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56AA46-E459-4055-8C86-C4FFE359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1F752-4426-42C9-9A7D-6FD06D85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7A0AB9-2464-47D7-BE20-FB2C9B4CE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B776D9-2E44-4FF2-BD42-B9B44FF64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924ABA-2A4E-435E-B11D-BF9FA063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F5854F-8E5E-4CEB-A327-C46D2D2B3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FF0839-7FA2-4782-AB96-B860C19A6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1E9D5B-C039-4B90-BA49-21A7A697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A75934-F5D0-4CB8-9B03-B2739962C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8F8E84-A4F8-4ECC-A29D-15135D76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602F95-BFCD-4B73-8C4F-2378FDAC4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E199CA-2238-4350-BB82-8765E5678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F84E97-EF2A-48EB-BD74-58340D2EC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C88A38-8612-4338-8806-E6BFDBB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240010-12C1-430D-B534-C4A6C8CBE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EA967D-7CE4-46DB-8A29-C4AB5ABF7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E5FE78-E79A-465F-9FC1-61DAF8A06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BE18D9-FF20-49D1-BA53-1FE5CBE79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DD5F16-28B7-4949-A0A0-3CBF6D44C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142E62-C0B2-4F0A-8085-E6AD5AC95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911D8F-6553-41A2-A0E4-55A2B932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840B37-8D8F-4AAE-8204-0388ADE0F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E34AC20-E40F-4C57-BF9F-3E3D92FC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FA6FB33-49C8-4415-A8D3-8B271C366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8B6582-6182-439C-9A30-80B5D004E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9338722-B445-45A1-894C-1F4DC37DF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D8411C-4E4D-4BB9-8A28-2157C2403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2C44D8-7544-489F-BB7F-32AB74A68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B773F5-C4EE-4B3C-B6AC-4640B52F0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0755F0-8C25-4AE3-8967-2D71A2CF5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AC180C-BCB0-4E98-94EF-F0094474F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329A3-CAB3-42D3-BE68-9C3463E5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8567BF-499B-4666-B3F2-5066F3F5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7E1B0A-EA86-4DD5-8CEC-A9DA355F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2D8DDB-122B-4BCB-9572-75D3A1F8F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71B0729-9F3A-428C-A1A9-F1435F164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B304CEE-E8C5-4252-B529-E3C9BA63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AEC81-FA4D-4818-944D-62A28037A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A0430B-F147-4F69-81D7-FFAA7239E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D765A2-96AE-473D-AD19-DEE99E2DD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BA796B-2878-4400-A400-427572568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4F3C7B7-0160-40E6-A86F-85FA7E023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D27C44-1EFC-4E67-BDE2-61F41974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23FEB8-D097-4996-BABD-651508998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FD92FE6-B70B-4B6C-A284-EA4066EB8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DD060-2A9C-4562-98B0-767439605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4661465-6A44-433E-924D-5DFFE5966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E63CE9-0E43-43BF-B398-4104DD34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FC54AA-5B31-409C-8F77-0C257667C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761AC5-2D4E-4695-8273-9CFF11108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C1A4CC-CD38-45B1-810C-6E345348F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13E4E3-990F-401B-88F3-BFE17D22D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8313104-F838-4B47-8B77-E006176C2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C12076-2524-4C3E-8E20-C0704356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58CAA5-A86B-4CDC-BC86-BFD39CCC5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63EA0B-3BEF-46F4-9455-608C03FDA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336E9E-A947-47A3-AF5B-95CB549FC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8DC7BA-36DC-4F06-8A17-BFEDDC4F1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0400A-94B3-4D4F-9E0E-B173B6C6C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CD6889-8611-419D-8C9D-55BBF6CD7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5BDC3F-7E42-4EB8-AFCB-27185F3FC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3F9C6C-19D5-4FAC-B1FB-7025F904C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C14D54-210E-4EC4-AFCF-00DA73CC1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E6A4EE5-01D3-4913-AAF0-FC61EBFE6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65FC30-473C-4FFD-B24C-75E00035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50ADBC-88FA-4421-BAA2-FE3935B4D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5B963C4-242A-494A-A845-6871188BD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F76B7D-9190-441E-9E7D-20D9EEAC8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C3AFFD-32A4-4C97-A679-AEE57219B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466680-458C-4E86-88F2-28258A824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C4C500-DFDC-4EB5-87EF-A1627D9C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11AD89-0D35-4EA1-A1EA-8B43E16C7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2DB2FD-E626-4CFC-A8D8-B6AE96764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77748D-CFF0-4FF7-A871-7BAB4759C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48CECE-74A7-458E-BFF3-D79A66882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E588653-106D-49C4-9C06-D4F14B0D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BB45F8-82ED-4882-BC9A-61632869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E344DA-80E6-4E8B-9BC5-EE6E88087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82D00F-4CEE-491F-B1C3-B9E3B11C1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01466C7-414D-4B83-993B-CA4F8C2FF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20AAE4-36D9-4B8A-8364-D0A11A9CF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3DD716-0504-40D9-B2C2-19F44A5D7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EF1191-5E65-4A12-A29B-69D0B20D3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53B386-D8F4-4C26-A7A1-956DE1EAA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1AD86E-2563-427E-A3D9-572DA8D42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5C8FD63-C19A-4C24-96C3-4153FAE66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03A199-1B19-4C6B-86CC-0FED2F8AB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7B7242B-ED67-4BDD-90BE-408F0C81A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B805912-7957-48A6-82D4-C668B1AC8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EC47EF-F2F3-49BA-BC62-179516EAF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623E8F-99A9-40B2-810D-D61358AB6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C3DC81-9D2F-49FA-B012-6A72D9B03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D8DCC-A35F-4D12-89AB-56466D4B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04A404-DB6A-4798-BD24-5B23A174F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427E77-3686-425D-9EF4-F186491CC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386E2-457C-48BC-80B7-665DF6A61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76E2F2-EED9-4FFC-87DD-1891478A3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A2B8CC-D7E4-4149-83E6-0988CBF3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48805C-4976-4F36-ADCA-392F43180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E7C1BD-B8EC-49CB-BD41-06A53C15A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AC435E6-5433-4E33-B02F-E6966571F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398F6F-D59E-4462-BAFD-E7026A794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E82425-E8AD-4B59-B2EF-C662C06F5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AA525-F90F-4C4A-B696-BF474F084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3E4E12-CA2F-4D2E-9421-C3E4E95ED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85FE28-2F35-478A-A8AF-A587CBEB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595260-0819-4DF6-8879-36857F55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DAAD8-EF57-416D-83AA-3D61BD0BF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F616FA-AEEB-463F-B7FE-3D6B5C81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932530-53ED-4EFD-BCB1-F408034A3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CF9E78-EA66-40A8-BCA7-082B8F142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A96B8C8-344A-4D1C-B90C-7692B35D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9C1ECB-1F25-41C3-96D9-944B0CD20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4C26FB-1C9E-4FD4-B344-413DC7599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8CB42C-F16A-46FC-A8E9-3D835D666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65FEE3-B049-4714-879A-38C94DF67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754657-478B-41D1-A25A-056EB8EF0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8AE9AC-D449-422E-95A8-5C71D722D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C70E38-3046-4C4C-8B82-834E1BC88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3F14C2-10F1-4FD7-AE1E-63CC3A774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E7C645-8900-43B7-9EA1-0DA96805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CD5FAB-A5E1-415B-8E73-FD614DDBC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5ADE80-7455-44EB-8FE4-DB7169CD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4478620-1B18-4363-B9E1-C6DBE89A1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D2A7A86-5B30-497B-B47F-4F9B2351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7D7999-CF1F-4F49-A0D8-8A28F1220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15B3B6-BC92-430B-880E-F520E1FF7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47EE0A-8C06-4538-B886-BB5305D62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B9D13-C801-4C64-AC70-6B4B571CA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343664-C747-492B-8679-42A4F8998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DF2C33-8927-4EBC-AEC0-C528CCCE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0F05951-F69C-4267-ACB5-8496ACAC8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04CDF6-B84C-4D8D-814D-50C1D7E09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0E1156-6A71-4D88-BC58-398C243BD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C29ACE-2E94-4816-B984-D99A83C61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49B3C-7E3E-4728-8677-D1E8561D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19F35-1B76-4703-AF14-67B2C5A0D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CDA4C2-2907-4EE8-9ABF-7D7BE4D59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2C44BC-D8DD-4D6E-AD6C-5D796CBA2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9F595F-B1A7-497B-9E8B-ED1D45492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612558-710D-4E78-8E00-E4B2C370E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115947-CE1F-45BF-95BC-D3D3E1C3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993715-D39F-469C-9F27-E3EC19C16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1C53A4C-C865-4DDC-B6E2-6569B4E4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501AAE-BBAD-45B2-8EDA-95154C877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0E2B84-AC58-4699-B6C7-25D89631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22C9F4-05A6-454B-B03A-67FBD8176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4D167-4573-48D4-A977-D7A10E94F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89E309-4D64-4722-BEFD-B328E85E8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AE1E7B-6044-40BD-AC05-D2669FD6C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F77CB0-E65D-4085-BF29-31AF2ACC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3104F-FD7A-46CA-925E-5123DFDD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24B6D5-DD65-4673-8FEB-C8B5290E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2ABED1-EF90-4F61-90C0-25EB80AED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422E-EB37-4B1F-90E4-30D251E18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AA383C-1CC8-4AA9-A342-F842489E9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D50F3C-A20F-425C-B5A3-A8CE49CAD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A7B340-1E76-4154-85AB-F64FEF7B8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67B44D-1E03-4F20-B6C3-E36B61DFA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03FD58-65BF-4086-8CD4-1A134311C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D26073-F725-4C03-89F5-5C0833D9C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F2BE7-7C80-477E-BF77-1FB4D6333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E19A47-ECEA-4AF2-ABF0-3FCA70CEC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0F2653-9DE5-4B6E-ACE6-01F56870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B853FE8-794F-4FD7-B69D-D7E97CB3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CB535A-1F6D-4A6A-AF51-F04896FAE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F848D8-E85E-4CDB-8870-791A6D911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7D7062-3BEB-4555-B10C-9864AC42C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E8C676D-EE34-4895-98E3-C6DCC4535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1BCD4D-5819-4069-9CFF-E33C27939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5EFF1F-0B53-4290-B1C3-18976C26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4D6CEE-C3AA-406D-A592-6E633159A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F959B1-8921-4E69-911F-76F9FFF29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A0F3D6-26F2-46F0-BBD0-EFCD33481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711E30-6133-4008-974D-BB2F4297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8544A5E-241D-4C85-A423-D61BBB20A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5CC358-EF3A-42E3-9699-004065A21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CD1D154-4A70-48D8-AEC2-422BA990A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ED0FB2-C824-4996-89B4-EB7126A8C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9EFA2D6-BE53-4BF3-8784-DBDC2E596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78E61-AAFD-49C3-AAC3-4094F4A1F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D48005-76DC-401B-838D-1F3FA0D0F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D41B24-F66E-4060-8141-E01023C58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ED03D-5D0F-4668-B025-00BDA575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8800D5-7FA9-4C6C-9452-99BDE612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7D794D-5103-41CB-8BFE-599E119C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6AF3F94-CE7F-44BA-9163-F2D73FE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29AEF3-891C-46CA-9D7E-55D0981C8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772A33-11A0-422D-A787-ADA846AE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753DB8-1E80-4725-9768-C3FD2905F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199FCAB-A368-41DE-94DF-AE0F3AC8B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53C60-D460-4F32-B167-E1CA7064E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BF0DED-EBBA-42A8-BF45-37B1D4656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3A5FDF-ACFC-44CB-A4FD-D4BCEB12C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1CE5F8-39AA-44C5-8171-57E62D048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AE59F5-136E-4C81-B72C-A0AD9E436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FD7656-0261-44E4-A73F-ED9901612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4B9113-04EF-4C2D-8C3C-9A8947F7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700E58-E8D0-4FA2-8118-1C10784D2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DC44DA-8ED5-47A5-BB05-333BF3AE7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6870405-961B-4431-8D23-CB1D6ADA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3B19BA-F6BD-4A25-BB04-1593D4C16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9168E8-26EF-4C94-8699-E16652648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B5DA48-5ECF-4D99-93D4-A2C03CEF9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F638C9-86C5-4946-BE9B-7C289987D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41B9C3-8DF4-4962-8645-1C2DF6C68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CA12E-2059-4158-A535-3D4215481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2DBDC9-11D7-42C1-9F50-2031630E8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7CE61E-C740-4D23-8CB0-2343C58A2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7DA7B6-0D0A-495A-8189-8B2C7A90F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FA0E74-3C5E-4EE6-BE85-344666894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BC20082-02F0-4478-A585-CF1F2F3AB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FCE757B-D046-4C0C-B67C-19FDAF898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C636EF-9EFC-4A08-9642-7D8096F72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4E1A06-3180-4328-A16A-B8C910680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5CAF0A-AF1B-41A3-B5D1-40BCD6358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076CAC-E9BF-4A2E-9F22-8A805BBA0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B44D35-3501-4A4A-89F4-79342D81C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438B92-C46E-4E06-8B79-0BE306D5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3B0903-81AB-4D76-A8D3-0BD791BB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CB82E20-6B53-4E55-AE94-64334FF59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036E814-A503-44C9-B0D1-DF59EADB8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B2DAAF-61DB-4986-8E82-DC53181BA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E39B5B-EBFE-4708-A366-21EEA3907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96B45F-8470-41D6-8AF7-4945515E0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DAB2D8-E532-4061-80C0-3621C2B75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91C04B-55BF-4D20-A204-D355A9EF3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8254C5-0C7D-4BC0-B7E3-AF26CBB96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D15F23-8FF4-4ED2-A9F9-FA9549FB1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31D669-3DA0-4F77-AD36-C7C1F14C4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87BF8B-C76C-4B4F-8BBA-F3F250F32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4C342AF-4B8C-41DE-9F69-A6B275C4A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20C1DD-9204-45EF-8DD0-D399A4EBC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12CD22-4D82-4A88-9438-25FEE369B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DA3421-C611-46B7-9C97-57816BD0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D23F94-E8ED-478B-89A4-21FB323B5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2D8CD7-DC95-458D-BF56-0298C500E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784CBF-9D4F-4880-B9EB-3417E9512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B008DA-2E7B-4C6D-BDA4-FFE104443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2225B7-32E7-485E-BC30-4718E95DA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E9085D-39E9-4EDA-AE1B-CFD207F7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1A6F1B-66B6-41B0-8E49-75C25C472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C0788A-8D78-467E-B849-B1C59FA1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8F5437D-CAA4-4EBA-811C-232DE467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DB0B078-28AB-4740-9A21-5E627CFF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EB454E-5CDA-4299-B52D-BBFED76E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8CB10-E57F-4740-9085-E568226EE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45618-38BB-44C5-8E2E-E70330EE5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04F05F-559B-43F1-A712-974B2401C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D5BC45-7C08-4ED1-958A-1ABB3ED0C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F02CF1-85C7-4668-A77B-EF6056910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B647DC-C604-4946-800E-CF0B05DED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D1417C-9E51-4673-BCB0-D38072A33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BB222A-4B8D-46B6-A666-66846B44A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97BBFF-BF39-45A3-9EE5-97F32CB8C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2A9EACB-0059-41D5-8EE7-B358F00C5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FAC4D1-937C-432C-A9DF-79F962889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D8B2B0-4919-4FBB-91D9-96EF32A36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74FA77-DA59-4A20-B504-1658946CE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F9093A-11E5-45F8-94A8-83D20D13B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C6B7F0-CD0B-497F-9371-17A47DE3C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19729E-00E6-459C-8CEA-24DA3B4DA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B3FC6E-8A7A-46A3-B690-27BE52DE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150365-DE8F-4D63-91D4-B36C88F8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5DC3F8-D8FE-467A-A46A-C3FE80349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4AA7FC-5733-47C6-AD5D-A512EC37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0B6DE21-3685-4975-83AF-ECAC3A71E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14A3AA6-FEEC-4D50-9C0A-A2B7069D4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C52AC1-5E63-4FD4-B916-B9E549E8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64A69-7FD3-4484-AE78-5D67F9648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254D41-FB70-4F50-8CB2-7F23CC3D7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E1E0C0-A14E-4061-898D-AC4D9CB95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336407-A21D-4899-885F-DE798CD68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184145-D844-4D0E-BC36-84C77F56E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4B93E2-081C-4E3A-9548-0EBA19C43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1AAC3F-3469-485B-B9FD-589AE9735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C54FA0E-EF8F-4FBB-97EF-06A56C198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DCA4C0-CA62-42F4-AFB0-754B5787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67083C-2F6D-43F4-B373-D78596CFE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B1F5A9-5CA1-4531-9331-5E5E00209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4AAEBE-1095-4EE6-9166-7576210B6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91580-FFFE-407C-A4C1-BAB951C18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40EDB1-5655-4A07-B8A5-E7CB0E829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CB8210-8316-4A05-8991-E92697A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AC4228-B4FC-4647-A020-6AF52210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58B0E8-C420-4772-B7CA-F66A90345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615298-2C39-447F-A684-C75596144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AECBD-4940-479F-AC91-6E982DF4B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46A698-A2BA-402E-A6EA-4785AC71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04DE486-7F21-47CA-99DB-508446688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46599D-0F2B-426A-A94C-3FF76802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25EAD5-56A3-480E-B5E3-49F9E7D4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04A2D9-C927-4C7A-A840-6CD981CC1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1BBC37-7CDE-41F7-AFFB-84A45637E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68F8AE9-605B-4942-BD92-378442AA5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B411B6-432C-4660-B16E-D825792C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A9119A1-4B5D-48D5-A5B0-8F0A6FDCA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EA400B-1FF5-4421-B92F-1E7643F3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88A09-D275-483B-A4EB-CEE328C9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3E53C0-D08F-4B41-8798-C39562090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A90E90-85CE-494B-8747-ECC68A06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8203FB-EE5D-4910-84B0-A7019C28C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F48B3C-CE3F-41FE-86B1-A6589EFC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31AD24-9E05-4BF4-B53B-15E74EDD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3A1CA7-881E-471D-88B7-FFA4504D2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24F0CE-2122-4C92-9E10-CAB3BE85E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2CA1D1-3178-4AA7-88DB-063F9C83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BAFD89-60E5-454D-A225-D11346FDA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57CE3B-05ED-4C4B-8FF1-B22DE4E6E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1C844A-5A99-4803-BE71-869C2241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F9E1196-4A59-436B-B2C0-21AAB97AB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0F1D413-AB67-452A-9323-A0E6DAB8E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5637DB-2CFD-4DD3-AC8D-DBDBAC488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8DA418-28E6-4728-B839-3DC6CA10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B109F2-2207-4C13-95C6-B2FD652D5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B6D0BB-74A3-44B3-9CC6-CDFCCB25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86ABCAA-0555-430A-B54C-49A473CC9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65DEBA-DF3A-416B-9C9C-1EE8E794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01C2449-0A0F-42E9-BF56-33474A3C4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14A56DE-A2EF-43D3-A667-DE76ADACA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1B0C26-1CC6-4A02-B9F6-932B7F1F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6BE0D2-2552-4B1E-BB20-279BFADA2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8BE3325-2137-466E-A877-0C1478FB0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4EB403-A7DA-4AF1-B9E0-306E9321D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4B34E4-26D0-4146-8B30-A03AF3972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C6BAFB-1996-460A-BCF6-18F9F5B18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6D2A6B-DBB0-41CF-9925-794EDF58F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23BF26-C528-4113-B359-4FA4602A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A86FD4-1949-472B-A9F6-10D97886A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2E31616-B4C0-43C1-8CBB-2B1C852B5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E913C6-9FE4-48C1-A1F0-DD1068C6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0E388D2-9A47-47D9-BF8F-825A75F1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60D3C4-B6C1-4CED-8108-90CCB1FE9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FB42F3-4A61-47E4-B21B-5ACC66AB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447173-68E1-4C7F-9C83-79E51A66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46DFF5-596A-44EF-8B8E-95180722D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884BEF-B775-4822-84A8-EF6F9CAB0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1612BB-FC54-4B4A-96B5-DA5E37FCC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6BF366-6B7C-42BB-8487-C0630D96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85EACB-1C69-4256-9399-483A9C4E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6310773-D105-4A3E-AAC2-15C13BBB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357608-D783-43E3-B6FD-2718F2A3E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9834CE-45DF-4898-BBF0-FE72068F2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A7CD1C1-B03E-4778-A8AC-76E2E610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097E58-C450-4F81-B4B8-C9ECA80AC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7333FC-BB83-494B-B6CB-D8A889C9F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2848D1-17FB-4999-9A86-92E63E189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C2556D-CD06-4CF0-9C45-0CC79C1B8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AC3698-FF01-4819-8A08-AB561E00B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F04B5D-477A-41B5-9754-081CE12C0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25D5EB-D153-496A-BE73-9A71803C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E16C-F17B-462F-96AD-374B2B2DE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6AFFFB8-9D6B-483F-80B6-CE8A216B1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125F08-2ABD-4338-8175-0408F207E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ED8BD6-0381-4476-A603-B94C4228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05FD69-B459-4078-AD65-482D99A2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EDC80A-4505-4E48-AE61-3347CF86E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0B70E6-12BD-4254-BD8A-1234A4DC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5B9C48-A911-4764-B4D7-215599434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417B8A-E122-4A87-89AA-ED4791AA4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E6D0C3-9B09-4457-9F9B-2FC62F1E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6B13E4-0190-4F90-99A2-7815F142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50804F-86B5-4142-A699-38CC648D7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89281BD-9BFE-48BC-ABDE-6101795F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4847A3-BDF8-458E-A9EB-C43337E86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837526-D479-4E93-88C3-B61ED576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DEE2D-993B-45FF-B1B3-239F126AE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536F7-5681-419A-A7DD-A49A40503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443CB3-957E-476F-BFE0-8CCDB7075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091713-BB6E-4918-8792-7A327FC9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0A3470-B63A-40EC-AEAD-8894B079C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17421-9090-4313-975E-FB950D6D6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A7E2B-9146-4BCD-B275-E1B8C723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7CA672-C214-4DA1-A4C5-7EE804D21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6A67-1E24-4F83-BE33-4422729F8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CCD56D5-CEF8-4B41-BB0E-1633C1524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D2FEA8-ED25-45EE-B862-4D20F3E17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1DBDAF-F655-47F3-BA42-AE4760D3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7FD25-236E-41D4-B3EF-8803A621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F4A833-1BEE-44D6-9346-9BD98375B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2E1840-77CC-4346-8A93-83FA33EF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9F6AB0-2A59-4061-848D-FE61632DF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6F54FD-1189-4F10-A7DF-6E6F13FE9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DCEC9C-5C8D-4ED8-8FE7-C83C5784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3743EF7-2712-4455-84B6-1D7AF08D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A2C2A15-0344-4A53-AACD-CCBC0BF5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9F1C69-6547-4772-B538-01AF41233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C5B2FF6-4628-4D18-9FC8-7BC9F8FA7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35F16A-802A-4A85-AB41-84EF9B817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92A0B-724A-43DE-922D-79E3265C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882F9B-3CF7-46A7-9D81-F1E2888FD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825589-F90A-40AF-84E9-CD3E75667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A555B5-5498-42B9-B2B9-8B4620638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3FCB43-B7F2-47B6-8B2D-E1A733643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E1976E-050F-41D5-A10A-6C300350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5787636-040C-421A-AB25-C809FC99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BC6CE2-E36F-4B13-9AE3-1B3068177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1A1111-6650-40B4-8E58-682E62700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5735868-A496-4477-BD52-A065C1083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5D0FE10-390F-4F58-8A0B-A8015D354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447585-9B28-485F-A879-BB2E8EE30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06C4D0-D2BD-453C-B1DF-DDC3FA79E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87F6AB-271E-4605-8C13-F9359F79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3FCD09-75B1-4DA9-87D6-43C407D15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38D743-57EB-47B0-A871-117DC06E5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7E2FC3-E099-4552-A22E-82E85486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591561-77F6-4A61-A398-1AF7A972C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5E5604-2740-4B19-8102-8AFD9B040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4996AD-A7A2-4068-9B50-51AF2C109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A26AEAE-564A-46ED-B236-16B29516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BD230A1-CE24-4955-8067-47BAB2B08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8CC1C2-42A2-4F77-933F-B5005A101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3E5525-747B-4D25-8D46-D92F857E2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3F1625-AF52-4CF1-8BB6-77E28B202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58CC72-9116-45B5-A585-808D5492F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E84950-B7F6-4444-856F-1DA29B21E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36C44-DA8A-42BF-8F31-AA8589A51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224AAF-E29C-4824-A7DC-DC80CEC0D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825D-9B5E-481C-B0F6-00898635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A759EC-A551-48D3-A2C9-86DE52F48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507440-E2F4-40E4-914A-D576A0F02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2C1B07-A527-4841-BA41-894B3820D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EC2C39-96B7-4C54-8FB7-7A988C7D8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D6E1FF-4EB6-48F7-8443-F66F10243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FC24EF-B071-47E2-9D67-7E932E9FC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940ACF-04F3-4FDB-963F-85AD298EA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0B91E6-1628-4C93-9670-49186EFD6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CD905A-716E-4644-BA86-B8FC36AE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36527A9-177E-4D78-82F5-B388D5004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8467F5-DC97-4CC0-B7CC-834A8951A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6BBD36-CA0B-48FC-B99E-FE0EFC50F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626873A-4C14-431B-841B-EDA14EA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EE1886-73A8-48EC-88DA-B02825661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DC89C4-6B1E-4D01-8397-AF25437A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047126-4D1D-4E0B-B127-3EF5099D3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082A5B-BB12-410E-A185-A06EC654A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D15515-A08B-448D-8980-A05D48ADA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75D3CD-8CE7-4F82-8CD6-3B857E648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B47BC8-044E-43F0-8691-AA9767DC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EC791A-939D-492C-9B3B-DD812A806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458F72-FD41-48F0-91C4-1D993C268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1AAD7C-9184-4F3B-9B15-7E62002C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5246D80-CC78-420A-BB48-4E0F901B3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5857EA-991F-4440-B8D9-A70144667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F0B4D-B4D4-4901-B8F4-D640F52F0AEE}">
  <sheetPr codeName="Sheet2"/>
  <dimension ref="A1:AF98"/>
  <sheetViews>
    <sheetView showGridLines="0" tabSelected="1" workbookViewId="0"/>
  </sheetViews>
  <sheetFormatPr defaultRowHeight="15" x14ac:dyDescent="0.25"/>
  <cols>
    <col min="1" max="2" width="7.7109375" customWidth="1"/>
    <col min="3" max="3" width="66" customWidth="1"/>
    <col min="4" max="4" width="25.5703125" customWidth="1"/>
    <col min="5" max="5" width="52.28515625" customWidth="1"/>
    <col min="19" max="32" width="9.140625" style="101"/>
    <col min="257" max="258" width="7.7109375" customWidth="1"/>
    <col min="259" max="259" width="60.5703125" customWidth="1"/>
    <col min="260" max="260" width="25.5703125" customWidth="1"/>
    <col min="261" max="261" width="52.28515625" customWidth="1"/>
    <col min="513" max="514" width="7.7109375" customWidth="1"/>
    <col min="515" max="515" width="60.5703125" customWidth="1"/>
    <col min="516" max="516" width="25.5703125" customWidth="1"/>
    <col min="517" max="517" width="52.28515625" customWidth="1"/>
    <col min="769" max="770" width="7.7109375" customWidth="1"/>
    <col min="771" max="771" width="60.5703125" customWidth="1"/>
    <col min="772" max="772" width="25.5703125" customWidth="1"/>
    <col min="773" max="773" width="52.28515625" customWidth="1"/>
    <col min="1025" max="1026" width="7.7109375" customWidth="1"/>
    <col min="1027" max="1027" width="60.5703125" customWidth="1"/>
    <col min="1028" max="1028" width="25.5703125" customWidth="1"/>
    <col min="1029" max="1029" width="52.28515625" customWidth="1"/>
    <col min="1281" max="1282" width="7.7109375" customWidth="1"/>
    <col min="1283" max="1283" width="60.5703125" customWidth="1"/>
    <col min="1284" max="1284" width="25.5703125" customWidth="1"/>
    <col min="1285" max="1285" width="52.28515625" customWidth="1"/>
    <col min="1537" max="1538" width="7.7109375" customWidth="1"/>
    <col min="1539" max="1539" width="60.5703125" customWidth="1"/>
    <col min="1540" max="1540" width="25.5703125" customWidth="1"/>
    <col min="1541" max="1541" width="52.28515625" customWidth="1"/>
    <col min="1793" max="1794" width="7.7109375" customWidth="1"/>
    <col min="1795" max="1795" width="60.5703125" customWidth="1"/>
    <col min="1796" max="1796" width="25.5703125" customWidth="1"/>
    <col min="1797" max="1797" width="52.28515625" customWidth="1"/>
    <col min="2049" max="2050" width="7.7109375" customWidth="1"/>
    <col min="2051" max="2051" width="60.5703125" customWidth="1"/>
    <col min="2052" max="2052" width="25.5703125" customWidth="1"/>
    <col min="2053" max="2053" width="52.28515625" customWidth="1"/>
    <col min="2305" max="2306" width="7.7109375" customWidth="1"/>
    <col min="2307" max="2307" width="60.5703125" customWidth="1"/>
    <col min="2308" max="2308" width="25.5703125" customWidth="1"/>
    <col min="2309" max="2309" width="52.28515625" customWidth="1"/>
    <col min="2561" max="2562" width="7.7109375" customWidth="1"/>
    <col min="2563" max="2563" width="60.5703125" customWidth="1"/>
    <col min="2564" max="2564" width="25.5703125" customWidth="1"/>
    <col min="2565" max="2565" width="52.28515625" customWidth="1"/>
    <col min="2817" max="2818" width="7.7109375" customWidth="1"/>
    <col min="2819" max="2819" width="60.5703125" customWidth="1"/>
    <col min="2820" max="2820" width="25.5703125" customWidth="1"/>
    <col min="2821" max="2821" width="52.28515625" customWidth="1"/>
    <col min="3073" max="3074" width="7.7109375" customWidth="1"/>
    <col min="3075" max="3075" width="60.5703125" customWidth="1"/>
    <col min="3076" max="3076" width="25.5703125" customWidth="1"/>
    <col min="3077" max="3077" width="52.28515625" customWidth="1"/>
    <col min="3329" max="3330" width="7.7109375" customWidth="1"/>
    <col min="3331" max="3331" width="60.5703125" customWidth="1"/>
    <col min="3332" max="3332" width="25.5703125" customWidth="1"/>
    <col min="3333" max="3333" width="52.28515625" customWidth="1"/>
    <col min="3585" max="3586" width="7.7109375" customWidth="1"/>
    <col min="3587" max="3587" width="60.5703125" customWidth="1"/>
    <col min="3588" max="3588" width="25.5703125" customWidth="1"/>
    <col min="3589" max="3589" width="52.28515625" customWidth="1"/>
    <col min="3841" max="3842" width="7.7109375" customWidth="1"/>
    <col min="3843" max="3843" width="60.5703125" customWidth="1"/>
    <col min="3844" max="3844" width="25.5703125" customWidth="1"/>
    <col min="3845" max="3845" width="52.28515625" customWidth="1"/>
    <col min="4097" max="4098" width="7.7109375" customWidth="1"/>
    <col min="4099" max="4099" width="60.5703125" customWidth="1"/>
    <col min="4100" max="4100" width="25.5703125" customWidth="1"/>
    <col min="4101" max="4101" width="52.28515625" customWidth="1"/>
    <col min="4353" max="4354" width="7.7109375" customWidth="1"/>
    <col min="4355" max="4355" width="60.5703125" customWidth="1"/>
    <col min="4356" max="4356" width="25.5703125" customWidth="1"/>
    <col min="4357" max="4357" width="52.28515625" customWidth="1"/>
    <col min="4609" max="4610" width="7.7109375" customWidth="1"/>
    <col min="4611" max="4611" width="60.5703125" customWidth="1"/>
    <col min="4612" max="4612" width="25.5703125" customWidth="1"/>
    <col min="4613" max="4613" width="52.28515625" customWidth="1"/>
    <col min="4865" max="4866" width="7.7109375" customWidth="1"/>
    <col min="4867" max="4867" width="60.5703125" customWidth="1"/>
    <col min="4868" max="4868" width="25.5703125" customWidth="1"/>
    <col min="4869" max="4869" width="52.28515625" customWidth="1"/>
    <col min="5121" max="5122" width="7.7109375" customWidth="1"/>
    <col min="5123" max="5123" width="60.5703125" customWidth="1"/>
    <col min="5124" max="5124" width="25.5703125" customWidth="1"/>
    <col min="5125" max="5125" width="52.28515625" customWidth="1"/>
    <col min="5377" max="5378" width="7.7109375" customWidth="1"/>
    <col min="5379" max="5379" width="60.5703125" customWidth="1"/>
    <col min="5380" max="5380" width="25.5703125" customWidth="1"/>
    <col min="5381" max="5381" width="52.28515625" customWidth="1"/>
    <col min="5633" max="5634" width="7.7109375" customWidth="1"/>
    <col min="5635" max="5635" width="60.5703125" customWidth="1"/>
    <col min="5636" max="5636" width="25.5703125" customWidth="1"/>
    <col min="5637" max="5637" width="52.28515625" customWidth="1"/>
    <col min="5889" max="5890" width="7.7109375" customWidth="1"/>
    <col min="5891" max="5891" width="60.5703125" customWidth="1"/>
    <col min="5892" max="5892" width="25.5703125" customWidth="1"/>
    <col min="5893" max="5893" width="52.28515625" customWidth="1"/>
    <col min="6145" max="6146" width="7.7109375" customWidth="1"/>
    <col min="6147" max="6147" width="60.5703125" customWidth="1"/>
    <col min="6148" max="6148" width="25.5703125" customWidth="1"/>
    <col min="6149" max="6149" width="52.28515625" customWidth="1"/>
    <col min="6401" max="6402" width="7.7109375" customWidth="1"/>
    <col min="6403" max="6403" width="60.5703125" customWidth="1"/>
    <col min="6404" max="6404" width="25.5703125" customWidth="1"/>
    <col min="6405" max="6405" width="52.28515625" customWidth="1"/>
    <col min="6657" max="6658" width="7.7109375" customWidth="1"/>
    <col min="6659" max="6659" width="60.5703125" customWidth="1"/>
    <col min="6660" max="6660" width="25.5703125" customWidth="1"/>
    <col min="6661" max="6661" width="52.28515625" customWidth="1"/>
    <col min="6913" max="6914" width="7.7109375" customWidth="1"/>
    <col min="6915" max="6915" width="60.5703125" customWidth="1"/>
    <col min="6916" max="6916" width="25.5703125" customWidth="1"/>
    <col min="6917" max="6917" width="52.28515625" customWidth="1"/>
    <col min="7169" max="7170" width="7.7109375" customWidth="1"/>
    <col min="7171" max="7171" width="60.5703125" customWidth="1"/>
    <col min="7172" max="7172" width="25.5703125" customWidth="1"/>
    <col min="7173" max="7173" width="52.28515625" customWidth="1"/>
    <col min="7425" max="7426" width="7.7109375" customWidth="1"/>
    <col min="7427" max="7427" width="60.5703125" customWidth="1"/>
    <col min="7428" max="7428" width="25.5703125" customWidth="1"/>
    <col min="7429" max="7429" width="52.28515625" customWidth="1"/>
    <col min="7681" max="7682" width="7.7109375" customWidth="1"/>
    <col min="7683" max="7683" width="60.5703125" customWidth="1"/>
    <col min="7684" max="7684" width="25.5703125" customWidth="1"/>
    <col min="7685" max="7685" width="52.28515625" customWidth="1"/>
    <col min="7937" max="7938" width="7.7109375" customWidth="1"/>
    <col min="7939" max="7939" width="60.5703125" customWidth="1"/>
    <col min="7940" max="7940" width="25.5703125" customWidth="1"/>
    <col min="7941" max="7941" width="52.28515625" customWidth="1"/>
    <col min="8193" max="8194" width="7.7109375" customWidth="1"/>
    <col min="8195" max="8195" width="60.5703125" customWidth="1"/>
    <col min="8196" max="8196" width="25.5703125" customWidth="1"/>
    <col min="8197" max="8197" width="52.28515625" customWidth="1"/>
    <col min="8449" max="8450" width="7.7109375" customWidth="1"/>
    <col min="8451" max="8451" width="60.5703125" customWidth="1"/>
    <col min="8452" max="8452" width="25.5703125" customWidth="1"/>
    <col min="8453" max="8453" width="52.28515625" customWidth="1"/>
    <col min="8705" max="8706" width="7.7109375" customWidth="1"/>
    <col min="8707" max="8707" width="60.5703125" customWidth="1"/>
    <col min="8708" max="8708" width="25.5703125" customWidth="1"/>
    <col min="8709" max="8709" width="52.28515625" customWidth="1"/>
    <col min="8961" max="8962" width="7.7109375" customWidth="1"/>
    <col min="8963" max="8963" width="60.5703125" customWidth="1"/>
    <col min="8964" max="8964" width="25.5703125" customWidth="1"/>
    <col min="8965" max="8965" width="52.28515625" customWidth="1"/>
    <col min="9217" max="9218" width="7.7109375" customWidth="1"/>
    <col min="9219" max="9219" width="60.5703125" customWidth="1"/>
    <col min="9220" max="9220" width="25.5703125" customWidth="1"/>
    <col min="9221" max="9221" width="52.28515625" customWidth="1"/>
    <col min="9473" max="9474" width="7.7109375" customWidth="1"/>
    <col min="9475" max="9475" width="60.5703125" customWidth="1"/>
    <col min="9476" max="9476" width="25.5703125" customWidth="1"/>
    <col min="9477" max="9477" width="52.28515625" customWidth="1"/>
    <col min="9729" max="9730" width="7.7109375" customWidth="1"/>
    <col min="9731" max="9731" width="60.5703125" customWidth="1"/>
    <col min="9732" max="9732" width="25.5703125" customWidth="1"/>
    <col min="9733" max="9733" width="52.28515625" customWidth="1"/>
    <col min="9985" max="9986" width="7.7109375" customWidth="1"/>
    <col min="9987" max="9987" width="60.5703125" customWidth="1"/>
    <col min="9988" max="9988" width="25.5703125" customWidth="1"/>
    <col min="9989" max="9989" width="52.28515625" customWidth="1"/>
    <col min="10241" max="10242" width="7.7109375" customWidth="1"/>
    <col min="10243" max="10243" width="60.5703125" customWidth="1"/>
    <col min="10244" max="10244" width="25.5703125" customWidth="1"/>
    <col min="10245" max="10245" width="52.28515625" customWidth="1"/>
    <col min="10497" max="10498" width="7.7109375" customWidth="1"/>
    <col min="10499" max="10499" width="60.5703125" customWidth="1"/>
    <col min="10500" max="10500" width="25.5703125" customWidth="1"/>
    <col min="10501" max="10501" width="52.28515625" customWidth="1"/>
    <col min="10753" max="10754" width="7.7109375" customWidth="1"/>
    <col min="10755" max="10755" width="60.5703125" customWidth="1"/>
    <col min="10756" max="10756" width="25.5703125" customWidth="1"/>
    <col min="10757" max="10757" width="52.28515625" customWidth="1"/>
    <col min="11009" max="11010" width="7.7109375" customWidth="1"/>
    <col min="11011" max="11011" width="60.5703125" customWidth="1"/>
    <col min="11012" max="11012" width="25.5703125" customWidth="1"/>
    <col min="11013" max="11013" width="52.28515625" customWidth="1"/>
    <col min="11265" max="11266" width="7.7109375" customWidth="1"/>
    <col min="11267" max="11267" width="60.5703125" customWidth="1"/>
    <col min="11268" max="11268" width="25.5703125" customWidth="1"/>
    <col min="11269" max="11269" width="52.28515625" customWidth="1"/>
    <col min="11521" max="11522" width="7.7109375" customWidth="1"/>
    <col min="11523" max="11523" width="60.5703125" customWidth="1"/>
    <col min="11524" max="11524" width="25.5703125" customWidth="1"/>
    <col min="11525" max="11525" width="52.28515625" customWidth="1"/>
    <col min="11777" max="11778" width="7.7109375" customWidth="1"/>
    <col min="11779" max="11779" width="60.5703125" customWidth="1"/>
    <col min="11780" max="11780" width="25.5703125" customWidth="1"/>
    <col min="11781" max="11781" width="52.28515625" customWidth="1"/>
    <col min="12033" max="12034" width="7.7109375" customWidth="1"/>
    <col min="12035" max="12035" width="60.5703125" customWidth="1"/>
    <col min="12036" max="12036" width="25.5703125" customWidth="1"/>
    <col min="12037" max="12037" width="52.28515625" customWidth="1"/>
    <col min="12289" max="12290" width="7.7109375" customWidth="1"/>
    <col min="12291" max="12291" width="60.5703125" customWidth="1"/>
    <col min="12292" max="12292" width="25.5703125" customWidth="1"/>
    <col min="12293" max="12293" width="52.28515625" customWidth="1"/>
    <col min="12545" max="12546" width="7.7109375" customWidth="1"/>
    <col min="12547" max="12547" width="60.5703125" customWidth="1"/>
    <col min="12548" max="12548" width="25.5703125" customWidth="1"/>
    <col min="12549" max="12549" width="52.28515625" customWidth="1"/>
    <col min="12801" max="12802" width="7.7109375" customWidth="1"/>
    <col min="12803" max="12803" width="60.5703125" customWidth="1"/>
    <col min="12804" max="12804" width="25.5703125" customWidth="1"/>
    <col min="12805" max="12805" width="52.28515625" customWidth="1"/>
    <col min="13057" max="13058" width="7.7109375" customWidth="1"/>
    <col min="13059" max="13059" width="60.5703125" customWidth="1"/>
    <col min="13060" max="13060" width="25.5703125" customWidth="1"/>
    <col min="13061" max="13061" width="52.28515625" customWidth="1"/>
    <col min="13313" max="13314" width="7.7109375" customWidth="1"/>
    <col min="13315" max="13315" width="60.5703125" customWidth="1"/>
    <col min="13316" max="13316" width="25.5703125" customWidth="1"/>
    <col min="13317" max="13317" width="52.28515625" customWidth="1"/>
    <col min="13569" max="13570" width="7.7109375" customWidth="1"/>
    <col min="13571" max="13571" width="60.5703125" customWidth="1"/>
    <col min="13572" max="13572" width="25.5703125" customWidth="1"/>
    <col min="13573" max="13573" width="52.28515625" customWidth="1"/>
    <col min="13825" max="13826" width="7.7109375" customWidth="1"/>
    <col min="13827" max="13827" width="60.5703125" customWidth="1"/>
    <col min="13828" max="13828" width="25.5703125" customWidth="1"/>
    <col min="13829" max="13829" width="52.28515625" customWidth="1"/>
    <col min="14081" max="14082" width="7.7109375" customWidth="1"/>
    <col min="14083" max="14083" width="60.5703125" customWidth="1"/>
    <col min="14084" max="14084" width="25.5703125" customWidth="1"/>
    <col min="14085" max="14085" width="52.28515625" customWidth="1"/>
    <col min="14337" max="14338" width="7.7109375" customWidth="1"/>
    <col min="14339" max="14339" width="60.5703125" customWidth="1"/>
    <col min="14340" max="14340" width="25.5703125" customWidth="1"/>
    <col min="14341" max="14341" width="52.28515625" customWidth="1"/>
    <col min="14593" max="14594" width="7.7109375" customWidth="1"/>
    <col min="14595" max="14595" width="60.5703125" customWidth="1"/>
    <col min="14596" max="14596" width="25.5703125" customWidth="1"/>
    <col min="14597" max="14597" width="52.28515625" customWidth="1"/>
    <col min="14849" max="14850" width="7.7109375" customWidth="1"/>
    <col min="14851" max="14851" width="60.5703125" customWidth="1"/>
    <col min="14852" max="14852" width="25.5703125" customWidth="1"/>
    <col min="14853" max="14853" width="52.28515625" customWidth="1"/>
    <col min="15105" max="15106" width="7.7109375" customWidth="1"/>
    <col min="15107" max="15107" width="60.5703125" customWidth="1"/>
    <col min="15108" max="15108" width="25.5703125" customWidth="1"/>
    <col min="15109" max="15109" width="52.28515625" customWidth="1"/>
    <col min="15361" max="15362" width="7.7109375" customWidth="1"/>
    <col min="15363" max="15363" width="60.5703125" customWidth="1"/>
    <col min="15364" max="15364" width="25.5703125" customWidth="1"/>
    <col min="15365" max="15365" width="52.28515625" customWidth="1"/>
    <col min="15617" max="15618" width="7.7109375" customWidth="1"/>
    <col min="15619" max="15619" width="60.5703125" customWidth="1"/>
    <col min="15620" max="15620" width="25.5703125" customWidth="1"/>
    <col min="15621" max="15621" width="52.28515625" customWidth="1"/>
    <col min="15873" max="15874" width="7.7109375" customWidth="1"/>
    <col min="15875" max="15875" width="60.5703125" customWidth="1"/>
    <col min="15876" max="15876" width="25.5703125" customWidth="1"/>
    <col min="15877" max="15877" width="52.28515625" customWidth="1"/>
    <col min="16129" max="16130" width="7.7109375" customWidth="1"/>
    <col min="16131" max="16131" width="60.570312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80</v>
      </c>
      <c r="B1" s="3"/>
      <c r="C1" s="3"/>
    </row>
    <row r="2" spans="1:3" ht="19.5" customHeight="1" x14ac:dyDescent="0.25">
      <c r="A2" s="6" t="s">
        <v>291</v>
      </c>
    </row>
    <row r="3" spans="1:3" ht="12.75" customHeight="1" x14ac:dyDescent="0.25">
      <c r="A3" s="1" t="s">
        <v>289</v>
      </c>
    </row>
    <row r="4" spans="1:3" ht="12.75" customHeight="1" x14ac:dyDescent="0.25"/>
    <row r="5" spans="1:3" ht="12.75" customHeight="1" x14ac:dyDescent="0.25">
      <c r="B5" s="7" t="s">
        <v>90</v>
      </c>
    </row>
    <row r="6" spans="1:3" ht="12.75" customHeight="1" x14ac:dyDescent="0.25">
      <c r="B6" s="8" t="s">
        <v>91</v>
      </c>
    </row>
    <row r="7" spans="1:3" ht="12.75" customHeight="1" x14ac:dyDescent="0.25">
      <c r="A7" s="9"/>
      <c r="B7" s="16">
        <v>8.1</v>
      </c>
      <c r="C7" s="17" t="s">
        <v>106</v>
      </c>
    </row>
    <row r="8" spans="1:3" ht="12.75" customHeight="1" x14ac:dyDescent="0.25">
      <c r="A8" s="9"/>
      <c r="B8" s="16">
        <v>8.1999999999999993</v>
      </c>
      <c r="C8" s="17" t="s">
        <v>107</v>
      </c>
    </row>
    <row r="9" spans="1:3" ht="12.75" customHeight="1" x14ac:dyDescent="0.25">
      <c r="A9" s="9"/>
      <c r="B9" s="16">
        <v>8.3000000000000007</v>
      </c>
      <c r="C9" s="17" t="s">
        <v>108</v>
      </c>
    </row>
    <row r="10" spans="1:3" ht="12.75" customHeight="1" x14ac:dyDescent="0.25">
      <c r="A10" s="9"/>
      <c r="B10" s="16">
        <v>8.4</v>
      </c>
      <c r="C10" s="17" t="s">
        <v>109</v>
      </c>
    </row>
    <row r="11" spans="1:3" ht="12.75" customHeight="1" x14ac:dyDescent="0.25">
      <c r="A11" s="9"/>
      <c r="B11" s="16">
        <v>8.5</v>
      </c>
      <c r="C11" s="17" t="s">
        <v>110</v>
      </c>
    </row>
    <row r="12" spans="1:3" ht="12.75" customHeight="1" x14ac:dyDescent="0.25">
      <c r="B12" s="16">
        <v>8.6</v>
      </c>
      <c r="C12" s="17" t="s">
        <v>111</v>
      </c>
    </row>
    <row r="13" spans="1:3" ht="12.75" customHeight="1" x14ac:dyDescent="0.25">
      <c r="B13" s="16">
        <v>8.6999999999999993</v>
      </c>
      <c r="C13" s="17" t="s">
        <v>105</v>
      </c>
    </row>
    <row r="14" spans="1:3" ht="12.75" customHeight="1" x14ac:dyDescent="0.25">
      <c r="B14" s="16">
        <v>8.8000000000000007</v>
      </c>
      <c r="C14" s="17" t="s">
        <v>112</v>
      </c>
    </row>
    <row r="15" spans="1:3" ht="12.75" customHeight="1" x14ac:dyDescent="0.25">
      <c r="B15" s="16">
        <v>8.9</v>
      </c>
      <c r="C15" s="17" t="s">
        <v>113</v>
      </c>
    </row>
    <row r="16" spans="1:3" ht="12.75" customHeight="1" x14ac:dyDescent="0.25">
      <c r="B16" s="55" t="s">
        <v>115</v>
      </c>
      <c r="C16" s="17" t="s">
        <v>114</v>
      </c>
    </row>
    <row r="17" spans="2:3" ht="12.75" customHeight="1" x14ac:dyDescent="0.25">
      <c r="B17" s="16">
        <v>8.11</v>
      </c>
      <c r="C17" s="17" t="s">
        <v>116</v>
      </c>
    </row>
    <row r="18" spans="2:3" ht="12.75" customHeight="1" x14ac:dyDescent="0.25">
      <c r="B18" s="16">
        <v>8.1199999999999992</v>
      </c>
      <c r="C18" s="17" t="s">
        <v>117</v>
      </c>
    </row>
    <row r="19" spans="2:3" ht="12.75" customHeight="1" x14ac:dyDescent="0.25">
      <c r="B19" s="16">
        <v>8.1300000000000008</v>
      </c>
      <c r="C19" s="17" t="s">
        <v>118</v>
      </c>
    </row>
    <row r="20" spans="2:3" ht="12.75" customHeight="1" x14ac:dyDescent="0.25">
      <c r="B20" s="16">
        <v>8.14</v>
      </c>
      <c r="C20" s="17" t="s">
        <v>119</v>
      </c>
    </row>
    <row r="21" spans="2:3" ht="12.75" customHeight="1" x14ac:dyDescent="0.25">
      <c r="B21" s="16">
        <v>8.15</v>
      </c>
      <c r="C21" s="17" t="s">
        <v>120</v>
      </c>
    </row>
    <row r="22" spans="2:3" ht="12.75" customHeight="1" x14ac:dyDescent="0.25">
      <c r="B22" s="16">
        <v>8.16</v>
      </c>
      <c r="C22" s="17" t="s">
        <v>121</v>
      </c>
    </row>
    <row r="23" spans="2:3" ht="12.75" customHeight="1" x14ac:dyDescent="0.25">
      <c r="B23" s="16">
        <v>8.17</v>
      </c>
      <c r="C23" s="17" t="s">
        <v>122</v>
      </c>
    </row>
    <row r="24" spans="2:3" ht="12.75" customHeight="1" x14ac:dyDescent="0.25">
      <c r="B24" s="16">
        <v>8.18</v>
      </c>
      <c r="C24" s="17" t="s">
        <v>123</v>
      </c>
    </row>
    <row r="25" spans="2:3" ht="12.75" customHeight="1" x14ac:dyDescent="0.25">
      <c r="B25" s="16">
        <v>8.19</v>
      </c>
      <c r="C25" s="17" t="s">
        <v>124</v>
      </c>
    </row>
    <row r="26" spans="2:3" ht="12.75" customHeight="1" x14ac:dyDescent="0.25">
      <c r="B26" s="55" t="s">
        <v>126</v>
      </c>
      <c r="C26" s="17" t="s">
        <v>125</v>
      </c>
    </row>
    <row r="27" spans="2:3" ht="12.75" customHeight="1" x14ac:dyDescent="0.25">
      <c r="B27" s="16">
        <v>8.2100000000000009</v>
      </c>
      <c r="C27" s="17" t="s">
        <v>127</v>
      </c>
    </row>
    <row r="28" spans="2:3" ht="12.75" customHeight="1" x14ac:dyDescent="0.25">
      <c r="B28" s="16">
        <v>8.2200000000000006</v>
      </c>
      <c r="C28" s="17" t="s">
        <v>128</v>
      </c>
    </row>
    <row r="29" spans="2:3" ht="12.75" customHeight="1" x14ac:dyDescent="0.25">
      <c r="B29" s="16">
        <v>8.23</v>
      </c>
      <c r="C29" s="17" t="s">
        <v>129</v>
      </c>
    </row>
    <row r="30" spans="2:3" ht="12.75" customHeight="1" x14ac:dyDescent="0.25">
      <c r="B30" s="16">
        <v>8.24</v>
      </c>
      <c r="C30" s="17" t="s">
        <v>130</v>
      </c>
    </row>
    <row r="31" spans="2:3" ht="12.75" customHeight="1" x14ac:dyDescent="0.25">
      <c r="B31" s="16">
        <v>8.25</v>
      </c>
      <c r="C31" s="17" t="s">
        <v>131</v>
      </c>
    </row>
    <row r="32" spans="2:3" ht="12.75" customHeight="1" x14ac:dyDescent="0.25">
      <c r="B32" s="16">
        <v>8.26</v>
      </c>
      <c r="C32" s="17" t="s">
        <v>132</v>
      </c>
    </row>
    <row r="33" spans="2:3" ht="12.75" customHeight="1" x14ac:dyDescent="0.25">
      <c r="B33" s="16">
        <v>8.27</v>
      </c>
      <c r="C33" s="17" t="s">
        <v>133</v>
      </c>
    </row>
    <row r="34" spans="2:3" ht="12.75" customHeight="1" x14ac:dyDescent="0.25">
      <c r="B34" s="16">
        <v>8.2799999999999994</v>
      </c>
      <c r="C34" s="17" t="s">
        <v>134</v>
      </c>
    </row>
    <row r="35" spans="2:3" ht="12.75" customHeight="1" x14ac:dyDescent="0.25">
      <c r="B35" s="16">
        <v>8.2899999999999991</v>
      </c>
      <c r="C35" s="17" t="s">
        <v>135</v>
      </c>
    </row>
    <row r="36" spans="2:3" ht="12.75" customHeight="1" x14ac:dyDescent="0.25">
      <c r="B36" s="55" t="s">
        <v>137</v>
      </c>
      <c r="C36" s="17" t="s">
        <v>136</v>
      </c>
    </row>
    <row r="37" spans="2:3" ht="12.75" customHeight="1" x14ac:dyDescent="0.25">
      <c r="B37" s="16">
        <v>8.31</v>
      </c>
      <c r="C37" s="17" t="s">
        <v>138</v>
      </c>
    </row>
    <row r="38" spans="2:3" ht="12.75" customHeight="1" x14ac:dyDescent="0.25">
      <c r="B38" s="16">
        <v>8.32</v>
      </c>
      <c r="C38" s="17" t="s">
        <v>139</v>
      </c>
    </row>
    <row r="39" spans="2:3" ht="12.75" customHeight="1" x14ac:dyDescent="0.25">
      <c r="B39" s="16">
        <v>8.33</v>
      </c>
      <c r="C39" s="17" t="s">
        <v>140</v>
      </c>
    </row>
    <row r="40" spans="2:3" ht="12.75" customHeight="1" x14ac:dyDescent="0.25">
      <c r="B40" s="16">
        <v>8.34</v>
      </c>
      <c r="C40" s="17" t="s">
        <v>141</v>
      </c>
    </row>
    <row r="41" spans="2:3" ht="12.75" customHeight="1" x14ac:dyDescent="0.25">
      <c r="B41" s="16">
        <v>8.35</v>
      </c>
      <c r="C41" s="17" t="s">
        <v>142</v>
      </c>
    </row>
    <row r="42" spans="2:3" ht="12.75" customHeight="1" x14ac:dyDescent="0.25">
      <c r="B42" s="16">
        <v>8.36</v>
      </c>
      <c r="C42" s="17" t="s">
        <v>143</v>
      </c>
    </row>
    <row r="43" spans="2:3" ht="12.75" customHeight="1" x14ac:dyDescent="0.25">
      <c r="B43" s="16">
        <v>8.3699999999999992</v>
      </c>
      <c r="C43" s="17" t="s">
        <v>144</v>
      </c>
    </row>
    <row r="44" spans="2:3" ht="12.75" customHeight="1" x14ac:dyDescent="0.25">
      <c r="B44" s="16">
        <v>8.3800000000000008</v>
      </c>
      <c r="C44" s="17" t="s">
        <v>145</v>
      </c>
    </row>
    <row r="45" spans="2:3" ht="12.75" customHeight="1" x14ac:dyDescent="0.25">
      <c r="B45" s="16">
        <v>8.39</v>
      </c>
      <c r="C45" s="17" t="s">
        <v>146</v>
      </c>
    </row>
    <row r="46" spans="2:3" ht="12.75" customHeight="1" x14ac:dyDescent="0.25">
      <c r="B46" s="55" t="s">
        <v>148</v>
      </c>
      <c r="C46" s="17" t="s">
        <v>147</v>
      </c>
    </row>
    <row r="47" spans="2:3" ht="12.75" customHeight="1" x14ac:dyDescent="0.25">
      <c r="B47" s="16">
        <v>8.41</v>
      </c>
      <c r="C47" s="17" t="s">
        <v>149</v>
      </c>
    </row>
    <row r="48" spans="2:3" ht="12.75" customHeight="1" x14ac:dyDescent="0.25">
      <c r="B48" s="16">
        <v>8.42</v>
      </c>
      <c r="C48" s="17" t="s">
        <v>150</v>
      </c>
    </row>
    <row r="49" spans="2:3" ht="12.75" customHeight="1" x14ac:dyDescent="0.25">
      <c r="B49" s="16">
        <v>8.43</v>
      </c>
      <c r="C49" s="17" t="s">
        <v>151</v>
      </c>
    </row>
    <row r="50" spans="2:3" ht="12.75" customHeight="1" x14ac:dyDescent="0.25">
      <c r="B50" s="16">
        <v>8.44</v>
      </c>
      <c r="C50" s="17" t="s">
        <v>152</v>
      </c>
    </row>
    <row r="51" spans="2:3" ht="12.75" customHeight="1" x14ac:dyDescent="0.25">
      <c r="B51" s="16">
        <v>8.4499999999999993</v>
      </c>
      <c r="C51" s="17" t="s">
        <v>153</v>
      </c>
    </row>
    <row r="52" spans="2:3" ht="12.75" customHeight="1" x14ac:dyDescent="0.25">
      <c r="B52" s="16">
        <v>8.4600000000000009</v>
      </c>
      <c r="C52" s="17" t="s">
        <v>154</v>
      </c>
    </row>
    <row r="53" spans="2:3" ht="12.75" customHeight="1" x14ac:dyDescent="0.25">
      <c r="B53" s="16">
        <v>8.4700000000000006</v>
      </c>
      <c r="C53" s="17" t="s">
        <v>155</v>
      </c>
    </row>
    <row r="54" spans="2:3" ht="12.75" customHeight="1" x14ac:dyDescent="0.25">
      <c r="B54" s="16">
        <v>8.48</v>
      </c>
      <c r="C54" s="17" t="s">
        <v>156</v>
      </c>
    </row>
    <row r="55" spans="2:3" ht="12.75" customHeight="1" x14ac:dyDescent="0.25">
      <c r="B55" s="16">
        <v>8.49</v>
      </c>
      <c r="C55" s="17" t="s">
        <v>157</v>
      </c>
    </row>
    <row r="56" spans="2:3" ht="12.75" customHeight="1" x14ac:dyDescent="0.25">
      <c r="B56" s="55" t="s">
        <v>159</v>
      </c>
      <c r="C56" s="17" t="s">
        <v>158</v>
      </c>
    </row>
    <row r="57" spans="2:3" ht="12.75" customHeight="1" x14ac:dyDescent="0.25">
      <c r="B57" s="16">
        <v>8.51</v>
      </c>
      <c r="C57" s="17" t="s">
        <v>160</v>
      </c>
    </row>
    <row r="58" spans="2:3" ht="12.75" customHeight="1" x14ac:dyDescent="0.25">
      <c r="B58" s="16">
        <v>8.52</v>
      </c>
      <c r="C58" s="17" t="s">
        <v>161</v>
      </c>
    </row>
    <row r="59" spans="2:3" ht="12.75" customHeight="1" x14ac:dyDescent="0.25">
      <c r="B59" s="16">
        <v>8.5299999999999994</v>
      </c>
      <c r="C59" s="17" t="s">
        <v>162</v>
      </c>
    </row>
    <row r="60" spans="2:3" ht="12.75" customHeight="1" x14ac:dyDescent="0.25">
      <c r="B60" s="16">
        <v>8.5399999999999991</v>
      </c>
      <c r="C60" s="17" t="s">
        <v>163</v>
      </c>
    </row>
    <row r="61" spans="2:3" ht="12.75" customHeight="1" x14ac:dyDescent="0.25">
      <c r="B61" s="16">
        <v>8.5500000000000007</v>
      </c>
      <c r="C61" s="17" t="s">
        <v>164</v>
      </c>
    </row>
    <row r="62" spans="2:3" ht="12.75" customHeight="1" x14ac:dyDescent="0.25">
      <c r="B62" s="16">
        <v>8.56</v>
      </c>
      <c r="C62" s="17" t="s">
        <v>165</v>
      </c>
    </row>
    <row r="63" spans="2:3" ht="12.75" customHeight="1" x14ac:dyDescent="0.25">
      <c r="B63" s="16">
        <v>8.57</v>
      </c>
      <c r="C63" s="17" t="s">
        <v>166</v>
      </c>
    </row>
    <row r="64" spans="2:3" ht="12.75" customHeight="1" x14ac:dyDescent="0.25">
      <c r="B64" s="16">
        <v>8.58</v>
      </c>
      <c r="C64" s="17" t="s">
        <v>167</v>
      </c>
    </row>
    <row r="65" spans="2:3" ht="12.75" customHeight="1" x14ac:dyDescent="0.25">
      <c r="B65" s="16">
        <v>8.59</v>
      </c>
      <c r="C65" s="17" t="s">
        <v>168</v>
      </c>
    </row>
    <row r="66" spans="2:3" ht="12.75" customHeight="1" x14ac:dyDescent="0.25">
      <c r="B66" s="55" t="s">
        <v>170</v>
      </c>
      <c r="C66" s="17" t="s">
        <v>169</v>
      </c>
    </row>
    <row r="67" spans="2:3" ht="12.75" customHeight="1" x14ac:dyDescent="0.25">
      <c r="B67" s="16">
        <v>8.61</v>
      </c>
      <c r="C67" s="17" t="s">
        <v>198</v>
      </c>
    </row>
    <row r="68" spans="2:3" ht="12.75" customHeight="1" x14ac:dyDescent="0.25">
      <c r="B68" s="16">
        <v>8.6199999999999992</v>
      </c>
      <c r="C68" s="17" t="s">
        <v>171</v>
      </c>
    </row>
    <row r="69" spans="2:3" ht="12.75" customHeight="1" x14ac:dyDescent="0.25">
      <c r="B69" s="16">
        <v>8.6300000000000008</v>
      </c>
      <c r="C69" s="17" t="s">
        <v>172</v>
      </c>
    </row>
    <row r="70" spans="2:3" ht="12.75" customHeight="1" x14ac:dyDescent="0.25">
      <c r="B70" s="16">
        <v>8.64</v>
      </c>
      <c r="C70" s="17" t="s">
        <v>173</v>
      </c>
    </row>
    <row r="71" spans="2:3" ht="12.75" customHeight="1" x14ac:dyDescent="0.25">
      <c r="B71" s="16">
        <v>8.65</v>
      </c>
      <c r="C71" s="17" t="s">
        <v>174</v>
      </c>
    </row>
    <row r="72" spans="2:3" ht="12.75" customHeight="1" x14ac:dyDescent="0.25">
      <c r="B72" s="16">
        <v>8.66</v>
      </c>
      <c r="C72" s="17" t="s">
        <v>175</v>
      </c>
    </row>
    <row r="73" spans="2:3" ht="12.75" customHeight="1" x14ac:dyDescent="0.25">
      <c r="B73" s="16">
        <v>8.67</v>
      </c>
      <c r="C73" s="17" t="s">
        <v>176</v>
      </c>
    </row>
    <row r="74" spans="2:3" ht="12.75" customHeight="1" x14ac:dyDescent="0.25">
      <c r="B74" s="16">
        <v>8.68</v>
      </c>
      <c r="C74" s="17" t="s">
        <v>177</v>
      </c>
    </row>
    <row r="75" spans="2:3" ht="12.75" customHeight="1" x14ac:dyDescent="0.25">
      <c r="B75" s="16">
        <v>8.69</v>
      </c>
      <c r="C75" s="17" t="s">
        <v>178</v>
      </c>
    </row>
    <row r="76" spans="2:3" ht="12.75" customHeight="1" x14ac:dyDescent="0.25">
      <c r="B76" s="55" t="s">
        <v>180</v>
      </c>
      <c r="C76" s="17" t="s">
        <v>179</v>
      </c>
    </row>
    <row r="77" spans="2:3" ht="12.75" customHeight="1" x14ac:dyDescent="0.25">
      <c r="B77" s="16">
        <v>8.7100000000000009</v>
      </c>
      <c r="C77" s="17" t="s">
        <v>181</v>
      </c>
    </row>
    <row r="78" spans="2:3" ht="12.75" customHeight="1" x14ac:dyDescent="0.25">
      <c r="B78" s="16">
        <v>8.7200000000000006</v>
      </c>
      <c r="C78" s="17" t="s">
        <v>182</v>
      </c>
    </row>
    <row r="79" spans="2:3" ht="12.75" customHeight="1" x14ac:dyDescent="0.25">
      <c r="B79" s="16">
        <v>8.73</v>
      </c>
      <c r="C79" s="17" t="s">
        <v>183</v>
      </c>
    </row>
    <row r="80" spans="2:3" ht="12.75" customHeight="1" x14ac:dyDescent="0.25">
      <c r="B80" s="16">
        <v>8.74</v>
      </c>
      <c r="C80" s="17" t="s">
        <v>184</v>
      </c>
    </row>
    <row r="81" spans="1:3" ht="12.75" customHeight="1" x14ac:dyDescent="0.25">
      <c r="B81" s="16">
        <v>8.75</v>
      </c>
      <c r="C81" s="17" t="s">
        <v>185</v>
      </c>
    </row>
    <row r="82" spans="1:3" ht="12.75" customHeight="1" x14ac:dyDescent="0.25">
      <c r="B82" s="16">
        <v>8.76</v>
      </c>
      <c r="C82" s="17" t="s">
        <v>186</v>
      </c>
    </row>
    <row r="83" spans="1:3" ht="12.75" customHeight="1" x14ac:dyDescent="0.25">
      <c r="B83" s="16">
        <v>8.77</v>
      </c>
      <c r="C83" s="17" t="s">
        <v>187</v>
      </c>
    </row>
    <row r="84" spans="1:3" ht="12.75" customHeight="1" x14ac:dyDescent="0.25">
      <c r="B84" s="16">
        <v>8.7799999999999994</v>
      </c>
      <c r="C84" s="17" t="s">
        <v>188</v>
      </c>
    </row>
    <row r="85" spans="1:3" ht="12.75" customHeight="1" x14ac:dyDescent="0.25">
      <c r="B85" s="16">
        <v>8.7899999999999991</v>
      </c>
      <c r="C85" s="17" t="s">
        <v>189</v>
      </c>
    </row>
    <row r="86" spans="1:3" x14ac:dyDescent="0.25">
      <c r="B86" s="10"/>
      <c r="C86" s="11"/>
    </row>
    <row r="87" spans="1:3" x14ac:dyDescent="0.25">
      <c r="B87" s="56"/>
      <c r="C87" s="56"/>
    </row>
    <row r="88" spans="1:3" ht="15.75" x14ac:dyDescent="0.25">
      <c r="B88" s="12" t="s">
        <v>92</v>
      </c>
      <c r="C88" s="13"/>
    </row>
    <row r="89" spans="1:3" ht="15.75" x14ac:dyDescent="0.25">
      <c r="B89" s="7"/>
      <c r="C89" s="56"/>
    </row>
    <row r="90" spans="1:3" x14ac:dyDescent="0.25">
      <c r="B90" s="14"/>
      <c r="C90" s="56"/>
    </row>
    <row r="91" spans="1:3" x14ac:dyDescent="0.25">
      <c r="B91" s="14"/>
      <c r="C91" s="56"/>
    </row>
    <row r="92" spans="1:3" ht="15.75" x14ac:dyDescent="0.25">
      <c r="B92" s="6" t="s">
        <v>93</v>
      </c>
      <c r="C92" s="56"/>
    </row>
    <row r="93" spans="1:3" x14ac:dyDescent="0.25">
      <c r="A93" s="9"/>
      <c r="B93" s="15"/>
      <c r="C93" s="15"/>
    </row>
    <row r="94" spans="1:3" ht="21.95" customHeight="1" x14ac:dyDescent="0.25">
      <c r="A94" s="9"/>
      <c r="B94" s="136" t="s">
        <v>292</v>
      </c>
      <c r="C94" s="136"/>
    </row>
    <row r="95" spans="1:3" x14ac:dyDescent="0.25">
      <c r="A95" s="9"/>
      <c r="B95" s="15"/>
      <c r="C95" s="15"/>
    </row>
    <row r="96" spans="1:3" x14ac:dyDescent="0.25">
      <c r="A96" s="9"/>
      <c r="B96" s="15"/>
      <c r="C96" s="15"/>
    </row>
    <row r="97" spans="1:3" x14ac:dyDescent="0.25">
      <c r="A97" s="133"/>
      <c r="B97" s="137" t="s">
        <v>288</v>
      </c>
      <c r="C97" s="137"/>
    </row>
    <row r="98" spans="1:3" x14ac:dyDescent="0.25">
      <c r="A98" s="133"/>
    </row>
  </sheetData>
  <mergeCells count="2">
    <mergeCell ref="B94:C94"/>
    <mergeCell ref="B97:C97"/>
  </mergeCells>
  <hyperlinks>
    <hyperlink ref="B24:C24" r:id="rId1" display="© Commonwealth of Australia &lt;&lt;yyyy&gt;&gt;" xr:uid="{9EEE2743-77F5-45A1-96A7-47B8C820A0FC}"/>
    <hyperlink ref="B88:C88" r:id="rId2" display="More information available from the ABS web site" xr:uid="{22D831F8-F0AF-4F30-929C-A98A832A0909}"/>
    <hyperlink ref="B97:C97" r:id="rId3" display="© Commonwealth of Australia 2024" xr:uid="{39C3C71C-9612-4597-9D45-682D6AB0329E}"/>
    <hyperlink ref="B7" location="'Table 8.1'!A1" display="8.1" xr:uid="{1EF827F8-DC63-4B84-8A14-81FD4671D0CD}"/>
    <hyperlink ref="B8" location="'Table 8.2'!A1" display="8.2" xr:uid="{713B2A6C-C80F-4B42-BA89-1DD43E758338}"/>
    <hyperlink ref="B9" location="'Table 8.3'!A1" display="8.3" xr:uid="{D8E4728A-2BA4-4B37-A36E-88E4CE62FB55}"/>
    <hyperlink ref="B10" location="'Table 8.4'!A1" display="8.4" xr:uid="{A6D2A443-0374-4773-AE41-34D9B0FADC0D}"/>
    <hyperlink ref="B11" location="'Table 8.5'!A1" display="8.5" xr:uid="{F22E8ACB-9339-47DC-9B43-ADCAC1E78DDE}"/>
    <hyperlink ref="B12" location="'Table 8.6'!A1" display="8.6" xr:uid="{9EB35BD4-6C22-4795-B7CD-087EFDD351A5}"/>
    <hyperlink ref="B13" location="'Table 8.7'!A1" display="8.7" xr:uid="{014DBEE9-A5F7-49B8-B283-1C6164685A7E}"/>
    <hyperlink ref="B14" location="'Table 8.8'!A1" display="8.8" xr:uid="{299B4F58-202A-4DBE-B616-C6F90D34A760}"/>
    <hyperlink ref="B15" location="'Table 8.9'!A1" display="8.9" xr:uid="{5CFF4BDA-75FB-410A-ADED-213E5BF20F8B}"/>
    <hyperlink ref="B16" location="'Table 8.10'!A1" display="8.10" xr:uid="{F4643859-7625-41E2-9A3A-21C81096294E}"/>
    <hyperlink ref="B17" location="'Table 8.11'!A1" display="8.11" xr:uid="{7BC8EC7B-2D0C-4C17-8DDF-14D13BD9723C}"/>
    <hyperlink ref="B18" location="'Table 8.12'!A1" display="8.12" xr:uid="{28CC8727-1C6E-481B-A34D-730327E5B1C6}"/>
    <hyperlink ref="B19" location="'Table 8.13'!A1" display="8.13" xr:uid="{ADED85B5-3839-43F3-BAB1-AB7AE0C19F66}"/>
    <hyperlink ref="B20" location="'Table 8.14'!A1" display="8.14" xr:uid="{B07800DA-520C-4691-B18B-4482872A7903}"/>
    <hyperlink ref="B21" location="'Table 8.15'!A1" display="8.15" xr:uid="{E0C4A070-E274-4947-9CF7-E1C26720333B}"/>
    <hyperlink ref="B22" location="'Table 8.16'!A1" display="8.16" xr:uid="{8E6537C9-7BA4-4097-A30E-F5DB1F5ED950}"/>
    <hyperlink ref="B23" location="'Table 8.17'!A1" display="8.17" xr:uid="{D386CF17-7229-4C9D-AD73-BD89C1E4518F}"/>
    <hyperlink ref="B24" location="'Table 8.18'!A1" display="8.18" xr:uid="{F9DD8777-3356-41BA-929A-23438A6CFCDC}"/>
    <hyperlink ref="B25" location="'Table 8.19'!A1" display="8.19" xr:uid="{864F99D8-332E-423B-A041-C9F573D9204F}"/>
    <hyperlink ref="B26" location="'Table 8.20'!A1" display="8.20" xr:uid="{69B33279-74CB-4E45-9222-CC125410449A}"/>
    <hyperlink ref="B27" location="'Table 8.21'!A1" display="8.21" xr:uid="{23624685-29A0-4AEB-9559-0F9972D620C7}"/>
    <hyperlink ref="B28" location="'Table 8.22'!A1" display="8.22" xr:uid="{219B91E0-CC91-4E40-9744-C4B9FC88F02F}"/>
    <hyperlink ref="B29" location="'Table 8.23'!A1" display="8.23" xr:uid="{B9806779-6B01-4CC8-9903-13276485AD58}"/>
    <hyperlink ref="B30" location="'Table 8.24'!A1" display="8.24" xr:uid="{9929D6AE-0CD0-48AB-AF29-546C50418040}"/>
    <hyperlink ref="B31" location="'Table 8.25'!A1" display="8.25" xr:uid="{75F63458-E8F0-4A86-BD37-F4FC841ACAA5}"/>
    <hyperlink ref="B32" location="'Table 8.26'!A1" display="8.26" xr:uid="{F3716A37-6EB1-4A37-A94B-D4E03572C52C}"/>
    <hyperlink ref="B33" location="'Table 8.27'!A1" display="8.27" xr:uid="{BC656396-96CE-4F91-B8F0-6C9915B9DE56}"/>
    <hyperlink ref="B34" location="'Table 8.28'!A1" display="8.28" xr:uid="{20BE98F1-78BF-4058-8587-A9A51D965CD3}"/>
    <hyperlink ref="B35" location="'Table 8.29'!A1" display="8.29" xr:uid="{405DDB78-E440-4460-8EE7-65F7BC8FC137}"/>
    <hyperlink ref="B36" location="'Table 8.30'!A1" display="8.30" xr:uid="{62732EF6-FA2E-4FE5-ADC6-44A5CCDF372E}"/>
    <hyperlink ref="B37" location="'Table 8.31'!A1" display="8.31" xr:uid="{B457AA36-3B9B-43B1-B848-D4B5E2590C55}"/>
    <hyperlink ref="B38" location="'Table 8.32'!A1" display="8.32" xr:uid="{75717E4A-671B-406C-9152-05B6A1E24BA1}"/>
    <hyperlink ref="B39" location="'Table 8.33'!A1" display="8.33" xr:uid="{9AB4CA83-DB5F-4BE9-ABE8-521E04DD6BBD}"/>
    <hyperlink ref="B40" location="'Table 8.34'!A1" display="8.34" xr:uid="{32A14092-D07D-4C40-B2A8-F4D4E0124D33}"/>
    <hyperlink ref="B41" location="'Table 8.35'!A1" display="8.35" xr:uid="{C656AF93-0392-4FF4-9305-E5468052C735}"/>
    <hyperlink ref="B42" location="'Table 8.36'!A1" display="8.36" xr:uid="{0CB31F3A-2A02-4481-80E7-2A9D4ED47DC5}"/>
    <hyperlink ref="B43" location="'Table 8.37'!A1" display="8.37" xr:uid="{72C2CDA6-AD38-4158-8F13-7D456B602351}"/>
    <hyperlink ref="B44" location="'Table 8.38'!A1" display="8.38" xr:uid="{BF82BB05-B7C9-49B5-8DA5-493FF5626455}"/>
    <hyperlink ref="B45" location="'Table 8.39'!A1" display="8.39" xr:uid="{0E698EE8-95AB-431C-905A-CCD630BE1280}"/>
    <hyperlink ref="B46" location="'Table 8.40'!A1" display="8.40" xr:uid="{9785C480-F54F-4011-ACE1-476BC13DCFAD}"/>
    <hyperlink ref="B47" location="'Table 8.41'!A1" display="8.41" xr:uid="{C0ECECA6-0F1B-4DC9-9B44-FBAC19744CD9}"/>
    <hyperlink ref="B48" location="'Table 8.42'!A1" display="8.42" xr:uid="{FC864980-B605-40CB-8160-ACF4FD56CA39}"/>
    <hyperlink ref="B49" location="'Table 8.43'!A1" display="8.43" xr:uid="{7E4B0EBA-8A60-43D5-A169-787289FF7C05}"/>
    <hyperlink ref="B50" location="'Table 8.44'!A1" display="8.44" xr:uid="{20B4CA1C-4153-4C93-BF6C-1296860CFDEA}"/>
    <hyperlink ref="B51" location="'Table 8.45'!A1" display="8.45" xr:uid="{7A812DC8-FD23-4D13-8C54-68AE08EB0D5B}"/>
    <hyperlink ref="B52" location="'Table 8.46'!A1" display="8.46" xr:uid="{85936A2E-4B42-467A-946E-799E9F1CB898}"/>
    <hyperlink ref="B53" location="'Table 8.47'!A1" display="8.47" xr:uid="{432C140E-E280-4BAF-9FBD-3D9E11E284E2}"/>
    <hyperlink ref="B54" location="'Table 8.48'!A1" display="8.48" xr:uid="{4ACB1ACD-0476-459E-B8A7-516ECAFA5A6A}"/>
    <hyperlink ref="B55" location="'Table 8.49'!A1" display="8.49" xr:uid="{43E39825-FDDA-4310-B08D-AD9F65FFB8F7}"/>
    <hyperlink ref="B56" location="'Table 8.50'!A1" display="8.50" xr:uid="{CB2F0A90-E32A-492A-9902-B304C60A8A23}"/>
    <hyperlink ref="B57" location="'Table 8.51'!A1" display="8.51" xr:uid="{2988B60B-4F69-48C4-9010-CF17D5268B9B}"/>
    <hyperlink ref="B58" location="'Table 8.52'!A1" display="8.52" xr:uid="{E22A0AC5-0036-4B29-9642-9C793632C17E}"/>
    <hyperlink ref="B59" location="'Table 8.53'!A1" display="8.53" xr:uid="{27E29A9E-82C6-41CF-B6EE-0CA30B89DFC5}"/>
    <hyperlink ref="B60" location="'Table 8.54'!A1" display="8.54" xr:uid="{31973E35-E7B6-4E62-8471-CB47BE549D5F}"/>
    <hyperlink ref="B61" location="'Table 8.55'!A1" display="8.55" xr:uid="{7557246A-BA36-465D-B7A7-64487D18970C}"/>
    <hyperlink ref="B62" location="'Table 8.56'!A1" display="8.56" xr:uid="{A37F0CFB-A6C6-4D28-A82B-C7FDD91D46CB}"/>
    <hyperlink ref="B63" location="'Table 8.57'!A1" display="8.57" xr:uid="{CB1A7524-0D8D-4293-8C34-0EE60E1B0C06}"/>
    <hyperlink ref="B64" location="'Table 8.58'!A1" display="8.58" xr:uid="{251E3344-921F-44A2-ADEB-67F797014854}"/>
    <hyperlink ref="B65" location="'Table 8.59'!A1" display="8.59" xr:uid="{6F1782B9-3121-42EC-8721-FF490047E6BA}"/>
    <hyperlink ref="B66" location="'Table 8.60'!A1" display="8.60" xr:uid="{CDEB892F-B8B4-4589-83C1-D2E981E76C31}"/>
    <hyperlink ref="B67" location="'Table 8.61'!A1" display="8.61" xr:uid="{CB94339C-EF30-49AB-8673-C3B89CCD6143}"/>
    <hyperlink ref="B68" location="'Table 8.62'!A1" display="8.62" xr:uid="{C78AA9A6-23DF-40D6-B2BC-B8C88319A2AB}"/>
    <hyperlink ref="B69" location="'Table 8.63'!A1" display="8.63" xr:uid="{23DB0B9D-D4AA-40CA-8FDE-7A49DC2A607A}"/>
    <hyperlink ref="B70" location="'Table 8.64'!A1" display="8.64" xr:uid="{6C96B738-2404-4C22-B5B1-B14BE8039178}"/>
    <hyperlink ref="B71" location="'Table 8.65'!A1" display="8.65" xr:uid="{D624ACA5-0AB8-454C-99DD-192C977B5204}"/>
    <hyperlink ref="B72" location="'Table 8.66'!A1" display="8.66" xr:uid="{416F1AA1-97F1-4636-B9E5-43C8A4F07B20}"/>
    <hyperlink ref="B73" location="'Table 8.67'!A1" display="8.67" xr:uid="{3EEE696B-253C-41F3-9D5E-85A46D8769FC}"/>
    <hyperlink ref="B74" location="'Table 8.68'!A1" display="8.68" xr:uid="{56ADA639-4B38-4F0B-B789-2471BF4BF906}"/>
    <hyperlink ref="B75" location="'Table 8.69'!A1" display="8.69" xr:uid="{37914BD4-9EED-42D1-9940-8CB9B39F69C8}"/>
    <hyperlink ref="B76" location="'Table 8.70'!A1" display="8.70" xr:uid="{D39A8D3A-2605-465C-A4A8-0AA21068100B}"/>
    <hyperlink ref="B77" location="'Table 8.71'!A1" display="8.71" xr:uid="{EB1F915A-204E-4C64-8167-9E93AD33837C}"/>
    <hyperlink ref="B78" location="'Table 8.72'!A1" display="8.72" xr:uid="{7B932C07-7EA2-4A1C-B21E-BF855D43A3FE}"/>
    <hyperlink ref="B79" location="'Table 8.73'!A1" display="8.73" xr:uid="{751997D4-9FBD-49B4-BADB-587138BCB39D}"/>
    <hyperlink ref="B80" location="'Table 8.74'!A1" display="8.74" xr:uid="{77BE669C-95E3-474A-A8F6-525F78B83E1C}"/>
    <hyperlink ref="B81" location="'Table 8.75'!A1" display="8.75" xr:uid="{3548684D-C49B-4A0F-9DFD-CFB3AB7C4832}"/>
    <hyperlink ref="B82" location="'Table 8.76'!A1" display="8.76" xr:uid="{CFA3ED0D-1EDF-4CFB-9314-B8FFA615B78E}"/>
    <hyperlink ref="B83" location="'Table 8.77'!A1" display="8.77" xr:uid="{34D2258D-05BF-4853-BDCC-AB07E9DAF6D6}"/>
    <hyperlink ref="B84" location="'Table 8.78'!A1" display="8.78" xr:uid="{1E61D389-C585-45AE-9FD0-005CA3797C65}"/>
    <hyperlink ref="B85" location="'Table 8.79'!A1" display="8.79" xr:uid="{6E9F50B8-6069-465D-9721-2A35B5D760EF}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0449-EBC4-4DE8-AFF5-2325041CA793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211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211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8.9 Boroondara,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144464</v>
      </c>
      <c r="W4" s="108">
        <v>147379</v>
      </c>
      <c r="X4" s="108">
        <v>143452</v>
      </c>
      <c r="Y4" s="108">
        <v>140001</v>
      </c>
      <c r="Z4" s="108">
        <v>151125</v>
      </c>
      <c r="AB4" s="109" t="str">
        <f>TEXT(Z4,"###,###")</f>
        <v>151,125</v>
      </c>
      <c r="AD4" s="110">
        <f>Z4/Y4-1</f>
        <v>7.9456575310176358E-2</v>
      </c>
      <c r="AF4" s="110">
        <f>Z4/V4-1</f>
        <v>4.6108373020268045E-2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70842</v>
      </c>
      <c r="W5" s="108">
        <v>72043</v>
      </c>
      <c r="X5" s="108">
        <v>70280</v>
      </c>
      <c r="Y5" s="108">
        <v>67794</v>
      </c>
      <c r="Z5" s="108">
        <v>72942</v>
      </c>
      <c r="AB5" s="109" t="str">
        <f>TEXT(Z5,"###,###")</f>
        <v>72,942</v>
      </c>
      <c r="AD5" s="110">
        <f t="shared" ref="AD5:AD9" si="0">Z5/Y5-1</f>
        <v>7.5935923533056116E-2</v>
      </c>
      <c r="AF5" s="110">
        <f t="shared" ref="AF5:AF9" si="1">Z5/V5-1</f>
        <v>2.964343186245455E-2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73624</v>
      </c>
      <c r="W6" s="108">
        <v>75328</v>
      </c>
      <c r="X6" s="108">
        <v>73176</v>
      </c>
      <c r="Y6" s="108">
        <v>72146</v>
      </c>
      <c r="Z6" s="108">
        <v>78111</v>
      </c>
      <c r="AB6" s="109" t="str">
        <f>TEXT(Z6,"###,###")</f>
        <v>78,111</v>
      </c>
      <c r="AD6" s="110">
        <f t="shared" si="0"/>
        <v>8.2679566434729512E-2</v>
      </c>
      <c r="AF6" s="110">
        <f t="shared" si="1"/>
        <v>6.0944800608497163E-2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100460</v>
      </c>
      <c r="W7" s="108">
        <v>101424</v>
      </c>
      <c r="X7" s="108">
        <v>101129</v>
      </c>
      <c r="Y7" s="108">
        <v>97842</v>
      </c>
      <c r="Z7" s="108">
        <v>99442</v>
      </c>
      <c r="AB7" s="109" t="str">
        <f>TEXT(Z7,"###,###")</f>
        <v>99,442</v>
      </c>
      <c r="AD7" s="110">
        <f t="shared" si="0"/>
        <v>1.6352895484556651E-2</v>
      </c>
      <c r="AF7" s="110">
        <f t="shared" si="1"/>
        <v>-1.0133386422456647E-2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151,125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99,442</v>
      </c>
      <c r="P8" s="67"/>
      <c r="S8" s="107" t="s">
        <v>83</v>
      </c>
      <c r="T8" s="108"/>
      <c r="U8" s="108"/>
      <c r="V8" s="108">
        <v>47786.96</v>
      </c>
      <c r="W8" s="108">
        <v>48197</v>
      </c>
      <c r="X8" s="108">
        <v>49556.23</v>
      </c>
      <c r="Y8" s="108">
        <v>52632</v>
      </c>
      <c r="Z8" s="108">
        <v>51225</v>
      </c>
      <c r="AB8" s="109" t="str">
        <f>TEXT(Z8,"$###,###")</f>
        <v>$51,225</v>
      </c>
      <c r="AD8" s="110">
        <f t="shared" si="0"/>
        <v>-2.6732786137710907E-2</v>
      </c>
      <c r="AF8" s="110">
        <f t="shared" si="1"/>
        <v>7.1945149890263016E-2</v>
      </c>
    </row>
    <row r="9" spans="1:32" x14ac:dyDescent="0.25">
      <c r="A9" s="30" t="s">
        <v>14</v>
      </c>
      <c r="B9" s="71"/>
      <c r="C9" s="72"/>
      <c r="D9" s="73">
        <f>AD104</f>
        <v>77.596029776674939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49.238752237485166</v>
      </c>
      <c r="P9" s="74" t="s">
        <v>84</v>
      </c>
      <c r="S9" s="107" t="s">
        <v>7</v>
      </c>
      <c r="T9" s="108"/>
      <c r="U9" s="108"/>
      <c r="V9" s="108">
        <v>9005780875</v>
      </c>
      <c r="W9" s="108">
        <v>9272818255</v>
      </c>
      <c r="X9" s="108">
        <v>9481970317</v>
      </c>
      <c r="Y9" s="108">
        <v>9797926996</v>
      </c>
      <c r="Z9" s="108">
        <v>10385758160</v>
      </c>
      <c r="AB9" s="109" t="str">
        <f>TEXT(Z9/1000000,"$#,###.0")&amp;" mil"</f>
        <v>$10,385.8 mil</v>
      </c>
      <c r="AD9" s="110">
        <f t="shared" si="0"/>
        <v>5.9995462738187566E-2</v>
      </c>
      <c r="AF9" s="110">
        <f t="shared" si="1"/>
        <v>0.15323238530384509</v>
      </c>
    </row>
    <row r="10" spans="1:32" x14ac:dyDescent="0.25">
      <c r="A10" s="30" t="s">
        <v>17</v>
      </c>
      <c r="B10" s="71"/>
      <c r="C10" s="72"/>
      <c r="D10" s="73">
        <f>AD105</f>
        <v>16.283209263854424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50.693871804670053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84.087206612899976</v>
      </c>
      <c r="P11" s="74" t="s">
        <v>84</v>
      </c>
      <c r="S11" s="107" t="s">
        <v>29</v>
      </c>
      <c r="T11" s="112"/>
      <c r="U11" s="112"/>
      <c r="V11" s="112">
        <v>128531</v>
      </c>
      <c r="W11" s="112">
        <v>131318</v>
      </c>
      <c r="X11" s="112">
        <v>127453</v>
      </c>
      <c r="Y11" s="112">
        <v>124262</v>
      </c>
      <c r="Z11" s="112">
        <v>135309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6.9799481104563466</v>
      </c>
      <c r="P12" s="74" t="s">
        <v>84</v>
      </c>
      <c r="S12" s="107" t="s">
        <v>30</v>
      </c>
      <c r="T12" s="112"/>
      <c r="U12" s="112"/>
      <c r="V12" s="112">
        <v>15932</v>
      </c>
      <c r="W12" s="112">
        <v>16055</v>
      </c>
      <c r="X12" s="112">
        <v>15993</v>
      </c>
      <c r="Y12" s="112">
        <v>15739</v>
      </c>
      <c r="Z12" s="112">
        <v>15816</v>
      </c>
    </row>
    <row r="13" spans="1:32" ht="15" customHeight="1" x14ac:dyDescent="0.25">
      <c r="A13" s="30" t="s">
        <v>19</v>
      </c>
      <c r="B13" s="72"/>
      <c r="C13" s="72"/>
      <c r="D13" s="73">
        <f>AD108</f>
        <v>16.376509511993383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8.9298284427103241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14.130686517783293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20.126385442514476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20.466042460752469</v>
      </c>
      <c r="P15" s="74" t="s">
        <v>84</v>
      </c>
      <c r="S15" s="115" t="s">
        <v>60</v>
      </c>
      <c r="T15" s="115"/>
      <c r="U15" s="116"/>
      <c r="V15" s="116">
        <v>715</v>
      </c>
      <c r="W15" s="116">
        <v>787</v>
      </c>
      <c r="X15" s="116">
        <v>694</v>
      </c>
      <c r="Y15" s="112">
        <v>602</v>
      </c>
      <c r="Z15" s="112">
        <v>549</v>
      </c>
      <c r="AB15" s="117">
        <f t="shared" ref="AB15:AB34" si="2">IF(Z15="np",0,Z15/$Z$34)</f>
        <v>3.6327062669145819E-3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43.244995864350706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79.533957539247538</v>
      </c>
      <c r="P16" s="37" t="s">
        <v>84</v>
      </c>
      <c r="S16" s="115" t="s">
        <v>61</v>
      </c>
      <c r="T16" s="115"/>
      <c r="U16" s="116"/>
      <c r="V16" s="116">
        <v>275</v>
      </c>
      <c r="W16" s="116">
        <v>266</v>
      </c>
      <c r="X16" s="116">
        <v>284</v>
      </c>
      <c r="Y16" s="112">
        <v>293</v>
      </c>
      <c r="Z16" s="112">
        <v>232</v>
      </c>
      <c r="AB16" s="117">
        <f t="shared" si="2"/>
        <v>1.5351327029584389E-3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5037</v>
      </c>
      <c r="W17" s="116">
        <v>4980</v>
      </c>
      <c r="X17" s="116">
        <v>4586</v>
      </c>
      <c r="Y17" s="112">
        <v>4483</v>
      </c>
      <c r="Z17" s="112">
        <v>4759</v>
      </c>
      <c r="AB17" s="117">
        <f t="shared" si="2"/>
        <v>3.1490071264565565E-2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768</v>
      </c>
      <c r="W18" s="116">
        <v>756</v>
      </c>
      <c r="X18" s="116">
        <v>771</v>
      </c>
      <c r="Y18" s="112">
        <v>728</v>
      </c>
      <c r="Z18" s="112">
        <v>709</v>
      </c>
      <c r="AB18" s="117">
        <f t="shared" si="2"/>
        <v>4.6914184758514365E-3</v>
      </c>
    </row>
    <row r="19" spans="1:28" x14ac:dyDescent="0.25">
      <c r="A19" s="63" t="str">
        <f>$S$1&amp;" ("&amp;$V$2&amp;" to "&amp;$Z$2&amp;")"</f>
        <v>Boroondara (2017-18 to 2021-22)</v>
      </c>
      <c r="B19" s="63"/>
      <c r="C19" s="63"/>
      <c r="D19" s="63"/>
      <c r="E19" s="63"/>
      <c r="F19" s="63"/>
      <c r="G19" s="63" t="str">
        <f>$S$1&amp;" ("&amp;$V$2&amp;" to "&amp;$Z$2&amp;")"</f>
        <v>Boroondara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5044</v>
      </c>
      <c r="W19" s="116">
        <v>5203</v>
      </c>
      <c r="X19" s="116">
        <v>4964</v>
      </c>
      <c r="Y19" s="112">
        <v>4929</v>
      </c>
      <c r="Z19" s="112">
        <v>5268</v>
      </c>
      <c r="AB19" s="117">
        <f t="shared" si="2"/>
        <v>3.4858099479245931E-2</v>
      </c>
    </row>
    <row r="20" spans="1:28" x14ac:dyDescent="0.25">
      <c r="S20" s="115" t="s">
        <v>65</v>
      </c>
      <c r="T20" s="115"/>
      <c r="U20" s="116"/>
      <c r="V20" s="116">
        <v>5873</v>
      </c>
      <c r="W20" s="116">
        <v>5817</v>
      </c>
      <c r="X20" s="116">
        <v>5364</v>
      </c>
      <c r="Y20" s="112">
        <v>5209</v>
      </c>
      <c r="Z20" s="112">
        <v>5216</v>
      </c>
      <c r="AB20" s="117">
        <f t="shared" si="2"/>
        <v>3.4514018011341456E-2</v>
      </c>
    </row>
    <row r="21" spans="1:28" x14ac:dyDescent="0.25">
      <c r="S21" s="115" t="s">
        <v>66</v>
      </c>
      <c r="T21" s="115"/>
      <c r="U21" s="116"/>
      <c r="V21" s="116">
        <v>12065</v>
      </c>
      <c r="W21" s="116">
        <v>12073</v>
      </c>
      <c r="X21" s="116">
        <v>12397</v>
      </c>
      <c r="Y21" s="112">
        <v>12592</v>
      </c>
      <c r="Z21" s="112">
        <v>14345</v>
      </c>
      <c r="AB21" s="117">
        <f t="shared" si="2"/>
        <v>9.492016648249485E-2</v>
      </c>
    </row>
    <row r="22" spans="1:28" x14ac:dyDescent="0.25">
      <c r="S22" s="115" t="s">
        <v>67</v>
      </c>
      <c r="T22" s="115"/>
      <c r="U22" s="116"/>
      <c r="V22" s="116">
        <v>9928</v>
      </c>
      <c r="W22" s="116">
        <v>10423</v>
      </c>
      <c r="X22" s="116">
        <v>10184</v>
      </c>
      <c r="Y22" s="112">
        <v>9978</v>
      </c>
      <c r="Z22" s="112">
        <v>12314</v>
      </c>
      <c r="AB22" s="117">
        <f t="shared" si="2"/>
        <v>8.1481138380302659E-2</v>
      </c>
    </row>
    <row r="23" spans="1:28" x14ac:dyDescent="0.25">
      <c r="S23" s="115" t="s">
        <v>68</v>
      </c>
      <c r="T23" s="115"/>
      <c r="U23" s="116"/>
      <c r="V23" s="116">
        <v>2850</v>
      </c>
      <c r="W23" s="116">
        <v>2939</v>
      </c>
      <c r="X23" s="116">
        <v>2668</v>
      </c>
      <c r="Y23" s="112">
        <v>2728</v>
      </c>
      <c r="Z23" s="112">
        <v>3001</v>
      </c>
      <c r="AB23" s="117">
        <f t="shared" si="2"/>
        <v>1.9857470868871876E-2</v>
      </c>
    </row>
    <row r="24" spans="1:28" x14ac:dyDescent="0.25">
      <c r="S24" s="115" t="s">
        <v>69</v>
      </c>
      <c r="T24" s="115"/>
      <c r="U24" s="116"/>
      <c r="V24" s="116">
        <v>3634</v>
      </c>
      <c r="W24" s="116">
        <v>3734</v>
      </c>
      <c r="X24" s="116">
        <v>3501</v>
      </c>
      <c r="Y24" s="112">
        <v>3179</v>
      </c>
      <c r="Z24" s="112">
        <v>3506</v>
      </c>
      <c r="AB24" s="117">
        <f t="shared" si="2"/>
        <v>2.3199031278328824E-2</v>
      </c>
    </row>
    <row r="25" spans="1:28" x14ac:dyDescent="0.25">
      <c r="S25" s="115" t="s">
        <v>70</v>
      </c>
      <c r="T25" s="115"/>
      <c r="U25" s="116"/>
      <c r="V25" s="116">
        <v>8399</v>
      </c>
      <c r="W25" s="116">
        <v>8500</v>
      </c>
      <c r="X25" s="116">
        <v>8623</v>
      </c>
      <c r="Y25" s="112">
        <v>8809</v>
      </c>
      <c r="Z25" s="112">
        <v>9633</v>
      </c>
      <c r="AB25" s="117">
        <f t="shared" si="2"/>
        <v>6.3741091929304494E-2</v>
      </c>
    </row>
    <row r="26" spans="1:28" x14ac:dyDescent="0.25">
      <c r="S26" s="115" t="s">
        <v>71</v>
      </c>
      <c r="T26" s="115"/>
      <c r="U26" s="116"/>
      <c r="V26" s="116">
        <v>3468</v>
      </c>
      <c r="W26" s="116">
        <v>3345</v>
      </c>
      <c r="X26" s="116">
        <v>3257</v>
      </c>
      <c r="Y26" s="112">
        <v>3171</v>
      </c>
      <c r="Z26" s="112">
        <v>3299</v>
      </c>
      <c r="AB26" s="117">
        <f t="shared" si="2"/>
        <v>2.1829322358016767E-2</v>
      </c>
    </row>
    <row r="27" spans="1:28" x14ac:dyDescent="0.25">
      <c r="S27" s="115" t="s">
        <v>72</v>
      </c>
      <c r="T27" s="115"/>
      <c r="U27" s="116"/>
      <c r="V27" s="116">
        <v>20405</v>
      </c>
      <c r="W27" s="116">
        <v>21148</v>
      </c>
      <c r="X27" s="116">
        <v>20646</v>
      </c>
      <c r="Y27" s="112">
        <v>20372</v>
      </c>
      <c r="Z27" s="112">
        <v>21421</v>
      </c>
      <c r="AB27" s="117">
        <f t="shared" si="2"/>
        <v>0.14174171392272725</v>
      </c>
    </row>
    <row r="28" spans="1:28" x14ac:dyDescent="0.25">
      <c r="S28" s="115" t="s">
        <v>73</v>
      </c>
      <c r="T28" s="115"/>
      <c r="U28" s="116"/>
      <c r="V28" s="116">
        <v>11176</v>
      </c>
      <c r="W28" s="116">
        <v>11786</v>
      </c>
      <c r="X28" s="116">
        <v>11360</v>
      </c>
      <c r="Y28" s="112">
        <v>10056</v>
      </c>
      <c r="Z28" s="112">
        <v>10835</v>
      </c>
      <c r="AB28" s="117">
        <f t="shared" si="2"/>
        <v>7.1694667398942605E-2</v>
      </c>
    </row>
    <row r="29" spans="1:28" x14ac:dyDescent="0.25">
      <c r="S29" s="115" t="s">
        <v>74</v>
      </c>
      <c r="T29" s="115"/>
      <c r="U29" s="116"/>
      <c r="V29" s="116">
        <v>5056</v>
      </c>
      <c r="W29" s="116">
        <v>8255</v>
      </c>
      <c r="X29" s="116">
        <v>5355</v>
      </c>
      <c r="Y29" s="112">
        <v>5485</v>
      </c>
      <c r="Z29" s="112">
        <v>6457</v>
      </c>
      <c r="AB29" s="117">
        <f t="shared" si="2"/>
        <v>4.2725654581907933E-2</v>
      </c>
    </row>
    <row r="30" spans="1:28" x14ac:dyDescent="0.25">
      <c r="S30" s="115" t="s">
        <v>75</v>
      </c>
      <c r="T30" s="115"/>
      <c r="U30" s="116"/>
      <c r="V30" s="116">
        <v>15531</v>
      </c>
      <c r="W30" s="116">
        <v>13725</v>
      </c>
      <c r="X30" s="116">
        <v>15150</v>
      </c>
      <c r="Y30" s="112">
        <v>13805</v>
      </c>
      <c r="Z30" s="112">
        <v>14552</v>
      </c>
      <c r="AB30" s="117">
        <f t="shared" si="2"/>
        <v>9.628987540280691E-2</v>
      </c>
    </row>
    <row r="31" spans="1:28" x14ac:dyDescent="0.25">
      <c r="S31" s="115" t="s">
        <v>76</v>
      </c>
      <c r="T31" s="115"/>
      <c r="U31" s="116"/>
      <c r="V31" s="116">
        <v>19301</v>
      </c>
      <c r="W31" s="116">
        <v>19786</v>
      </c>
      <c r="X31" s="116">
        <v>20029</v>
      </c>
      <c r="Y31" s="112">
        <v>20910</v>
      </c>
      <c r="Z31" s="112">
        <v>22269</v>
      </c>
      <c r="AB31" s="117">
        <f t="shared" si="2"/>
        <v>0.14735288863009258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3943</v>
      </c>
      <c r="W32" s="116">
        <v>4080</v>
      </c>
      <c r="X32" s="116">
        <v>4276</v>
      </c>
      <c r="Y32" s="112">
        <v>4100</v>
      </c>
      <c r="Z32" s="112">
        <v>4478</v>
      </c>
      <c r="AB32" s="117">
        <f t="shared" si="2"/>
        <v>2.9630707947620214E-2</v>
      </c>
    </row>
    <row r="33" spans="19:32" x14ac:dyDescent="0.25">
      <c r="S33" s="115" t="s">
        <v>78</v>
      </c>
      <c r="T33" s="115"/>
      <c r="U33" s="116"/>
      <c r="V33" s="116">
        <v>3778</v>
      </c>
      <c r="W33" s="116">
        <v>3905</v>
      </c>
      <c r="X33" s="116">
        <v>3983</v>
      </c>
      <c r="Y33" s="112">
        <v>3919</v>
      </c>
      <c r="Z33" s="112">
        <v>4039</v>
      </c>
      <c r="AB33" s="117">
        <f t="shared" si="2"/>
        <v>2.6725866324349718E-2</v>
      </c>
    </row>
    <row r="34" spans="19:32" x14ac:dyDescent="0.25">
      <c r="S34" s="118" t="s">
        <v>53</v>
      </c>
      <c r="T34" s="118"/>
      <c r="U34" s="119"/>
      <c r="V34" s="119">
        <v>144465</v>
      </c>
      <c r="W34" s="119">
        <v>147376</v>
      </c>
      <c r="X34" s="119">
        <v>143449</v>
      </c>
      <c r="Y34" s="120">
        <v>140001</v>
      </c>
      <c r="Z34" s="120">
        <v>151127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83368</v>
      </c>
      <c r="W37" s="112">
        <v>82765</v>
      </c>
      <c r="X37" s="112">
        <v>83188</v>
      </c>
      <c r="Y37" s="112">
        <v>80397</v>
      </c>
      <c r="Z37" s="112">
        <v>79083</v>
      </c>
      <c r="AB37" s="132">
        <f>Z37/Z40*100</f>
        <v>79.533957539247538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17091</v>
      </c>
      <c r="W38" s="112">
        <v>18659</v>
      </c>
      <c r="X38" s="112">
        <v>17946</v>
      </c>
      <c r="Y38" s="112">
        <v>17444</v>
      </c>
      <c r="Z38" s="112">
        <v>20350</v>
      </c>
      <c r="AB38" s="132">
        <f>Z38/Z40*100</f>
        <v>20.466042460752469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100459</v>
      </c>
      <c r="W40" s="112">
        <v>101424</v>
      </c>
      <c r="X40" s="112">
        <v>101134</v>
      </c>
      <c r="Y40" s="112">
        <v>97841</v>
      </c>
      <c r="Z40" s="112">
        <v>99433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43</v>
      </c>
      <c r="W44" s="112">
        <v>55</v>
      </c>
      <c r="X44" s="112">
        <v>50</v>
      </c>
      <c r="Y44" s="112">
        <v>32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750</v>
      </c>
      <c r="W45" s="112">
        <v>776</v>
      </c>
      <c r="X45" s="112">
        <v>754</v>
      </c>
      <c r="Y45" s="112">
        <v>817</v>
      </c>
      <c r="Z45" s="112">
        <v>1461</v>
      </c>
    </row>
    <row r="46" spans="19:32" x14ac:dyDescent="0.25">
      <c r="S46" s="115" t="s">
        <v>38</v>
      </c>
      <c r="T46" s="115"/>
      <c r="U46" s="112"/>
      <c r="V46" s="112">
        <v>3976</v>
      </c>
      <c r="W46" s="112">
        <v>4191</v>
      </c>
      <c r="X46" s="112">
        <v>3938</v>
      </c>
      <c r="Y46" s="112">
        <v>3967</v>
      </c>
      <c r="Z46" s="112">
        <v>5501</v>
      </c>
    </row>
    <row r="47" spans="19:32" x14ac:dyDescent="0.25">
      <c r="S47" s="115" t="s">
        <v>39</v>
      </c>
      <c r="T47" s="115"/>
      <c r="U47" s="112"/>
      <c r="V47" s="112">
        <v>8250</v>
      </c>
      <c r="W47" s="112">
        <v>8316</v>
      </c>
      <c r="X47" s="112">
        <v>7796</v>
      </c>
      <c r="Y47" s="112">
        <v>7197</v>
      </c>
      <c r="Z47" s="112">
        <v>8376</v>
      </c>
    </row>
    <row r="48" spans="19:32" x14ac:dyDescent="0.25">
      <c r="S48" s="115" t="s">
        <v>40</v>
      </c>
      <c r="T48" s="115"/>
      <c r="U48" s="112"/>
      <c r="V48" s="112">
        <v>10161</v>
      </c>
      <c r="W48" s="112">
        <v>10422</v>
      </c>
      <c r="X48" s="112">
        <v>9953</v>
      </c>
      <c r="Y48" s="112">
        <v>9273</v>
      </c>
      <c r="Z48" s="112">
        <v>9605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7682</v>
      </c>
      <c r="W49" s="112">
        <v>7918</v>
      </c>
      <c r="X49" s="112">
        <v>7770</v>
      </c>
      <c r="Y49" s="112">
        <v>7253</v>
      </c>
      <c r="Z49" s="112">
        <v>7585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Boroondara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6458</v>
      </c>
      <c r="W50" s="112">
        <v>6683</v>
      </c>
      <c r="X50" s="112">
        <v>6447</v>
      </c>
      <c r="Y50" s="112">
        <v>6089</v>
      </c>
      <c r="Z50" s="112">
        <v>6281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5985</v>
      </c>
      <c r="W51" s="112">
        <v>6057</v>
      </c>
      <c r="X51" s="112">
        <v>6017</v>
      </c>
      <c r="Y51" s="112">
        <v>5897</v>
      </c>
      <c r="Z51" s="112">
        <v>6070</v>
      </c>
    </row>
    <row r="52" spans="1:26" ht="15" customHeight="1" x14ac:dyDescent="0.25">
      <c r="S52" s="115" t="s">
        <v>44</v>
      </c>
      <c r="T52" s="115"/>
      <c r="U52" s="112"/>
      <c r="V52" s="112">
        <v>6479</v>
      </c>
      <c r="W52" s="112">
        <v>6433</v>
      </c>
      <c r="X52" s="112">
        <v>6266</v>
      </c>
      <c r="Y52" s="112">
        <v>6015</v>
      </c>
      <c r="Z52" s="112">
        <v>5998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6241</v>
      </c>
      <c r="W53" s="112">
        <v>6120</v>
      </c>
      <c r="X53" s="112">
        <v>6147</v>
      </c>
      <c r="Y53" s="112">
        <v>6161</v>
      </c>
      <c r="Z53" s="112">
        <v>6385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5532</v>
      </c>
      <c r="W54" s="112">
        <v>5583</v>
      </c>
      <c r="X54" s="112">
        <v>5556</v>
      </c>
      <c r="Y54" s="112">
        <v>5515</v>
      </c>
      <c r="Z54" s="112">
        <v>5658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4097</v>
      </c>
      <c r="W55" s="112">
        <v>4159</v>
      </c>
      <c r="X55" s="112">
        <v>4178</v>
      </c>
      <c r="Y55" s="112">
        <v>4235</v>
      </c>
      <c r="Z55" s="112">
        <v>4467</v>
      </c>
    </row>
    <row r="56" spans="1:26" ht="15" customHeight="1" x14ac:dyDescent="0.25">
      <c r="S56" s="115" t="s">
        <v>48</v>
      </c>
      <c r="T56" s="115"/>
      <c r="U56" s="112"/>
      <c r="V56" s="112">
        <v>2618</v>
      </c>
      <c r="W56" s="112">
        <v>2697</v>
      </c>
      <c r="X56" s="112">
        <v>2682</v>
      </c>
      <c r="Y56" s="112">
        <v>2681</v>
      </c>
      <c r="Z56" s="112">
        <v>2804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1516</v>
      </c>
      <c r="W57" s="112">
        <v>1542</v>
      </c>
      <c r="X57" s="112">
        <v>1573</v>
      </c>
      <c r="Y57" s="112">
        <v>1522</v>
      </c>
      <c r="Z57" s="112">
        <v>1540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555</v>
      </c>
      <c r="W58" s="112">
        <v>635</v>
      </c>
      <c r="X58" s="112">
        <v>672</v>
      </c>
      <c r="Y58" s="112">
        <v>699</v>
      </c>
      <c r="Z58" s="112">
        <v>766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262</v>
      </c>
      <c r="W59" s="112">
        <v>249</v>
      </c>
      <c r="X59" s="112">
        <v>273</v>
      </c>
      <c r="Y59" s="112">
        <v>254</v>
      </c>
      <c r="Z59" s="112">
        <v>251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226</v>
      </c>
      <c r="W60" s="112">
        <v>207</v>
      </c>
      <c r="X60" s="112">
        <v>200</v>
      </c>
      <c r="Y60" s="112">
        <v>187</v>
      </c>
      <c r="Z60" s="112">
        <v>171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70841</v>
      </c>
      <c r="W61" s="112">
        <v>72046</v>
      </c>
      <c r="X61" s="112">
        <v>70277</v>
      </c>
      <c r="Y61" s="112">
        <v>67794</v>
      </c>
      <c r="Z61" s="112">
        <v>72943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43</v>
      </c>
      <c r="W63" s="112">
        <v>34</v>
      </c>
      <c r="X63" s="112">
        <v>26</v>
      </c>
      <c r="Y63" s="112">
        <v>26</v>
      </c>
      <c r="Z63" s="112">
        <v>42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1018</v>
      </c>
      <c r="W64" s="112">
        <v>1235</v>
      </c>
      <c r="X64" s="112">
        <v>1120</v>
      </c>
      <c r="Y64" s="112">
        <v>1203</v>
      </c>
      <c r="Z64" s="112">
        <v>1891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Boroondara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4433</v>
      </c>
      <c r="W65" s="112">
        <v>4605</v>
      </c>
      <c r="X65" s="112">
        <v>4296</v>
      </c>
      <c r="Y65" s="112">
        <v>4471</v>
      </c>
      <c r="Z65" s="112">
        <v>5978</v>
      </c>
    </row>
    <row r="66" spans="1:26" x14ac:dyDescent="0.25">
      <c r="S66" s="115" t="s">
        <v>39</v>
      </c>
      <c r="T66" s="115"/>
      <c r="U66" s="112"/>
      <c r="V66" s="112">
        <v>8446</v>
      </c>
      <c r="W66" s="112">
        <v>8765</v>
      </c>
      <c r="X66" s="112">
        <v>8284</v>
      </c>
      <c r="Y66" s="112">
        <v>8123</v>
      </c>
      <c r="Z66" s="112">
        <v>9519</v>
      </c>
    </row>
    <row r="67" spans="1:26" x14ac:dyDescent="0.25">
      <c r="S67" s="115" t="s">
        <v>40</v>
      </c>
      <c r="T67" s="115"/>
      <c r="U67" s="112"/>
      <c r="V67" s="112">
        <v>10484</v>
      </c>
      <c r="W67" s="112">
        <v>10637</v>
      </c>
      <c r="X67" s="112">
        <v>10034</v>
      </c>
      <c r="Y67" s="112">
        <v>9683</v>
      </c>
      <c r="Z67" s="112">
        <v>9821</v>
      </c>
    </row>
    <row r="68" spans="1:26" x14ac:dyDescent="0.25">
      <c r="S68" s="115" t="s">
        <v>41</v>
      </c>
      <c r="T68" s="115"/>
      <c r="U68" s="112"/>
      <c r="V68" s="112">
        <v>7823</v>
      </c>
      <c r="W68" s="112">
        <v>8112</v>
      </c>
      <c r="X68" s="112">
        <v>7929</v>
      </c>
      <c r="Y68" s="112">
        <v>7528</v>
      </c>
      <c r="Z68" s="112">
        <v>7774</v>
      </c>
    </row>
    <row r="69" spans="1:26" x14ac:dyDescent="0.25">
      <c r="S69" s="115" t="s">
        <v>42</v>
      </c>
      <c r="T69" s="115"/>
      <c r="U69" s="112"/>
      <c r="V69" s="112">
        <v>6656</v>
      </c>
      <c r="W69" s="112">
        <v>6772</v>
      </c>
      <c r="X69" s="112">
        <v>6653</v>
      </c>
      <c r="Y69" s="112">
        <v>6526</v>
      </c>
      <c r="Z69" s="112">
        <v>6766</v>
      </c>
    </row>
    <row r="70" spans="1:26" x14ac:dyDescent="0.25">
      <c r="S70" s="115" t="s">
        <v>43</v>
      </c>
      <c r="T70" s="115"/>
      <c r="U70" s="112"/>
      <c r="V70" s="112">
        <v>6362</v>
      </c>
      <c r="W70" s="112">
        <v>6431</v>
      </c>
      <c r="X70" s="112">
        <v>6520</v>
      </c>
      <c r="Y70" s="112">
        <v>6337</v>
      </c>
      <c r="Z70" s="112">
        <v>6709</v>
      </c>
    </row>
    <row r="71" spans="1:26" x14ac:dyDescent="0.25">
      <c r="S71" s="115" t="s">
        <v>44</v>
      </c>
      <c r="T71" s="115"/>
      <c r="U71" s="112"/>
      <c r="V71" s="112">
        <v>7395</v>
      </c>
      <c r="W71" s="112">
        <v>7375</v>
      </c>
      <c r="X71" s="112">
        <v>7174</v>
      </c>
      <c r="Y71" s="112">
        <v>6777</v>
      </c>
      <c r="Z71" s="112">
        <v>6828</v>
      </c>
    </row>
    <row r="72" spans="1:26" x14ac:dyDescent="0.25">
      <c r="S72" s="115" t="s">
        <v>45</v>
      </c>
      <c r="T72" s="115"/>
      <c r="U72" s="112"/>
      <c r="V72" s="112">
        <v>6764</v>
      </c>
      <c r="W72" s="112">
        <v>6701</v>
      </c>
      <c r="X72" s="112">
        <v>6697</v>
      </c>
      <c r="Y72" s="112">
        <v>7023</v>
      </c>
      <c r="Z72" s="112">
        <v>7484</v>
      </c>
    </row>
    <row r="73" spans="1:26" x14ac:dyDescent="0.25">
      <c r="S73" s="115" t="s">
        <v>46</v>
      </c>
      <c r="T73" s="115"/>
      <c r="U73" s="112"/>
      <c r="V73" s="112">
        <v>5878</v>
      </c>
      <c r="W73" s="112">
        <v>5989</v>
      </c>
      <c r="X73" s="112">
        <v>5873</v>
      </c>
      <c r="Y73" s="112">
        <v>5837</v>
      </c>
      <c r="Z73" s="112">
        <v>6111</v>
      </c>
    </row>
    <row r="74" spans="1:26" x14ac:dyDescent="0.25">
      <c r="S74" s="115" t="s">
        <v>47</v>
      </c>
      <c r="T74" s="115"/>
      <c r="U74" s="112"/>
      <c r="V74" s="112">
        <v>4034</v>
      </c>
      <c r="W74" s="112">
        <v>4232</v>
      </c>
      <c r="X74" s="112">
        <v>4095</v>
      </c>
      <c r="Y74" s="112">
        <v>4160</v>
      </c>
      <c r="Z74" s="112">
        <v>4487</v>
      </c>
    </row>
    <row r="75" spans="1:26" x14ac:dyDescent="0.25">
      <c r="S75" s="115" t="s">
        <v>48</v>
      </c>
      <c r="T75" s="115"/>
      <c r="U75" s="112"/>
      <c r="V75" s="112">
        <v>2276</v>
      </c>
      <c r="W75" s="112">
        <v>2337</v>
      </c>
      <c r="X75" s="112">
        <v>2317</v>
      </c>
      <c r="Y75" s="112">
        <v>2358</v>
      </c>
      <c r="Z75" s="112">
        <v>2558</v>
      </c>
    </row>
    <row r="76" spans="1:26" x14ac:dyDescent="0.25">
      <c r="S76" s="115" t="s">
        <v>49</v>
      </c>
      <c r="T76" s="115"/>
      <c r="U76" s="112"/>
      <c r="V76" s="112">
        <v>1108</v>
      </c>
      <c r="W76" s="112">
        <v>1203</v>
      </c>
      <c r="X76" s="112">
        <v>1256</v>
      </c>
      <c r="Y76" s="112">
        <v>1180</v>
      </c>
      <c r="Z76" s="112">
        <v>1250</v>
      </c>
    </row>
    <row r="77" spans="1:26" x14ac:dyDescent="0.25">
      <c r="S77" s="115" t="s">
        <v>50</v>
      </c>
      <c r="T77" s="115"/>
      <c r="U77" s="112"/>
      <c r="V77" s="112">
        <v>394</v>
      </c>
      <c r="W77" s="112">
        <v>414</v>
      </c>
      <c r="X77" s="112">
        <v>389</v>
      </c>
      <c r="Y77" s="112">
        <v>439</v>
      </c>
      <c r="Z77" s="112">
        <v>469</v>
      </c>
    </row>
    <row r="78" spans="1:26" x14ac:dyDescent="0.25">
      <c r="S78" s="115" t="s">
        <v>51</v>
      </c>
      <c r="T78" s="115"/>
      <c r="U78" s="112"/>
      <c r="V78" s="112">
        <v>225</v>
      </c>
      <c r="W78" s="112">
        <v>226</v>
      </c>
      <c r="X78" s="112">
        <v>244</v>
      </c>
      <c r="Y78" s="112">
        <v>212</v>
      </c>
      <c r="Z78" s="112">
        <v>195</v>
      </c>
    </row>
    <row r="79" spans="1:26" x14ac:dyDescent="0.25">
      <c r="S79" s="115" t="s">
        <v>52</v>
      </c>
      <c r="T79" s="115"/>
      <c r="U79" s="112"/>
      <c r="V79" s="112">
        <v>273</v>
      </c>
      <c r="W79" s="112">
        <v>265</v>
      </c>
      <c r="X79" s="112">
        <v>256</v>
      </c>
      <c r="Y79" s="112">
        <v>263</v>
      </c>
      <c r="Z79" s="112">
        <v>245</v>
      </c>
    </row>
    <row r="80" spans="1:26" x14ac:dyDescent="0.25">
      <c r="S80" s="118" t="s">
        <v>53</v>
      </c>
      <c r="T80" s="118"/>
      <c r="U80" s="112"/>
      <c r="V80" s="112">
        <v>73621</v>
      </c>
      <c r="W80" s="112">
        <v>75332</v>
      </c>
      <c r="X80" s="112">
        <v>73176</v>
      </c>
      <c r="Y80" s="112">
        <v>72146</v>
      </c>
      <c r="Z80" s="112">
        <v>78114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Boroondara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9715</v>
      </c>
      <c r="W83" s="112">
        <v>9653</v>
      </c>
      <c r="X83" s="112">
        <v>9982</v>
      </c>
      <c r="Y83" s="112">
        <v>9691</v>
      </c>
      <c r="Z83" s="112">
        <v>9555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14808</v>
      </c>
      <c r="W84" s="112">
        <v>15410</v>
      </c>
      <c r="X84" s="112">
        <v>15294</v>
      </c>
      <c r="Y84" s="112">
        <v>14717</v>
      </c>
      <c r="Z84" s="112">
        <v>14769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3286</v>
      </c>
      <c r="W85" s="112">
        <v>3347</v>
      </c>
      <c r="X85" s="112">
        <v>3280</v>
      </c>
      <c r="Y85" s="112">
        <v>3089</v>
      </c>
      <c r="Z85" s="112">
        <v>3072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151,125</v>
      </c>
      <c r="D86" s="96">
        <f t="shared" ref="D86:D91" si="4">AD4</f>
        <v>7.9456575310176358E-2</v>
      </c>
      <c r="E86" s="97">
        <f t="shared" ref="E86:E91" si="5">AD4</f>
        <v>7.9456575310176358E-2</v>
      </c>
      <c r="F86" s="96">
        <f t="shared" ref="F86:F91" si="6">AF4</f>
        <v>4.6108373020268045E-2</v>
      </c>
      <c r="G86" s="97">
        <f t="shared" ref="G86:G91" si="7">AF4</f>
        <v>4.6108373020268045E-2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2627</v>
      </c>
      <c r="W86" s="112">
        <v>2597</v>
      </c>
      <c r="X86" s="112">
        <v>2546</v>
      </c>
      <c r="Y86" s="112">
        <v>2504</v>
      </c>
      <c r="Z86" s="112">
        <v>2703</v>
      </c>
    </row>
    <row r="87" spans="1:30" ht="15" customHeight="1" x14ac:dyDescent="0.25">
      <c r="A87" s="98" t="s">
        <v>4</v>
      </c>
      <c r="B87" s="49"/>
      <c r="C87" s="57" t="str">
        <f t="shared" si="3"/>
        <v>72,942</v>
      </c>
      <c r="D87" s="96">
        <f t="shared" si="4"/>
        <v>7.5935923533056116E-2</v>
      </c>
      <c r="E87" s="97">
        <f t="shared" si="5"/>
        <v>7.5935923533056116E-2</v>
      </c>
      <c r="F87" s="96">
        <f t="shared" si="6"/>
        <v>2.964343186245455E-2</v>
      </c>
      <c r="G87" s="97">
        <f t="shared" si="7"/>
        <v>2.964343186245455E-2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3678</v>
      </c>
      <c r="W87" s="112">
        <v>3641</v>
      </c>
      <c r="X87" s="112">
        <v>3504</v>
      </c>
      <c r="Y87" s="112">
        <v>3374</v>
      </c>
      <c r="Z87" s="112">
        <v>3485</v>
      </c>
    </row>
    <row r="88" spans="1:30" ht="15" customHeight="1" x14ac:dyDescent="0.25">
      <c r="A88" s="98" t="s">
        <v>5</v>
      </c>
      <c r="B88" s="49"/>
      <c r="C88" s="57" t="str">
        <f t="shared" si="3"/>
        <v>78,111</v>
      </c>
      <c r="D88" s="96">
        <f t="shared" si="4"/>
        <v>8.2679566434729512E-2</v>
      </c>
      <c r="E88" s="97">
        <f t="shared" si="5"/>
        <v>8.2679566434729512E-2</v>
      </c>
      <c r="F88" s="96">
        <f t="shared" si="6"/>
        <v>6.0944800608497163E-2</v>
      </c>
      <c r="G88" s="97">
        <f t="shared" si="7"/>
        <v>6.0944800608497163E-2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3337</v>
      </c>
      <c r="W88" s="112">
        <v>3257</v>
      </c>
      <c r="X88" s="112">
        <v>3321</v>
      </c>
      <c r="Y88" s="112">
        <v>3136</v>
      </c>
      <c r="Z88" s="112">
        <v>3322</v>
      </c>
    </row>
    <row r="89" spans="1:30" ht="15" customHeight="1" x14ac:dyDescent="0.25">
      <c r="A89" s="49" t="s">
        <v>6</v>
      </c>
      <c r="B89" s="49"/>
      <c r="C89" s="57" t="str">
        <f t="shared" si="3"/>
        <v>99,442</v>
      </c>
      <c r="D89" s="96">
        <f t="shared" si="4"/>
        <v>1.6352895484556651E-2</v>
      </c>
      <c r="E89" s="97">
        <f t="shared" si="5"/>
        <v>1.6352895484556651E-2</v>
      </c>
      <c r="F89" s="96">
        <f t="shared" si="6"/>
        <v>-1.0133386422456647E-2</v>
      </c>
      <c r="G89" s="97">
        <f t="shared" si="7"/>
        <v>-1.0133386422456647E-2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884</v>
      </c>
      <c r="W89" s="112">
        <v>867</v>
      </c>
      <c r="X89" s="112">
        <v>820</v>
      </c>
      <c r="Y89" s="112">
        <v>829</v>
      </c>
      <c r="Z89" s="112">
        <v>871</v>
      </c>
    </row>
    <row r="90" spans="1:30" ht="15" customHeight="1" x14ac:dyDescent="0.25">
      <c r="A90" s="49" t="s">
        <v>96</v>
      </c>
      <c r="B90" s="49"/>
      <c r="C90" s="57" t="str">
        <f t="shared" si="3"/>
        <v>$51,225</v>
      </c>
      <c r="D90" s="96">
        <f t="shared" si="4"/>
        <v>-2.6732786137710907E-2</v>
      </c>
      <c r="E90" s="97">
        <f t="shared" si="5"/>
        <v>-2.6732786137710907E-2</v>
      </c>
      <c r="F90" s="96">
        <f t="shared" si="6"/>
        <v>7.1945149890263016E-2</v>
      </c>
      <c r="G90" s="97">
        <f t="shared" si="7"/>
        <v>7.1945149890263016E-2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1905</v>
      </c>
      <c r="W90" s="112">
        <v>1911</v>
      </c>
      <c r="X90" s="112">
        <v>1961</v>
      </c>
      <c r="Y90" s="112">
        <v>1844</v>
      </c>
      <c r="Z90" s="112">
        <v>1938</v>
      </c>
    </row>
    <row r="91" spans="1:30" ht="15" customHeight="1" x14ac:dyDescent="0.25">
      <c r="A91" s="49" t="s">
        <v>7</v>
      </c>
      <c r="B91" s="49"/>
      <c r="C91" s="57" t="str">
        <f t="shared" si="3"/>
        <v>$10,385.8 mil</v>
      </c>
      <c r="D91" s="96">
        <f t="shared" si="4"/>
        <v>5.9995462738187566E-2</v>
      </c>
      <c r="E91" s="97">
        <f t="shared" si="5"/>
        <v>5.9995462738187566E-2</v>
      </c>
      <c r="F91" s="96">
        <f t="shared" si="6"/>
        <v>0.15323238530384509</v>
      </c>
      <c r="G91" s="97">
        <f t="shared" si="7"/>
        <v>0.15323238530384509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49931</v>
      </c>
      <c r="W91" s="112">
        <v>50380</v>
      </c>
      <c r="X91" s="112">
        <v>50171</v>
      </c>
      <c r="Y91" s="112">
        <v>48294</v>
      </c>
      <c r="Z91" s="112">
        <v>48962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6275</v>
      </c>
      <c r="W93" s="112">
        <v>6402</v>
      </c>
      <c r="X93" s="112">
        <v>6783</v>
      </c>
      <c r="Y93" s="112">
        <v>6716</v>
      </c>
      <c r="Z93" s="112">
        <v>6779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16330</v>
      </c>
      <c r="W94" s="112">
        <v>16693</v>
      </c>
      <c r="X94" s="112">
        <v>16741</v>
      </c>
      <c r="Y94" s="112">
        <v>16377</v>
      </c>
      <c r="Z94" s="112">
        <v>16611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886</v>
      </c>
      <c r="W95" s="112">
        <v>901</v>
      </c>
      <c r="X95" s="112">
        <v>944</v>
      </c>
      <c r="Y95" s="112">
        <v>899</v>
      </c>
      <c r="Z95" s="112">
        <v>972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3989</v>
      </c>
      <c r="W96" s="112">
        <v>4075</v>
      </c>
      <c r="X96" s="112">
        <v>4060</v>
      </c>
      <c r="Y96" s="112">
        <v>4004</v>
      </c>
      <c r="Z96" s="112">
        <v>4214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8807</v>
      </c>
      <c r="W97" s="112">
        <v>8709</v>
      </c>
      <c r="X97" s="112">
        <v>8376</v>
      </c>
      <c r="Y97" s="112">
        <v>8054</v>
      </c>
      <c r="Z97" s="112">
        <v>7967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4318</v>
      </c>
      <c r="W98" s="112">
        <v>4310</v>
      </c>
      <c r="X98" s="112">
        <v>4264</v>
      </c>
      <c r="Y98" s="112">
        <v>4172</v>
      </c>
      <c r="Z98" s="112">
        <v>4303</v>
      </c>
    </row>
    <row r="99" spans="1:32" ht="15" customHeight="1" x14ac:dyDescent="0.25">
      <c r="S99" s="115" t="s">
        <v>197</v>
      </c>
      <c r="T99" s="115"/>
      <c r="U99" s="112"/>
      <c r="V99" s="112">
        <v>143</v>
      </c>
      <c r="W99" s="112">
        <v>148</v>
      </c>
      <c r="X99" s="112">
        <v>157</v>
      </c>
      <c r="Y99" s="112">
        <v>141</v>
      </c>
      <c r="Z99" s="112">
        <v>155</v>
      </c>
    </row>
    <row r="100" spans="1:32" ht="15" customHeight="1" x14ac:dyDescent="0.25">
      <c r="S100" s="115" t="s">
        <v>58</v>
      </c>
      <c r="T100" s="115"/>
      <c r="U100" s="112"/>
      <c r="V100" s="112">
        <v>878</v>
      </c>
      <c r="W100" s="112">
        <v>932</v>
      </c>
      <c r="X100" s="112">
        <v>936</v>
      </c>
      <c r="Y100" s="112">
        <v>839</v>
      </c>
      <c r="Z100" s="112">
        <v>884</v>
      </c>
    </row>
    <row r="101" spans="1:32" x14ac:dyDescent="0.25">
      <c r="A101" s="18"/>
      <c r="S101" s="118" t="s">
        <v>53</v>
      </c>
      <c r="T101" s="118"/>
      <c r="U101" s="112"/>
      <c r="V101" s="112">
        <v>50526</v>
      </c>
      <c r="W101" s="112">
        <v>51045</v>
      </c>
      <c r="X101" s="112">
        <v>50961</v>
      </c>
      <c r="Y101" s="112">
        <v>49494</v>
      </c>
      <c r="Z101" s="112">
        <v>50413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109304</v>
      </c>
      <c r="W104" s="112">
        <v>111135</v>
      </c>
      <c r="X104" s="112">
        <v>108635</v>
      </c>
      <c r="Y104" s="112">
        <v>107441</v>
      </c>
      <c r="Z104" s="112">
        <v>117267</v>
      </c>
      <c r="AB104" s="109" t="str">
        <f>TEXT(Z104,"###,###")</f>
        <v>117,267</v>
      </c>
      <c r="AD104" s="130">
        <f>Z104/($Z$4)*100</f>
        <v>77.596029776674939</v>
      </c>
      <c r="AF104" s="109"/>
    </row>
    <row r="105" spans="1:32" x14ac:dyDescent="0.25">
      <c r="S105" s="115" t="s">
        <v>17</v>
      </c>
      <c r="T105" s="115"/>
      <c r="U105" s="112"/>
      <c r="V105" s="112">
        <v>23849</v>
      </c>
      <c r="W105" s="112">
        <v>25382</v>
      </c>
      <c r="X105" s="112">
        <v>23698</v>
      </c>
      <c r="Y105" s="112">
        <v>22945</v>
      </c>
      <c r="Z105" s="112">
        <v>24608</v>
      </c>
      <c r="AB105" s="109" t="str">
        <f>TEXT(Z105,"###,###")</f>
        <v>24,608</v>
      </c>
      <c r="AD105" s="130">
        <f>Z105/($Z$4)*100</f>
        <v>16.283209263854424</v>
      </c>
      <c r="AF105" s="109"/>
    </row>
    <row r="106" spans="1:32" x14ac:dyDescent="0.25">
      <c r="S106" s="118" t="s">
        <v>53</v>
      </c>
      <c r="T106" s="118"/>
      <c r="U106" s="120"/>
      <c r="V106" s="120">
        <v>133153</v>
      </c>
      <c r="W106" s="120">
        <v>136517</v>
      </c>
      <c r="X106" s="120">
        <v>132333</v>
      </c>
      <c r="Y106" s="120">
        <v>130386</v>
      </c>
      <c r="Z106" s="120">
        <v>141875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26811</v>
      </c>
      <c r="W108" s="112">
        <v>24298</v>
      </c>
      <c r="X108" s="112">
        <v>24885</v>
      </c>
      <c r="Y108" s="112">
        <v>23636</v>
      </c>
      <c r="Z108" s="112">
        <v>24749</v>
      </c>
      <c r="AB108" s="109" t="str">
        <f>TEXT(Z108,"###,###")</f>
        <v>24,749</v>
      </c>
      <c r="AD108" s="130">
        <f>Z108/($Z$4)*100</f>
        <v>16.376509511993383</v>
      </c>
      <c r="AF108" s="109"/>
    </row>
    <row r="109" spans="1:32" x14ac:dyDescent="0.25">
      <c r="S109" s="115" t="s">
        <v>20</v>
      </c>
      <c r="T109" s="115"/>
      <c r="U109" s="112"/>
      <c r="V109" s="112">
        <v>18215</v>
      </c>
      <c r="W109" s="112">
        <v>18475</v>
      </c>
      <c r="X109" s="112">
        <v>18307</v>
      </c>
      <c r="Y109" s="112">
        <v>19676</v>
      </c>
      <c r="Z109" s="112">
        <v>21355</v>
      </c>
      <c r="AB109" s="109" t="str">
        <f>TEXT(Z109,"###,###")</f>
        <v>21,355</v>
      </c>
      <c r="AD109" s="130">
        <f>Z109/($Z$4)*100</f>
        <v>14.130686517783293</v>
      </c>
      <c r="AF109" s="109"/>
    </row>
    <row r="110" spans="1:32" x14ac:dyDescent="0.25">
      <c r="S110" s="115" t="s">
        <v>21</v>
      </c>
      <c r="T110" s="115"/>
      <c r="U110" s="112"/>
      <c r="V110" s="112">
        <v>27914</v>
      </c>
      <c r="W110" s="112">
        <v>30638</v>
      </c>
      <c r="X110" s="112">
        <v>28014</v>
      </c>
      <c r="Y110" s="112">
        <v>27167</v>
      </c>
      <c r="Z110" s="112">
        <v>30416</v>
      </c>
      <c r="AB110" s="109" t="str">
        <f>TEXT(Z110,"###,###")</f>
        <v>30,416</v>
      </c>
      <c r="AD110" s="130">
        <f>Z110/($Z$4)*100</f>
        <v>20.126385442514476</v>
      </c>
      <c r="AF110" s="109"/>
    </row>
    <row r="111" spans="1:32" x14ac:dyDescent="0.25">
      <c r="S111" s="115" t="s">
        <v>22</v>
      </c>
      <c r="T111" s="115"/>
      <c r="U111" s="112"/>
      <c r="V111" s="112">
        <v>60568</v>
      </c>
      <c r="W111" s="112">
        <v>63395</v>
      </c>
      <c r="X111" s="112">
        <v>61617</v>
      </c>
      <c r="Y111" s="112">
        <v>59907</v>
      </c>
      <c r="Z111" s="112">
        <v>65354</v>
      </c>
      <c r="AB111" s="109" t="str">
        <f>TEXT(Z111,"###,###")</f>
        <v>65,354</v>
      </c>
      <c r="AD111" s="130">
        <f>Z111/($Z$4)*100</f>
        <v>43.244995864350706</v>
      </c>
      <c r="AF111" s="109"/>
    </row>
    <row r="112" spans="1:32" x14ac:dyDescent="0.25">
      <c r="S112" s="118" t="s">
        <v>53</v>
      </c>
      <c r="T112" s="118"/>
      <c r="U112" s="112"/>
      <c r="V112" s="112">
        <v>144465</v>
      </c>
      <c r="W112" s="112">
        <v>147377</v>
      </c>
      <c r="X112" s="112">
        <v>143451</v>
      </c>
      <c r="Y112" s="112">
        <v>140001</v>
      </c>
      <c r="Z112" s="112">
        <v>151123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41.47</v>
      </c>
      <c r="W118" s="131">
        <v>41.38</v>
      </c>
      <c r="X118" s="131">
        <v>41.64</v>
      </c>
      <c r="Y118" s="131">
        <v>41.96</v>
      </c>
      <c r="Z118" s="131">
        <v>41.65</v>
      </c>
      <c r="AB118" s="109" t="str">
        <f>TEXT(Z118,"##.0")</f>
        <v>41.7</v>
      </c>
    </row>
    <row r="120" spans="19:32" x14ac:dyDescent="0.25">
      <c r="S120" s="101" t="s">
        <v>98</v>
      </c>
      <c r="T120" s="112"/>
      <c r="U120" s="112"/>
      <c r="V120" s="112">
        <v>84527</v>
      </c>
      <c r="W120" s="112">
        <v>85370</v>
      </c>
      <c r="X120" s="112">
        <v>85135</v>
      </c>
      <c r="Y120" s="112">
        <v>82100</v>
      </c>
      <c r="Z120" s="112">
        <v>83618</v>
      </c>
      <c r="AB120" s="109" t="str">
        <f>TEXT(Z120,"###,###")</f>
        <v>83,618</v>
      </c>
    </row>
    <row r="121" spans="19:32" x14ac:dyDescent="0.25">
      <c r="S121" s="101" t="s">
        <v>99</v>
      </c>
      <c r="T121" s="112"/>
      <c r="U121" s="112"/>
      <c r="V121" s="112">
        <v>7413</v>
      </c>
      <c r="W121" s="112">
        <v>7330</v>
      </c>
      <c r="X121" s="112">
        <v>7253</v>
      </c>
      <c r="Y121" s="112">
        <v>7156</v>
      </c>
      <c r="Z121" s="112">
        <v>6941</v>
      </c>
      <c r="AB121" s="109" t="str">
        <f>TEXT(Z121,"###,###")</f>
        <v>6,941</v>
      </c>
    </row>
    <row r="122" spans="19:32" x14ac:dyDescent="0.25">
      <c r="S122" s="101" t="s">
        <v>100</v>
      </c>
      <c r="T122" s="112"/>
      <c r="U122" s="112"/>
      <c r="V122" s="112">
        <v>8524</v>
      </c>
      <c r="W122" s="112">
        <v>8724</v>
      </c>
      <c r="X122" s="112">
        <v>8741</v>
      </c>
      <c r="Y122" s="112">
        <v>8587</v>
      </c>
      <c r="Z122" s="112">
        <v>8880</v>
      </c>
      <c r="AB122" s="109" t="str">
        <f>TEXT(Z122,"###,###")</f>
        <v>8,880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93051</v>
      </c>
      <c r="W124" s="112">
        <v>94094</v>
      </c>
      <c r="X124" s="112">
        <v>93876</v>
      </c>
      <c r="Y124" s="112">
        <v>90687</v>
      </c>
      <c r="Z124" s="112">
        <v>92498</v>
      </c>
      <c r="AB124" s="109" t="str">
        <f>TEXT(Z124,"###,###")</f>
        <v>92,498</v>
      </c>
      <c r="AD124" s="127">
        <f>Z124/$Z$7*100</f>
        <v>93.017035055610307</v>
      </c>
    </row>
    <row r="125" spans="19:32" x14ac:dyDescent="0.25">
      <c r="S125" s="101" t="s">
        <v>102</v>
      </c>
      <c r="T125" s="112"/>
      <c r="U125" s="112"/>
      <c r="V125" s="112">
        <v>15937</v>
      </c>
      <c r="W125" s="112">
        <v>16054</v>
      </c>
      <c r="X125" s="112">
        <v>15994</v>
      </c>
      <c r="Y125" s="112">
        <v>15743</v>
      </c>
      <c r="Z125" s="112">
        <v>15821</v>
      </c>
      <c r="AB125" s="109" t="str">
        <f>TEXT(Z125,"###,###")</f>
        <v>15,821</v>
      </c>
      <c r="AD125" s="127">
        <f>Z125/$Z$7*100</f>
        <v>15.909776553166671</v>
      </c>
    </row>
    <row r="127" spans="19:32" x14ac:dyDescent="0.25">
      <c r="S127" s="101" t="s">
        <v>103</v>
      </c>
      <c r="T127" s="112"/>
      <c r="U127" s="112"/>
      <c r="V127" s="112">
        <v>49936</v>
      </c>
      <c r="W127" s="112">
        <v>50383</v>
      </c>
      <c r="X127" s="112">
        <v>50166</v>
      </c>
      <c r="Y127" s="112">
        <v>48292</v>
      </c>
      <c r="Z127" s="112">
        <v>48964</v>
      </c>
      <c r="AB127" s="109" t="str">
        <f>TEXT(Z127,"###,###")</f>
        <v>48,964</v>
      </c>
      <c r="AD127" s="127">
        <f>Z127/$Z$7*100</f>
        <v>49.238752237485166</v>
      </c>
    </row>
    <row r="128" spans="19:32" x14ac:dyDescent="0.25">
      <c r="S128" s="101" t="s">
        <v>104</v>
      </c>
      <c r="T128" s="112"/>
      <c r="U128" s="112"/>
      <c r="V128" s="112">
        <v>50523</v>
      </c>
      <c r="W128" s="112">
        <v>51041</v>
      </c>
      <c r="X128" s="112">
        <v>50963</v>
      </c>
      <c r="Y128" s="112">
        <v>49496</v>
      </c>
      <c r="Z128" s="112">
        <v>50411</v>
      </c>
      <c r="AB128" s="109" t="str">
        <f>TEXT(Z128,"###,###")</f>
        <v>50,411</v>
      </c>
      <c r="AD128" s="127">
        <f>Z128/$Z$7*100</f>
        <v>50.693871804670053</v>
      </c>
    </row>
    <row r="130" spans="19:20" x14ac:dyDescent="0.25">
      <c r="S130" s="101" t="s">
        <v>280</v>
      </c>
      <c r="T130" s="127">
        <v>84.087206612899976</v>
      </c>
    </row>
    <row r="131" spans="19:20" x14ac:dyDescent="0.25">
      <c r="S131" s="101" t="s">
        <v>281</v>
      </c>
      <c r="T131" s="127">
        <v>6.9799481104563466</v>
      </c>
    </row>
    <row r="132" spans="19:20" x14ac:dyDescent="0.25">
      <c r="S132" s="101" t="s">
        <v>282</v>
      </c>
      <c r="T132" s="127">
        <v>8.9298284427103241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34686D-C2D6-493D-9EFC-480F42936F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ACDC4E1-1583-4725-AE61-F087D252C1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5AE2E57-BC6A-422B-9C4E-8D6E30387D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08BA638-1EB2-438F-917F-A24658C2DB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01C76-E87F-4E6B-9751-2608C30A3698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114</v>
      </c>
      <c r="T1" s="99"/>
      <c r="U1" s="99"/>
      <c r="V1" s="99"/>
      <c r="W1" s="99"/>
      <c r="X1" s="99"/>
      <c r="Y1" s="100" t="s">
        <v>115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114</v>
      </c>
      <c r="Y3" s="105" t="s">
        <v>115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8.10 Brimbank,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150085</v>
      </c>
      <c r="W4" s="108">
        <v>153854</v>
      </c>
      <c r="X4" s="108">
        <v>149763</v>
      </c>
      <c r="Y4" s="108">
        <v>150416</v>
      </c>
      <c r="Z4" s="108">
        <v>168270</v>
      </c>
      <c r="AB4" s="109" t="str">
        <f>TEXT(Z4,"###,###")</f>
        <v>168,270</v>
      </c>
      <c r="AD4" s="110">
        <f>Z4/Y4-1</f>
        <v>0.11869747899159666</v>
      </c>
      <c r="AF4" s="110">
        <f>Z4/V4-1</f>
        <v>0.12116467335176728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84029</v>
      </c>
      <c r="W5" s="108">
        <v>85373</v>
      </c>
      <c r="X5" s="108">
        <v>82520</v>
      </c>
      <c r="Y5" s="108">
        <v>82281</v>
      </c>
      <c r="Z5" s="108">
        <v>89352</v>
      </c>
      <c r="AB5" s="109" t="str">
        <f>TEXT(Z5,"###,###")</f>
        <v>89,352</v>
      </c>
      <c r="AD5" s="110">
        <f t="shared" ref="AD5:AD9" si="0">Z5/Y5-1</f>
        <v>8.5937215152951385E-2</v>
      </c>
      <c r="AF5" s="110">
        <f t="shared" ref="AF5:AF9" si="1">Z5/V5-1</f>
        <v>6.3347177760058937E-2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66049</v>
      </c>
      <c r="W6" s="108">
        <v>68486</v>
      </c>
      <c r="X6" s="108">
        <v>67249</v>
      </c>
      <c r="Y6" s="108">
        <v>68038</v>
      </c>
      <c r="Z6" s="108">
        <v>78844</v>
      </c>
      <c r="AB6" s="109" t="str">
        <f>TEXT(Z6,"###,###")</f>
        <v>78,844</v>
      </c>
      <c r="AD6" s="110">
        <f t="shared" si="0"/>
        <v>0.15882301067050775</v>
      </c>
      <c r="AF6" s="110">
        <f t="shared" si="1"/>
        <v>0.19371981407742744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106329</v>
      </c>
      <c r="W7" s="108">
        <v>108608</v>
      </c>
      <c r="X7" s="108">
        <v>107951</v>
      </c>
      <c r="Y7" s="108">
        <v>104850</v>
      </c>
      <c r="Z7" s="108">
        <v>107567</v>
      </c>
      <c r="AB7" s="109" t="str">
        <f>TEXT(Z7,"###,###")</f>
        <v>107,567</v>
      </c>
      <c r="AD7" s="110">
        <f t="shared" si="0"/>
        <v>2.5913209346685839E-2</v>
      </c>
      <c r="AF7" s="110">
        <f t="shared" si="1"/>
        <v>1.1643107712853595E-2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168,270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107,567</v>
      </c>
      <c r="P8" s="67"/>
      <c r="S8" s="107" t="s">
        <v>83</v>
      </c>
      <c r="T8" s="108"/>
      <c r="U8" s="108"/>
      <c r="V8" s="108">
        <v>41280.89</v>
      </c>
      <c r="W8" s="108">
        <v>41273.040000000001</v>
      </c>
      <c r="X8" s="108">
        <v>41309.120000000003</v>
      </c>
      <c r="Y8" s="108">
        <v>43093.2</v>
      </c>
      <c r="Z8" s="108">
        <v>42335</v>
      </c>
      <c r="AB8" s="109" t="str">
        <f>TEXT(Z8,"$###,###")</f>
        <v>$42,335</v>
      </c>
      <c r="AD8" s="110">
        <f t="shared" si="0"/>
        <v>-1.7594423250071878E-2</v>
      </c>
      <c r="AF8" s="110">
        <f t="shared" si="1"/>
        <v>2.5535059927244808E-2</v>
      </c>
    </row>
    <row r="9" spans="1:32" x14ac:dyDescent="0.25">
      <c r="A9" s="30" t="s">
        <v>14</v>
      </c>
      <c r="B9" s="71"/>
      <c r="C9" s="72"/>
      <c r="D9" s="73">
        <f>AD104</f>
        <v>83.881856540084385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53.669805795457712</v>
      </c>
      <c r="P9" s="74" t="s">
        <v>84</v>
      </c>
      <c r="S9" s="107" t="s">
        <v>7</v>
      </c>
      <c r="T9" s="108"/>
      <c r="U9" s="108"/>
      <c r="V9" s="108">
        <v>5310139686</v>
      </c>
      <c r="W9" s="108">
        <v>5557107729</v>
      </c>
      <c r="X9" s="108">
        <v>5675274865</v>
      </c>
      <c r="Y9" s="108">
        <v>5771321111</v>
      </c>
      <c r="Z9" s="108">
        <v>6155617478</v>
      </c>
      <c r="AB9" s="109" t="str">
        <f>TEXT(Z9/1000000,"$#,###.0")&amp;" mil"</f>
        <v>$6,155.6 mil</v>
      </c>
      <c r="AD9" s="110">
        <f t="shared" si="0"/>
        <v>6.6587243996446555E-2</v>
      </c>
      <c r="AF9" s="110">
        <f t="shared" si="1"/>
        <v>0.15921950117980388</v>
      </c>
    </row>
    <row r="10" spans="1:32" x14ac:dyDescent="0.25">
      <c r="A10" s="30" t="s">
        <v>17</v>
      </c>
      <c r="B10" s="71"/>
      <c r="C10" s="72"/>
      <c r="D10" s="73">
        <f>AD105</f>
        <v>10.297735781779284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46.272555709464797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85.452787564959507</v>
      </c>
      <c r="P11" s="74" t="s">
        <v>84</v>
      </c>
      <c r="S11" s="107" t="s">
        <v>29</v>
      </c>
      <c r="T11" s="112"/>
      <c r="U11" s="112"/>
      <c r="V11" s="112">
        <v>135727</v>
      </c>
      <c r="W11" s="112">
        <v>138692</v>
      </c>
      <c r="X11" s="112">
        <v>134696</v>
      </c>
      <c r="Y11" s="112">
        <v>134896</v>
      </c>
      <c r="Z11" s="112">
        <v>152626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6.5047830654382857</v>
      </c>
      <c r="P12" s="74" t="s">
        <v>84</v>
      </c>
      <c r="S12" s="107" t="s">
        <v>30</v>
      </c>
      <c r="T12" s="112"/>
      <c r="U12" s="112"/>
      <c r="V12" s="112">
        <v>14355</v>
      </c>
      <c r="W12" s="112">
        <v>15161</v>
      </c>
      <c r="X12" s="112">
        <v>15068</v>
      </c>
      <c r="Y12" s="112">
        <v>15520</v>
      </c>
      <c r="Z12" s="112">
        <v>15647</v>
      </c>
    </row>
    <row r="13" spans="1:32" ht="15" customHeight="1" x14ac:dyDescent="0.25">
      <c r="A13" s="30" t="s">
        <v>19</v>
      </c>
      <c r="B13" s="72"/>
      <c r="C13" s="72"/>
      <c r="D13" s="73">
        <f>AD108</f>
        <v>14.392345634991383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8.0396404101629688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12.615439472276698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21.877339989302904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21.793453504262381</v>
      </c>
      <c r="P15" s="74" t="s">
        <v>84</v>
      </c>
      <c r="S15" s="115" t="s">
        <v>60</v>
      </c>
      <c r="T15" s="115"/>
      <c r="U15" s="116"/>
      <c r="V15" s="116">
        <v>873</v>
      </c>
      <c r="W15" s="116">
        <v>768</v>
      </c>
      <c r="X15" s="116">
        <v>789</v>
      </c>
      <c r="Y15" s="112">
        <v>839</v>
      </c>
      <c r="Z15" s="112">
        <v>885</v>
      </c>
      <c r="AB15" s="117">
        <f t="shared" ref="AB15:AB34" si="2">IF(Z15="np",0,Z15/$Z$34)</f>
        <v>5.2593420176856517E-3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45.293278659297556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78.206546495737612</v>
      </c>
      <c r="P16" s="37" t="s">
        <v>84</v>
      </c>
      <c r="S16" s="115" t="s">
        <v>61</v>
      </c>
      <c r="T16" s="115"/>
      <c r="U16" s="116"/>
      <c r="V16" s="116">
        <v>87</v>
      </c>
      <c r="W16" s="116">
        <v>130</v>
      </c>
      <c r="X16" s="116">
        <v>106</v>
      </c>
      <c r="Y16" s="112">
        <v>90</v>
      </c>
      <c r="Z16" s="112">
        <v>109</v>
      </c>
      <c r="AB16" s="117">
        <f t="shared" si="2"/>
        <v>6.4776076827992779E-4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11772</v>
      </c>
      <c r="W17" s="116">
        <v>11515</v>
      </c>
      <c r="X17" s="116">
        <v>10749</v>
      </c>
      <c r="Y17" s="112">
        <v>11214</v>
      </c>
      <c r="Z17" s="112">
        <v>11909</v>
      </c>
      <c r="AB17" s="117">
        <f t="shared" si="2"/>
        <v>7.0772321004088617E-2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900</v>
      </c>
      <c r="W18" s="116">
        <v>961</v>
      </c>
      <c r="X18" s="116">
        <v>1007</v>
      </c>
      <c r="Y18" s="112">
        <v>1013</v>
      </c>
      <c r="Z18" s="112">
        <v>1060</v>
      </c>
      <c r="AB18" s="117">
        <f t="shared" si="2"/>
        <v>6.2993249025387471E-3</v>
      </c>
    </row>
    <row r="19" spans="1:28" x14ac:dyDescent="0.25">
      <c r="A19" s="63" t="str">
        <f>$S$1&amp;" ("&amp;$V$2&amp;" to "&amp;$Z$2&amp;")"</f>
        <v>Brimbank (2017-18 to 2021-22)</v>
      </c>
      <c r="B19" s="63"/>
      <c r="C19" s="63"/>
      <c r="D19" s="63"/>
      <c r="E19" s="63"/>
      <c r="F19" s="63"/>
      <c r="G19" s="63" t="str">
        <f>$S$1&amp;" ("&amp;$V$2&amp;" to "&amp;$Z$2&amp;")"</f>
        <v>Brimbank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9274</v>
      </c>
      <c r="W19" s="116">
        <v>9829</v>
      </c>
      <c r="X19" s="116">
        <v>9574</v>
      </c>
      <c r="Y19" s="112">
        <v>9721</v>
      </c>
      <c r="Z19" s="112">
        <v>10465</v>
      </c>
      <c r="AB19" s="117">
        <f t="shared" si="2"/>
        <v>6.2190976514215082E-2</v>
      </c>
    </row>
    <row r="20" spans="1:28" x14ac:dyDescent="0.25">
      <c r="S20" s="115" t="s">
        <v>65</v>
      </c>
      <c r="T20" s="115"/>
      <c r="U20" s="116"/>
      <c r="V20" s="116">
        <v>7187</v>
      </c>
      <c r="W20" s="116">
        <v>6646</v>
      </c>
      <c r="X20" s="116">
        <v>6138</v>
      </c>
      <c r="Y20" s="112">
        <v>6175</v>
      </c>
      <c r="Z20" s="112">
        <v>6696</v>
      </c>
      <c r="AB20" s="117">
        <f t="shared" si="2"/>
        <v>3.9792716554150426E-2</v>
      </c>
    </row>
    <row r="21" spans="1:28" x14ac:dyDescent="0.25">
      <c r="S21" s="115" t="s">
        <v>66</v>
      </c>
      <c r="T21" s="115"/>
      <c r="U21" s="116"/>
      <c r="V21" s="116">
        <v>14231</v>
      </c>
      <c r="W21" s="116">
        <v>14388</v>
      </c>
      <c r="X21" s="116">
        <v>14411</v>
      </c>
      <c r="Y21" s="112">
        <v>14990</v>
      </c>
      <c r="Z21" s="112">
        <v>17230</v>
      </c>
      <c r="AB21" s="117">
        <f t="shared" si="2"/>
        <v>0.10239374346296472</v>
      </c>
    </row>
    <row r="22" spans="1:28" x14ac:dyDescent="0.25">
      <c r="S22" s="115" t="s">
        <v>67</v>
      </c>
      <c r="T22" s="115"/>
      <c r="U22" s="116"/>
      <c r="V22" s="116">
        <v>11260</v>
      </c>
      <c r="W22" s="116">
        <v>11658</v>
      </c>
      <c r="X22" s="116">
        <v>12518</v>
      </c>
      <c r="Y22" s="112">
        <v>12064</v>
      </c>
      <c r="Z22" s="112">
        <v>14370</v>
      </c>
      <c r="AB22" s="117">
        <f t="shared" si="2"/>
        <v>8.5397451744794142E-2</v>
      </c>
    </row>
    <row r="23" spans="1:28" x14ac:dyDescent="0.25">
      <c r="S23" s="115" t="s">
        <v>68</v>
      </c>
      <c r="T23" s="115"/>
      <c r="U23" s="116"/>
      <c r="V23" s="116">
        <v>10775</v>
      </c>
      <c r="W23" s="116">
        <v>11121</v>
      </c>
      <c r="X23" s="116">
        <v>10643</v>
      </c>
      <c r="Y23" s="112">
        <v>10805</v>
      </c>
      <c r="Z23" s="112">
        <v>11779</v>
      </c>
      <c r="AB23" s="117">
        <f t="shared" si="2"/>
        <v>6.9999762289626316E-2</v>
      </c>
    </row>
    <row r="24" spans="1:28" x14ac:dyDescent="0.25">
      <c r="S24" s="115" t="s">
        <v>69</v>
      </c>
      <c r="T24" s="115"/>
      <c r="U24" s="116"/>
      <c r="V24" s="116">
        <v>1709</v>
      </c>
      <c r="W24" s="116">
        <v>1770</v>
      </c>
      <c r="X24" s="116">
        <v>1659</v>
      </c>
      <c r="Y24" s="112">
        <v>1557</v>
      </c>
      <c r="Z24" s="112">
        <v>1777</v>
      </c>
      <c r="AB24" s="117">
        <f t="shared" si="2"/>
        <v>1.0560283350765427E-2</v>
      </c>
    </row>
    <row r="25" spans="1:28" x14ac:dyDescent="0.25">
      <c r="S25" s="115" t="s">
        <v>70</v>
      </c>
      <c r="T25" s="115"/>
      <c r="U25" s="116"/>
      <c r="V25" s="116">
        <v>5800</v>
      </c>
      <c r="W25" s="116">
        <v>6363</v>
      </c>
      <c r="X25" s="116">
        <v>6416</v>
      </c>
      <c r="Y25" s="112">
        <v>6458</v>
      </c>
      <c r="Z25" s="112">
        <v>7234</v>
      </c>
      <c r="AB25" s="117">
        <f t="shared" si="2"/>
        <v>4.2989921080155938E-2</v>
      </c>
    </row>
    <row r="26" spans="1:28" x14ac:dyDescent="0.25">
      <c r="S26" s="115" t="s">
        <v>71</v>
      </c>
      <c r="T26" s="115"/>
      <c r="U26" s="116"/>
      <c r="V26" s="116">
        <v>2385</v>
      </c>
      <c r="W26" s="116">
        <v>2371</v>
      </c>
      <c r="X26" s="116">
        <v>2209</v>
      </c>
      <c r="Y26" s="112">
        <v>2064</v>
      </c>
      <c r="Z26" s="112">
        <v>2324</v>
      </c>
      <c r="AB26" s="117">
        <f t="shared" si="2"/>
        <v>1.3810972710849101E-2</v>
      </c>
    </row>
    <row r="27" spans="1:28" x14ac:dyDescent="0.25">
      <c r="S27" s="115" t="s">
        <v>72</v>
      </c>
      <c r="T27" s="115"/>
      <c r="U27" s="116"/>
      <c r="V27" s="116">
        <v>8654</v>
      </c>
      <c r="W27" s="116">
        <v>9118</v>
      </c>
      <c r="X27" s="116">
        <v>8596</v>
      </c>
      <c r="Y27" s="112">
        <v>8734</v>
      </c>
      <c r="Z27" s="112">
        <v>9630</v>
      </c>
      <c r="AB27" s="117">
        <f t="shared" si="2"/>
        <v>5.7228772463630312E-2</v>
      </c>
    </row>
    <row r="28" spans="1:28" x14ac:dyDescent="0.25">
      <c r="S28" s="115" t="s">
        <v>73</v>
      </c>
      <c r="T28" s="115"/>
      <c r="U28" s="116"/>
      <c r="V28" s="116">
        <v>23088</v>
      </c>
      <c r="W28" s="116">
        <v>24130</v>
      </c>
      <c r="X28" s="116">
        <v>23055</v>
      </c>
      <c r="Y28" s="112">
        <v>22702</v>
      </c>
      <c r="Z28" s="112">
        <v>27267</v>
      </c>
      <c r="AB28" s="117">
        <f t="shared" si="2"/>
        <v>0.16204121897879623</v>
      </c>
    </row>
    <row r="29" spans="1:28" x14ac:dyDescent="0.25">
      <c r="S29" s="115" t="s">
        <v>74</v>
      </c>
      <c r="T29" s="115"/>
      <c r="U29" s="116"/>
      <c r="V29" s="116">
        <v>5816</v>
      </c>
      <c r="W29" s="116">
        <v>9040</v>
      </c>
      <c r="X29" s="116">
        <v>6177</v>
      </c>
      <c r="Y29" s="112">
        <v>6388</v>
      </c>
      <c r="Z29" s="112">
        <v>7141</v>
      </c>
      <c r="AB29" s="117">
        <f t="shared" si="2"/>
        <v>4.2437244461348292E-2</v>
      </c>
    </row>
    <row r="30" spans="1:28" x14ac:dyDescent="0.25">
      <c r="S30" s="115" t="s">
        <v>75</v>
      </c>
      <c r="T30" s="115"/>
      <c r="U30" s="116"/>
      <c r="V30" s="116">
        <v>7273</v>
      </c>
      <c r="W30" s="116">
        <v>5504</v>
      </c>
      <c r="X30" s="116">
        <v>7212</v>
      </c>
      <c r="Y30" s="112">
        <v>6785</v>
      </c>
      <c r="Z30" s="112">
        <v>7506</v>
      </c>
      <c r="AB30" s="117">
        <f t="shared" si="2"/>
        <v>4.4606351621184752E-2</v>
      </c>
    </row>
    <row r="31" spans="1:28" x14ac:dyDescent="0.25">
      <c r="S31" s="115" t="s">
        <v>76</v>
      </c>
      <c r="T31" s="115"/>
      <c r="U31" s="116"/>
      <c r="V31" s="116">
        <v>13221</v>
      </c>
      <c r="W31" s="116">
        <v>14002</v>
      </c>
      <c r="X31" s="116">
        <v>14646</v>
      </c>
      <c r="Y31" s="112">
        <v>15961</v>
      </c>
      <c r="Z31" s="112">
        <v>17753</v>
      </c>
      <c r="AB31" s="117">
        <f t="shared" si="2"/>
        <v>0.10550180659883997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2607</v>
      </c>
      <c r="W32" s="116">
        <v>2693</v>
      </c>
      <c r="X32" s="116">
        <v>2814</v>
      </c>
      <c r="Y32" s="112">
        <v>2648</v>
      </c>
      <c r="Z32" s="112">
        <v>2911</v>
      </c>
      <c r="AB32" s="117">
        <f t="shared" si="2"/>
        <v>1.7299372444613482E-2</v>
      </c>
    </row>
    <row r="33" spans="19:32" x14ac:dyDescent="0.25">
      <c r="S33" s="115" t="s">
        <v>78</v>
      </c>
      <c r="T33" s="115"/>
      <c r="U33" s="116"/>
      <c r="V33" s="116">
        <v>5742</v>
      </c>
      <c r="W33" s="116">
        <v>6448</v>
      </c>
      <c r="X33" s="116">
        <v>6512</v>
      </c>
      <c r="Y33" s="112">
        <v>6505</v>
      </c>
      <c r="Z33" s="112">
        <v>6945</v>
      </c>
      <c r="AB33" s="117">
        <f t="shared" si="2"/>
        <v>4.1272463630312825E-2</v>
      </c>
    </row>
    <row r="34" spans="19:32" x14ac:dyDescent="0.25">
      <c r="S34" s="118" t="s">
        <v>53</v>
      </c>
      <c r="T34" s="118"/>
      <c r="U34" s="119"/>
      <c r="V34" s="119">
        <v>150079</v>
      </c>
      <c r="W34" s="119">
        <v>153856</v>
      </c>
      <c r="X34" s="119">
        <v>149765</v>
      </c>
      <c r="Y34" s="120">
        <v>150416</v>
      </c>
      <c r="Z34" s="120">
        <v>168272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89973</v>
      </c>
      <c r="W37" s="112">
        <v>90199</v>
      </c>
      <c r="X37" s="112">
        <v>89882</v>
      </c>
      <c r="Y37" s="112">
        <v>86292</v>
      </c>
      <c r="Z37" s="112">
        <v>84126</v>
      </c>
      <c r="AB37" s="132">
        <f>Z37/Z40*100</f>
        <v>78.206546495737612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16355</v>
      </c>
      <c r="W38" s="112">
        <v>18410</v>
      </c>
      <c r="X38" s="112">
        <v>18064</v>
      </c>
      <c r="Y38" s="112">
        <v>18558</v>
      </c>
      <c r="Z38" s="112">
        <v>23443</v>
      </c>
      <c r="AB38" s="132">
        <f>Z38/Z40*100</f>
        <v>21.793453504262381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106328</v>
      </c>
      <c r="W40" s="112">
        <v>108609</v>
      </c>
      <c r="X40" s="112">
        <v>107946</v>
      </c>
      <c r="Y40" s="112">
        <v>104850</v>
      </c>
      <c r="Z40" s="112">
        <v>107569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15</v>
      </c>
      <c r="X44" s="112">
        <v>9</v>
      </c>
      <c r="Y44" s="112">
        <v>11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970</v>
      </c>
      <c r="W45" s="112">
        <v>1048</v>
      </c>
      <c r="X45" s="112">
        <v>1037</v>
      </c>
      <c r="Y45" s="112">
        <v>977</v>
      </c>
      <c r="Z45" s="112">
        <v>1468</v>
      </c>
    </row>
    <row r="46" spans="19:32" x14ac:dyDescent="0.25">
      <c r="S46" s="115" t="s">
        <v>38</v>
      </c>
      <c r="T46" s="115"/>
      <c r="U46" s="112"/>
      <c r="V46" s="112">
        <v>4222</v>
      </c>
      <c r="W46" s="112">
        <v>4439</v>
      </c>
      <c r="X46" s="112">
        <v>4005</v>
      </c>
      <c r="Y46" s="112">
        <v>3844</v>
      </c>
      <c r="Z46" s="112">
        <v>5365</v>
      </c>
    </row>
    <row r="47" spans="19:32" x14ac:dyDescent="0.25">
      <c r="S47" s="115" t="s">
        <v>39</v>
      </c>
      <c r="T47" s="115"/>
      <c r="U47" s="112"/>
      <c r="V47" s="112">
        <v>10173</v>
      </c>
      <c r="W47" s="112">
        <v>10294</v>
      </c>
      <c r="X47" s="112">
        <v>9558</v>
      </c>
      <c r="Y47" s="112">
        <v>8951</v>
      </c>
      <c r="Z47" s="112">
        <v>9772</v>
      </c>
    </row>
    <row r="48" spans="19:32" x14ac:dyDescent="0.25">
      <c r="S48" s="115" t="s">
        <v>40</v>
      </c>
      <c r="T48" s="115"/>
      <c r="U48" s="112"/>
      <c r="V48" s="112">
        <v>13298</v>
      </c>
      <c r="W48" s="112">
        <v>14023</v>
      </c>
      <c r="X48" s="112">
        <v>13857</v>
      </c>
      <c r="Y48" s="112">
        <v>14091</v>
      </c>
      <c r="Z48" s="112">
        <v>14948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11660</v>
      </c>
      <c r="W49" s="112">
        <v>11733</v>
      </c>
      <c r="X49" s="112">
        <v>11296</v>
      </c>
      <c r="Y49" s="112">
        <v>11305</v>
      </c>
      <c r="Z49" s="112">
        <v>11803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Brimbank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9723</v>
      </c>
      <c r="W50" s="112">
        <v>9789</v>
      </c>
      <c r="X50" s="112">
        <v>9362</v>
      </c>
      <c r="Y50" s="112">
        <v>9398</v>
      </c>
      <c r="Z50" s="112">
        <v>9990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7724</v>
      </c>
      <c r="W51" s="112">
        <v>7793</v>
      </c>
      <c r="X51" s="112">
        <v>7628</v>
      </c>
      <c r="Y51" s="112">
        <v>7574</v>
      </c>
      <c r="Z51" s="112">
        <v>8225</v>
      </c>
    </row>
    <row r="52" spans="1:26" ht="15" customHeight="1" x14ac:dyDescent="0.25">
      <c r="S52" s="115" t="s">
        <v>44</v>
      </c>
      <c r="T52" s="115"/>
      <c r="U52" s="112"/>
      <c r="V52" s="112">
        <v>7238</v>
      </c>
      <c r="W52" s="112">
        <v>7082</v>
      </c>
      <c r="X52" s="112">
        <v>6862</v>
      </c>
      <c r="Y52" s="112">
        <v>6822</v>
      </c>
      <c r="Z52" s="112">
        <v>7042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6765</v>
      </c>
      <c r="W53" s="112">
        <v>6583</v>
      </c>
      <c r="X53" s="112">
        <v>6344</v>
      </c>
      <c r="Y53" s="112">
        <v>6396</v>
      </c>
      <c r="Z53" s="112">
        <v>6789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5694</v>
      </c>
      <c r="W54" s="112">
        <v>5726</v>
      </c>
      <c r="X54" s="112">
        <v>5578</v>
      </c>
      <c r="Y54" s="112">
        <v>5724</v>
      </c>
      <c r="Z54" s="112">
        <v>5999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3959</v>
      </c>
      <c r="W55" s="112">
        <v>4081</v>
      </c>
      <c r="X55" s="112">
        <v>4114</v>
      </c>
      <c r="Y55" s="112">
        <v>4177</v>
      </c>
      <c r="Z55" s="112">
        <v>4576</v>
      </c>
    </row>
    <row r="56" spans="1:26" ht="15" customHeight="1" x14ac:dyDescent="0.25">
      <c r="S56" s="115" t="s">
        <v>48</v>
      </c>
      <c r="T56" s="115"/>
      <c r="U56" s="112"/>
      <c r="V56" s="112">
        <v>1689</v>
      </c>
      <c r="W56" s="112">
        <v>1816</v>
      </c>
      <c r="X56" s="112">
        <v>1876</v>
      </c>
      <c r="Y56" s="112">
        <v>2000</v>
      </c>
      <c r="Z56" s="112">
        <v>2293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573</v>
      </c>
      <c r="W57" s="112">
        <v>627</v>
      </c>
      <c r="X57" s="112">
        <v>672</v>
      </c>
      <c r="Y57" s="112">
        <v>685</v>
      </c>
      <c r="Z57" s="112">
        <v>696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198</v>
      </c>
      <c r="W58" s="112">
        <v>192</v>
      </c>
      <c r="X58" s="112">
        <v>186</v>
      </c>
      <c r="Y58" s="112">
        <v>207</v>
      </c>
      <c r="Z58" s="112">
        <v>245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85</v>
      </c>
      <c r="W59" s="112">
        <v>92</v>
      </c>
      <c r="X59" s="112">
        <v>82</v>
      </c>
      <c r="Y59" s="112">
        <v>66</v>
      </c>
      <c r="Z59" s="112">
        <v>76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49</v>
      </c>
      <c r="W60" s="112">
        <v>46</v>
      </c>
      <c r="X60" s="112">
        <v>51</v>
      </c>
      <c r="Y60" s="112">
        <v>53</v>
      </c>
      <c r="Z60" s="112">
        <v>47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84031</v>
      </c>
      <c r="W61" s="112">
        <v>85373</v>
      </c>
      <c r="X61" s="112">
        <v>82517</v>
      </c>
      <c r="Y61" s="112">
        <v>82281</v>
      </c>
      <c r="Z61" s="112">
        <v>89351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6</v>
      </c>
      <c r="X63" s="112">
        <v>13</v>
      </c>
      <c r="Y63" s="112">
        <v>8</v>
      </c>
      <c r="Z63" s="112">
        <v>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1383</v>
      </c>
      <c r="W64" s="112">
        <v>1398</v>
      </c>
      <c r="X64" s="112">
        <v>1231</v>
      </c>
      <c r="Y64" s="112">
        <v>1220</v>
      </c>
      <c r="Z64" s="112">
        <v>1787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Brimbank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4025</v>
      </c>
      <c r="W65" s="112">
        <v>4232</v>
      </c>
      <c r="X65" s="112">
        <v>3994</v>
      </c>
      <c r="Y65" s="112">
        <v>3979</v>
      </c>
      <c r="Z65" s="112">
        <v>5606</v>
      </c>
    </row>
    <row r="66" spans="1:26" x14ac:dyDescent="0.25">
      <c r="S66" s="115" t="s">
        <v>39</v>
      </c>
      <c r="T66" s="115"/>
      <c r="U66" s="112"/>
      <c r="V66" s="112">
        <v>8192</v>
      </c>
      <c r="W66" s="112">
        <v>8584</v>
      </c>
      <c r="X66" s="112">
        <v>8179</v>
      </c>
      <c r="Y66" s="112">
        <v>8380</v>
      </c>
      <c r="Z66" s="112">
        <v>9912</v>
      </c>
    </row>
    <row r="67" spans="1:26" x14ac:dyDescent="0.25">
      <c r="S67" s="115" t="s">
        <v>40</v>
      </c>
      <c r="T67" s="115"/>
      <c r="U67" s="112"/>
      <c r="V67" s="112">
        <v>10360</v>
      </c>
      <c r="W67" s="112">
        <v>10889</v>
      </c>
      <c r="X67" s="112">
        <v>10598</v>
      </c>
      <c r="Y67" s="112">
        <v>10649</v>
      </c>
      <c r="Z67" s="112">
        <v>12055</v>
      </c>
    </row>
    <row r="68" spans="1:26" x14ac:dyDescent="0.25">
      <c r="S68" s="115" t="s">
        <v>41</v>
      </c>
      <c r="T68" s="115"/>
      <c r="U68" s="112"/>
      <c r="V68" s="112">
        <v>8502</v>
      </c>
      <c r="W68" s="112">
        <v>8811</v>
      </c>
      <c r="X68" s="112">
        <v>8719</v>
      </c>
      <c r="Y68" s="112">
        <v>8937</v>
      </c>
      <c r="Z68" s="112">
        <v>10150</v>
      </c>
    </row>
    <row r="69" spans="1:26" x14ac:dyDescent="0.25">
      <c r="S69" s="115" t="s">
        <v>42</v>
      </c>
      <c r="T69" s="115"/>
      <c r="U69" s="112"/>
      <c r="V69" s="112">
        <v>6767</v>
      </c>
      <c r="W69" s="112">
        <v>7155</v>
      </c>
      <c r="X69" s="112">
        <v>7193</v>
      </c>
      <c r="Y69" s="112">
        <v>7366</v>
      </c>
      <c r="Z69" s="112">
        <v>8281</v>
      </c>
    </row>
    <row r="70" spans="1:26" x14ac:dyDescent="0.25">
      <c r="S70" s="115" t="s">
        <v>43</v>
      </c>
      <c r="T70" s="115"/>
      <c r="U70" s="112"/>
      <c r="V70" s="112">
        <v>6097</v>
      </c>
      <c r="W70" s="112">
        <v>6150</v>
      </c>
      <c r="X70" s="112">
        <v>6015</v>
      </c>
      <c r="Y70" s="112">
        <v>6015</v>
      </c>
      <c r="Z70" s="112">
        <v>7112</v>
      </c>
    </row>
    <row r="71" spans="1:26" x14ac:dyDescent="0.25">
      <c r="S71" s="115" t="s">
        <v>44</v>
      </c>
      <c r="T71" s="115"/>
      <c r="U71" s="112"/>
      <c r="V71" s="112">
        <v>6238</v>
      </c>
      <c r="W71" s="112">
        <v>6376</v>
      </c>
      <c r="X71" s="112">
        <v>6224</v>
      </c>
      <c r="Y71" s="112">
        <v>6144</v>
      </c>
      <c r="Z71" s="112">
        <v>6766</v>
      </c>
    </row>
    <row r="72" spans="1:26" x14ac:dyDescent="0.25">
      <c r="S72" s="115" t="s">
        <v>45</v>
      </c>
      <c r="T72" s="115"/>
      <c r="U72" s="112"/>
      <c r="V72" s="112">
        <v>5482</v>
      </c>
      <c r="W72" s="112">
        <v>5595</v>
      </c>
      <c r="X72" s="112">
        <v>5561</v>
      </c>
      <c r="Y72" s="112">
        <v>5685</v>
      </c>
      <c r="Z72" s="112">
        <v>6494</v>
      </c>
    </row>
    <row r="73" spans="1:26" x14ac:dyDescent="0.25">
      <c r="S73" s="115" t="s">
        <v>46</v>
      </c>
      <c r="T73" s="115"/>
      <c r="U73" s="112"/>
      <c r="V73" s="112">
        <v>4482</v>
      </c>
      <c r="W73" s="112">
        <v>4498</v>
      </c>
      <c r="X73" s="112">
        <v>4491</v>
      </c>
      <c r="Y73" s="112">
        <v>4489</v>
      </c>
      <c r="Z73" s="112">
        <v>4976</v>
      </c>
    </row>
    <row r="74" spans="1:26" x14ac:dyDescent="0.25">
      <c r="S74" s="115" t="s">
        <v>47</v>
      </c>
      <c r="T74" s="115"/>
      <c r="U74" s="112"/>
      <c r="V74" s="112">
        <v>2762</v>
      </c>
      <c r="W74" s="112">
        <v>2959</v>
      </c>
      <c r="X74" s="112">
        <v>3141</v>
      </c>
      <c r="Y74" s="112">
        <v>3200</v>
      </c>
      <c r="Z74" s="112">
        <v>3515</v>
      </c>
    </row>
    <row r="75" spans="1:26" x14ac:dyDescent="0.25">
      <c r="S75" s="115" t="s">
        <v>48</v>
      </c>
      <c r="T75" s="115"/>
      <c r="U75" s="112"/>
      <c r="V75" s="112">
        <v>1115</v>
      </c>
      <c r="W75" s="112">
        <v>1152</v>
      </c>
      <c r="X75" s="112">
        <v>1181</v>
      </c>
      <c r="Y75" s="112">
        <v>1257</v>
      </c>
      <c r="Z75" s="112">
        <v>1411</v>
      </c>
    </row>
    <row r="76" spans="1:26" x14ac:dyDescent="0.25">
      <c r="S76" s="115" t="s">
        <v>49</v>
      </c>
      <c r="T76" s="115"/>
      <c r="U76" s="112"/>
      <c r="V76" s="112">
        <v>356</v>
      </c>
      <c r="W76" s="112">
        <v>384</v>
      </c>
      <c r="X76" s="112">
        <v>425</v>
      </c>
      <c r="Y76" s="112">
        <v>424</v>
      </c>
      <c r="Z76" s="112">
        <v>479</v>
      </c>
    </row>
    <row r="77" spans="1:26" x14ac:dyDescent="0.25">
      <c r="S77" s="115" t="s">
        <v>50</v>
      </c>
      <c r="T77" s="115"/>
      <c r="U77" s="112"/>
      <c r="V77" s="112">
        <v>139</v>
      </c>
      <c r="W77" s="112">
        <v>149</v>
      </c>
      <c r="X77" s="112">
        <v>142</v>
      </c>
      <c r="Y77" s="112">
        <v>144</v>
      </c>
      <c r="Z77" s="112">
        <v>153</v>
      </c>
    </row>
    <row r="78" spans="1:26" x14ac:dyDescent="0.25">
      <c r="S78" s="115" t="s">
        <v>51</v>
      </c>
      <c r="T78" s="115"/>
      <c r="U78" s="112"/>
      <c r="V78" s="112">
        <v>65</v>
      </c>
      <c r="W78" s="112">
        <v>72</v>
      </c>
      <c r="X78" s="112">
        <v>77</v>
      </c>
      <c r="Y78" s="112">
        <v>88</v>
      </c>
      <c r="Z78" s="112">
        <v>84</v>
      </c>
    </row>
    <row r="79" spans="1:26" x14ac:dyDescent="0.25">
      <c r="S79" s="115" t="s">
        <v>52</v>
      </c>
      <c r="T79" s="115"/>
      <c r="U79" s="112"/>
      <c r="V79" s="112">
        <v>70</v>
      </c>
      <c r="W79" s="112">
        <v>73</v>
      </c>
      <c r="X79" s="112">
        <v>65</v>
      </c>
      <c r="Y79" s="112">
        <v>53</v>
      </c>
      <c r="Z79" s="112">
        <v>51</v>
      </c>
    </row>
    <row r="80" spans="1:26" x14ac:dyDescent="0.25">
      <c r="S80" s="118" t="s">
        <v>53</v>
      </c>
      <c r="T80" s="118"/>
      <c r="U80" s="112"/>
      <c r="V80" s="112">
        <v>66054</v>
      </c>
      <c r="W80" s="112">
        <v>68487</v>
      </c>
      <c r="X80" s="112">
        <v>67247</v>
      </c>
      <c r="Y80" s="112">
        <v>68038</v>
      </c>
      <c r="Z80" s="112">
        <v>78849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Brimbank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5328</v>
      </c>
      <c r="W83" s="112">
        <v>5221</v>
      </c>
      <c r="X83" s="112">
        <v>5280</v>
      </c>
      <c r="Y83" s="112">
        <v>5259</v>
      </c>
      <c r="Z83" s="112">
        <v>5236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5948</v>
      </c>
      <c r="W84" s="112">
        <v>6265</v>
      </c>
      <c r="X84" s="112">
        <v>6313</v>
      </c>
      <c r="Y84" s="112">
        <v>6272</v>
      </c>
      <c r="Z84" s="112">
        <v>6538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9484</v>
      </c>
      <c r="W85" s="112">
        <v>9511</v>
      </c>
      <c r="X85" s="112">
        <v>9331</v>
      </c>
      <c r="Y85" s="112">
        <v>9064</v>
      </c>
      <c r="Z85" s="112">
        <v>9031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168,270</v>
      </c>
      <c r="D86" s="96">
        <f t="shared" ref="D86:D91" si="4">AD4</f>
        <v>0.11869747899159666</v>
      </c>
      <c r="E86" s="97">
        <f t="shared" ref="E86:E91" si="5">AD4</f>
        <v>0.11869747899159666</v>
      </c>
      <c r="F86" s="96">
        <f t="shared" ref="F86:F91" si="6">AF4</f>
        <v>0.12116467335176728</v>
      </c>
      <c r="G86" s="97">
        <f t="shared" ref="G86:G91" si="7">AF4</f>
        <v>0.12116467335176728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2974</v>
      </c>
      <c r="W86" s="112">
        <v>3098</v>
      </c>
      <c r="X86" s="112">
        <v>3151</v>
      </c>
      <c r="Y86" s="112">
        <v>3080</v>
      </c>
      <c r="Z86" s="112">
        <v>3136</v>
      </c>
    </row>
    <row r="87" spans="1:30" ht="15" customHeight="1" x14ac:dyDescent="0.25">
      <c r="A87" s="98" t="s">
        <v>4</v>
      </c>
      <c r="B87" s="49"/>
      <c r="C87" s="57" t="str">
        <f t="shared" si="3"/>
        <v>89,352</v>
      </c>
      <c r="D87" s="96">
        <f t="shared" si="4"/>
        <v>8.5937215152951385E-2</v>
      </c>
      <c r="E87" s="97">
        <f t="shared" si="5"/>
        <v>8.5937215152951385E-2</v>
      </c>
      <c r="F87" s="96">
        <f t="shared" si="6"/>
        <v>6.3347177760058937E-2</v>
      </c>
      <c r="G87" s="97">
        <f t="shared" si="7"/>
        <v>6.3347177760058937E-2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3546</v>
      </c>
      <c r="W87" s="112">
        <v>3509</v>
      </c>
      <c r="X87" s="112">
        <v>3517</v>
      </c>
      <c r="Y87" s="112">
        <v>3465</v>
      </c>
      <c r="Z87" s="112">
        <v>3578</v>
      </c>
    </row>
    <row r="88" spans="1:30" ht="15" customHeight="1" x14ac:dyDescent="0.25">
      <c r="A88" s="98" t="s">
        <v>5</v>
      </c>
      <c r="B88" s="49"/>
      <c r="C88" s="57" t="str">
        <f t="shared" si="3"/>
        <v>78,844</v>
      </c>
      <c r="D88" s="96">
        <f t="shared" si="4"/>
        <v>0.15882301067050775</v>
      </c>
      <c r="E88" s="97">
        <f t="shared" si="5"/>
        <v>0.15882301067050775</v>
      </c>
      <c r="F88" s="96">
        <f t="shared" si="6"/>
        <v>0.19371981407742744</v>
      </c>
      <c r="G88" s="97">
        <f t="shared" si="7"/>
        <v>0.19371981407742744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3068</v>
      </c>
      <c r="W88" s="112">
        <v>3112</v>
      </c>
      <c r="X88" s="112">
        <v>3064</v>
      </c>
      <c r="Y88" s="112">
        <v>2965</v>
      </c>
      <c r="Z88" s="112">
        <v>2975</v>
      </c>
    </row>
    <row r="89" spans="1:30" ht="15" customHeight="1" x14ac:dyDescent="0.25">
      <c r="A89" s="49" t="s">
        <v>6</v>
      </c>
      <c r="B89" s="49"/>
      <c r="C89" s="57" t="str">
        <f t="shared" si="3"/>
        <v>107,567</v>
      </c>
      <c r="D89" s="96">
        <f t="shared" si="4"/>
        <v>2.5913209346685839E-2</v>
      </c>
      <c r="E89" s="97">
        <f t="shared" si="5"/>
        <v>2.5913209346685839E-2</v>
      </c>
      <c r="F89" s="96">
        <f t="shared" si="6"/>
        <v>1.1643107712853595E-2</v>
      </c>
      <c r="G89" s="97">
        <f t="shared" si="7"/>
        <v>1.1643107712853595E-2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7537</v>
      </c>
      <c r="W89" s="112">
        <v>7730</v>
      </c>
      <c r="X89" s="112">
        <v>7383</v>
      </c>
      <c r="Y89" s="112">
        <v>7192</v>
      </c>
      <c r="Z89" s="112">
        <v>7287</v>
      </c>
    </row>
    <row r="90" spans="1:30" ht="15" customHeight="1" x14ac:dyDescent="0.25">
      <c r="A90" s="49" t="s">
        <v>96</v>
      </c>
      <c r="B90" s="49"/>
      <c r="C90" s="57" t="str">
        <f t="shared" si="3"/>
        <v>$42,335</v>
      </c>
      <c r="D90" s="96">
        <f t="shared" si="4"/>
        <v>-1.7594423250071878E-2</v>
      </c>
      <c r="E90" s="97">
        <f t="shared" si="5"/>
        <v>-1.7594423250071878E-2</v>
      </c>
      <c r="F90" s="96">
        <f t="shared" si="6"/>
        <v>2.5535059927244808E-2</v>
      </c>
      <c r="G90" s="97">
        <f t="shared" si="7"/>
        <v>2.5535059927244808E-2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9649</v>
      </c>
      <c r="W90" s="112">
        <v>10012</v>
      </c>
      <c r="X90" s="112">
        <v>9815</v>
      </c>
      <c r="Y90" s="112">
        <v>9217</v>
      </c>
      <c r="Z90" s="112">
        <v>9454</v>
      </c>
    </row>
    <row r="91" spans="1:30" ht="15" customHeight="1" x14ac:dyDescent="0.25">
      <c r="A91" s="49" t="s">
        <v>7</v>
      </c>
      <c r="B91" s="49"/>
      <c r="C91" s="57" t="str">
        <f t="shared" si="3"/>
        <v>$6,155.6 mil</v>
      </c>
      <c r="D91" s="96">
        <f t="shared" si="4"/>
        <v>6.6587243996446555E-2</v>
      </c>
      <c r="E91" s="97">
        <f t="shared" si="5"/>
        <v>6.6587243996446555E-2</v>
      </c>
      <c r="F91" s="96">
        <f t="shared" si="6"/>
        <v>0.15921950117980388</v>
      </c>
      <c r="G91" s="97">
        <f t="shared" si="7"/>
        <v>0.15921950117980388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58759</v>
      </c>
      <c r="W91" s="112">
        <v>59921</v>
      </c>
      <c r="X91" s="112">
        <v>59260</v>
      </c>
      <c r="Y91" s="112">
        <v>57058</v>
      </c>
      <c r="Z91" s="112">
        <v>57728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3820</v>
      </c>
      <c r="W93" s="112">
        <v>3846</v>
      </c>
      <c r="X93" s="112">
        <v>3935</v>
      </c>
      <c r="Y93" s="112">
        <v>3885</v>
      </c>
      <c r="Z93" s="112">
        <v>3925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7596</v>
      </c>
      <c r="W94" s="112">
        <v>7902</v>
      </c>
      <c r="X94" s="112">
        <v>7986</v>
      </c>
      <c r="Y94" s="112">
        <v>8006</v>
      </c>
      <c r="Z94" s="112">
        <v>8456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1655</v>
      </c>
      <c r="W95" s="112">
        <v>1665</v>
      </c>
      <c r="X95" s="112">
        <v>1638</v>
      </c>
      <c r="Y95" s="112">
        <v>1598</v>
      </c>
      <c r="Z95" s="112">
        <v>1760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6642</v>
      </c>
      <c r="W96" s="112">
        <v>7194</v>
      </c>
      <c r="X96" s="112">
        <v>7407</v>
      </c>
      <c r="Y96" s="112">
        <v>7405</v>
      </c>
      <c r="Z96" s="112">
        <v>7734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8126</v>
      </c>
      <c r="W97" s="112">
        <v>8088</v>
      </c>
      <c r="X97" s="112">
        <v>7885</v>
      </c>
      <c r="Y97" s="112">
        <v>7626</v>
      </c>
      <c r="Z97" s="112">
        <v>7725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5217</v>
      </c>
      <c r="W98" s="112">
        <v>5175</v>
      </c>
      <c r="X98" s="112">
        <v>5146</v>
      </c>
      <c r="Y98" s="112">
        <v>5055</v>
      </c>
      <c r="Z98" s="112">
        <v>5083</v>
      </c>
    </row>
    <row r="99" spans="1:32" ht="15" customHeight="1" x14ac:dyDescent="0.25">
      <c r="S99" s="115" t="s">
        <v>197</v>
      </c>
      <c r="T99" s="115"/>
      <c r="U99" s="112"/>
      <c r="V99" s="112">
        <v>1293</v>
      </c>
      <c r="W99" s="112">
        <v>1342</v>
      </c>
      <c r="X99" s="112">
        <v>1353</v>
      </c>
      <c r="Y99" s="112">
        <v>1464</v>
      </c>
      <c r="Z99" s="112">
        <v>1692</v>
      </c>
    </row>
    <row r="100" spans="1:32" ht="15" customHeight="1" x14ac:dyDescent="0.25">
      <c r="S100" s="115" t="s">
        <v>58</v>
      </c>
      <c r="T100" s="115"/>
      <c r="U100" s="112"/>
      <c r="V100" s="112">
        <v>5651</v>
      </c>
      <c r="W100" s="112">
        <v>6090</v>
      </c>
      <c r="X100" s="112">
        <v>6191</v>
      </c>
      <c r="Y100" s="112">
        <v>6062</v>
      </c>
      <c r="Z100" s="112">
        <v>6607</v>
      </c>
    </row>
    <row r="101" spans="1:32" x14ac:dyDescent="0.25">
      <c r="A101" s="18"/>
      <c r="S101" s="118" t="s">
        <v>53</v>
      </c>
      <c r="T101" s="118"/>
      <c r="U101" s="112"/>
      <c r="V101" s="112">
        <v>47573</v>
      </c>
      <c r="W101" s="112">
        <v>48691</v>
      </c>
      <c r="X101" s="112">
        <v>48685</v>
      </c>
      <c r="Y101" s="112">
        <v>47702</v>
      </c>
      <c r="Z101" s="112">
        <v>49773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122588</v>
      </c>
      <c r="W104" s="112">
        <v>125403</v>
      </c>
      <c r="X104" s="112">
        <v>125897</v>
      </c>
      <c r="Y104" s="112">
        <v>124105</v>
      </c>
      <c r="Z104" s="112">
        <v>141148</v>
      </c>
      <c r="AB104" s="109" t="str">
        <f>TEXT(Z104,"###,###")</f>
        <v>141,148</v>
      </c>
      <c r="AD104" s="130">
        <f>Z104/($Z$4)*100</f>
        <v>83.881856540084385</v>
      </c>
      <c r="AF104" s="109"/>
    </row>
    <row r="105" spans="1:32" x14ac:dyDescent="0.25">
      <c r="S105" s="115" t="s">
        <v>17</v>
      </c>
      <c r="T105" s="115"/>
      <c r="U105" s="112"/>
      <c r="V105" s="112">
        <v>15740</v>
      </c>
      <c r="W105" s="112">
        <v>17197</v>
      </c>
      <c r="X105" s="112">
        <v>15967</v>
      </c>
      <c r="Y105" s="112">
        <v>16080</v>
      </c>
      <c r="Z105" s="112">
        <v>17328</v>
      </c>
      <c r="AB105" s="109" t="str">
        <f>TEXT(Z105,"###,###")</f>
        <v>17,328</v>
      </c>
      <c r="AD105" s="130">
        <f>Z105/($Z$4)*100</f>
        <v>10.297735781779284</v>
      </c>
      <c r="AF105" s="109"/>
    </row>
    <row r="106" spans="1:32" x14ac:dyDescent="0.25">
      <c r="S106" s="118" t="s">
        <v>53</v>
      </c>
      <c r="T106" s="118"/>
      <c r="U106" s="120"/>
      <c r="V106" s="120">
        <v>138328</v>
      </c>
      <c r="W106" s="120">
        <v>142600</v>
      </c>
      <c r="X106" s="120">
        <v>141864</v>
      </c>
      <c r="Y106" s="120">
        <v>140185</v>
      </c>
      <c r="Z106" s="120">
        <v>158476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24489</v>
      </c>
      <c r="W108" s="112">
        <v>22852</v>
      </c>
      <c r="X108" s="112">
        <v>23308</v>
      </c>
      <c r="Y108" s="112">
        <v>21793</v>
      </c>
      <c r="Z108" s="112">
        <v>24218</v>
      </c>
      <c r="AB108" s="109" t="str">
        <f>TEXT(Z108,"###,###")</f>
        <v>24,218</v>
      </c>
      <c r="AD108" s="130">
        <f>Z108/($Z$4)*100</f>
        <v>14.392345634991383</v>
      </c>
      <c r="AF108" s="109"/>
    </row>
    <row r="109" spans="1:32" x14ac:dyDescent="0.25">
      <c r="S109" s="115" t="s">
        <v>20</v>
      </c>
      <c r="T109" s="115"/>
      <c r="U109" s="112"/>
      <c r="V109" s="112">
        <v>18527</v>
      </c>
      <c r="W109" s="112">
        <v>17220</v>
      </c>
      <c r="X109" s="112">
        <v>17455</v>
      </c>
      <c r="Y109" s="112">
        <v>18783</v>
      </c>
      <c r="Z109" s="112">
        <v>21228</v>
      </c>
      <c r="AB109" s="109" t="str">
        <f>TEXT(Z109,"###,###")</f>
        <v>21,228</v>
      </c>
      <c r="AD109" s="130">
        <f>Z109/($Z$4)*100</f>
        <v>12.615439472276698</v>
      </c>
      <c r="AF109" s="109"/>
    </row>
    <row r="110" spans="1:32" x14ac:dyDescent="0.25">
      <c r="S110" s="115" t="s">
        <v>21</v>
      </c>
      <c r="T110" s="115"/>
      <c r="U110" s="112"/>
      <c r="V110" s="112">
        <v>31847</v>
      </c>
      <c r="W110" s="112">
        <v>34972</v>
      </c>
      <c r="X110" s="112">
        <v>32591</v>
      </c>
      <c r="Y110" s="112">
        <v>32829</v>
      </c>
      <c r="Z110" s="112">
        <v>36813</v>
      </c>
      <c r="AB110" s="109" t="str">
        <f>TEXT(Z110,"###,###")</f>
        <v>36,813</v>
      </c>
      <c r="AD110" s="130">
        <f>Z110/($Z$4)*100</f>
        <v>21.877339989302904</v>
      </c>
      <c r="AF110" s="109"/>
    </row>
    <row r="111" spans="1:32" x14ac:dyDescent="0.25">
      <c r="S111" s="115" t="s">
        <v>22</v>
      </c>
      <c r="T111" s="115"/>
      <c r="U111" s="112"/>
      <c r="V111" s="112">
        <v>63787</v>
      </c>
      <c r="W111" s="112">
        <v>68052</v>
      </c>
      <c r="X111" s="112">
        <v>65542</v>
      </c>
      <c r="Y111" s="112">
        <v>66780</v>
      </c>
      <c r="Z111" s="112">
        <v>76215</v>
      </c>
      <c r="AB111" s="109" t="str">
        <f>TEXT(Z111,"###,###")</f>
        <v>76,215</v>
      </c>
      <c r="AD111" s="130">
        <f>Z111/($Z$4)*100</f>
        <v>45.293278659297556</v>
      </c>
      <c r="AF111" s="109"/>
    </row>
    <row r="112" spans="1:32" x14ac:dyDescent="0.25">
      <c r="S112" s="118" t="s">
        <v>53</v>
      </c>
      <c r="T112" s="118"/>
      <c r="U112" s="112"/>
      <c r="V112" s="112">
        <v>150081</v>
      </c>
      <c r="W112" s="112">
        <v>153854</v>
      </c>
      <c r="X112" s="112">
        <v>149769</v>
      </c>
      <c r="Y112" s="112">
        <v>150416</v>
      </c>
      <c r="Z112" s="112">
        <v>168272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38.909999999999997</v>
      </c>
      <c r="W118" s="131">
        <v>38.85</v>
      </c>
      <c r="X118" s="131">
        <v>39.1</v>
      </c>
      <c r="Y118" s="131">
        <v>39.51</v>
      </c>
      <c r="Z118" s="131">
        <v>39.49</v>
      </c>
      <c r="AB118" s="109" t="str">
        <f>TEXT(Z118,"##.0")</f>
        <v>39.5</v>
      </c>
    </row>
    <row r="120" spans="19:32" x14ac:dyDescent="0.25">
      <c r="S120" s="101" t="s">
        <v>98</v>
      </c>
      <c r="T120" s="112"/>
      <c r="U120" s="112"/>
      <c r="V120" s="112">
        <v>91970</v>
      </c>
      <c r="W120" s="112">
        <v>93444</v>
      </c>
      <c r="X120" s="112">
        <v>92879</v>
      </c>
      <c r="Y120" s="112">
        <v>89330</v>
      </c>
      <c r="Z120" s="112">
        <v>91919</v>
      </c>
      <c r="AB120" s="109" t="str">
        <f>TEXT(Z120,"###,###")</f>
        <v>91,919</v>
      </c>
    </row>
    <row r="121" spans="19:32" x14ac:dyDescent="0.25">
      <c r="S121" s="101" t="s">
        <v>99</v>
      </c>
      <c r="T121" s="112"/>
      <c r="U121" s="112"/>
      <c r="V121" s="112">
        <v>7521</v>
      </c>
      <c r="W121" s="112">
        <v>7848</v>
      </c>
      <c r="X121" s="112">
        <v>7692</v>
      </c>
      <c r="Y121" s="112">
        <v>7439</v>
      </c>
      <c r="Z121" s="112">
        <v>6997</v>
      </c>
      <c r="AB121" s="109" t="str">
        <f>TEXT(Z121,"###,###")</f>
        <v>6,997</v>
      </c>
    </row>
    <row r="122" spans="19:32" x14ac:dyDescent="0.25">
      <c r="S122" s="101" t="s">
        <v>100</v>
      </c>
      <c r="T122" s="112"/>
      <c r="U122" s="112"/>
      <c r="V122" s="112">
        <v>6834</v>
      </c>
      <c r="W122" s="112">
        <v>7313</v>
      </c>
      <c r="X122" s="112">
        <v>7377</v>
      </c>
      <c r="Y122" s="112">
        <v>8083</v>
      </c>
      <c r="Z122" s="112">
        <v>8648</v>
      </c>
      <c r="AB122" s="109" t="str">
        <f>TEXT(Z122,"###,###")</f>
        <v>8,648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98804</v>
      </c>
      <c r="W124" s="112">
        <v>100757</v>
      </c>
      <c r="X124" s="112">
        <v>100256</v>
      </c>
      <c r="Y124" s="112">
        <v>97413</v>
      </c>
      <c r="Z124" s="112">
        <v>100567</v>
      </c>
      <c r="AB124" s="109" t="str">
        <f>TEXT(Z124,"###,###")</f>
        <v>100,567</v>
      </c>
      <c r="AD124" s="127">
        <f>Z124/$Z$7*100</f>
        <v>93.492427975122482</v>
      </c>
    </row>
    <row r="125" spans="19:32" x14ac:dyDescent="0.25">
      <c r="S125" s="101" t="s">
        <v>102</v>
      </c>
      <c r="T125" s="112"/>
      <c r="U125" s="112"/>
      <c r="V125" s="112">
        <v>14355</v>
      </c>
      <c r="W125" s="112">
        <v>15161</v>
      </c>
      <c r="X125" s="112">
        <v>15069</v>
      </c>
      <c r="Y125" s="112">
        <v>15522</v>
      </c>
      <c r="Z125" s="112">
        <v>15645</v>
      </c>
      <c r="AB125" s="109" t="str">
        <f>TEXT(Z125,"###,###")</f>
        <v>15,645</v>
      </c>
      <c r="AD125" s="127">
        <f>Z125/$Z$7*100</f>
        <v>14.544423475601253</v>
      </c>
    </row>
    <row r="127" spans="19:32" x14ac:dyDescent="0.25">
      <c r="S127" s="101" t="s">
        <v>103</v>
      </c>
      <c r="T127" s="112"/>
      <c r="U127" s="112"/>
      <c r="V127" s="112">
        <v>58760</v>
      </c>
      <c r="W127" s="112">
        <v>59920</v>
      </c>
      <c r="X127" s="112">
        <v>59263</v>
      </c>
      <c r="Y127" s="112">
        <v>57061</v>
      </c>
      <c r="Z127" s="112">
        <v>57731</v>
      </c>
      <c r="AB127" s="109" t="str">
        <f>TEXT(Z127,"###,###")</f>
        <v>57,731</v>
      </c>
      <c r="AD127" s="127">
        <f>Z127/$Z$7*100</f>
        <v>53.669805795457712</v>
      </c>
    </row>
    <row r="128" spans="19:32" x14ac:dyDescent="0.25">
      <c r="S128" s="101" t="s">
        <v>104</v>
      </c>
      <c r="T128" s="112"/>
      <c r="U128" s="112"/>
      <c r="V128" s="112">
        <v>47574</v>
      </c>
      <c r="W128" s="112">
        <v>48689</v>
      </c>
      <c r="X128" s="112">
        <v>48689</v>
      </c>
      <c r="Y128" s="112">
        <v>47704</v>
      </c>
      <c r="Z128" s="112">
        <v>49774</v>
      </c>
      <c r="AB128" s="109" t="str">
        <f>TEXT(Z128,"###,###")</f>
        <v>49,774</v>
      </c>
      <c r="AD128" s="127">
        <f>Z128/$Z$7*100</f>
        <v>46.272555709464797</v>
      </c>
    </row>
    <row r="130" spans="19:20" x14ac:dyDescent="0.25">
      <c r="S130" s="101" t="s">
        <v>280</v>
      </c>
      <c r="T130" s="127">
        <v>85.452787564959507</v>
      </c>
    </row>
    <row r="131" spans="19:20" x14ac:dyDescent="0.25">
      <c r="S131" s="101" t="s">
        <v>281</v>
      </c>
      <c r="T131" s="127">
        <v>6.5047830654382857</v>
      </c>
    </row>
    <row r="132" spans="19:20" x14ac:dyDescent="0.25">
      <c r="S132" s="101" t="s">
        <v>282</v>
      </c>
      <c r="T132" s="127">
        <v>8.0396404101629688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DAF7437-4B53-4E7E-AB71-8FC01B2062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93E1B1-D933-4CD2-AAE3-2E0CA460A4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CE9AB94-AD64-44E9-AA11-269C13AFE6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6C0AB45-09F7-4D3C-A11F-81463EF629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2EAB5-DE4C-4F1E-8A18-F1BF62A3CE6B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116</v>
      </c>
      <c r="T1" s="99"/>
      <c r="U1" s="99"/>
      <c r="V1" s="99"/>
      <c r="W1" s="99"/>
      <c r="X1" s="99"/>
      <c r="Y1" s="100" t="s">
        <v>212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116</v>
      </c>
      <c r="Y3" s="105" t="s">
        <v>212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8.11 Buloke,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4950</v>
      </c>
      <c r="W4" s="108">
        <v>4600</v>
      </c>
      <c r="X4" s="108">
        <v>5033</v>
      </c>
      <c r="Y4" s="108">
        <v>5178</v>
      </c>
      <c r="Z4" s="108">
        <v>5407</v>
      </c>
      <c r="AB4" s="109" t="str">
        <f>TEXT(Z4,"###,###")</f>
        <v>5,407</v>
      </c>
      <c r="AD4" s="110">
        <f>Z4/Y4-1</f>
        <v>4.4225569718037816E-2</v>
      </c>
      <c r="AF4" s="110">
        <f>Z4/V4-1</f>
        <v>9.2323232323232363E-2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2664</v>
      </c>
      <c r="W5" s="108">
        <v>2405</v>
      </c>
      <c r="X5" s="108">
        <v>2666</v>
      </c>
      <c r="Y5" s="108">
        <v>2697</v>
      </c>
      <c r="Z5" s="108">
        <v>2772</v>
      </c>
      <c r="AB5" s="109" t="str">
        <f>TEXT(Z5,"###,###")</f>
        <v>2,772</v>
      </c>
      <c r="AD5" s="110">
        <f t="shared" ref="AD5:AD9" si="0">Z5/Y5-1</f>
        <v>2.7808676307007785E-2</v>
      </c>
      <c r="AF5" s="110">
        <f t="shared" ref="AF5:AF9" si="1">Z5/V5-1</f>
        <v>4.0540540540540571E-2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2290</v>
      </c>
      <c r="W6" s="108">
        <v>2194</v>
      </c>
      <c r="X6" s="108">
        <v>2363</v>
      </c>
      <c r="Y6" s="108">
        <v>2475</v>
      </c>
      <c r="Z6" s="108">
        <v>2627</v>
      </c>
      <c r="AB6" s="109" t="str">
        <f>TEXT(Z6,"###,###")</f>
        <v>2,627</v>
      </c>
      <c r="AD6" s="110">
        <f t="shared" si="0"/>
        <v>6.1414141414141366E-2</v>
      </c>
      <c r="AF6" s="110">
        <f t="shared" si="1"/>
        <v>0.14716157205240177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3420</v>
      </c>
      <c r="W7" s="108">
        <v>3138</v>
      </c>
      <c r="X7" s="108">
        <v>3418</v>
      </c>
      <c r="Y7" s="108">
        <v>3481</v>
      </c>
      <c r="Z7" s="108">
        <v>3566</v>
      </c>
      <c r="AB7" s="109" t="str">
        <f>TEXT(Z7,"###,###")</f>
        <v>3,566</v>
      </c>
      <c r="AD7" s="110">
        <f t="shared" si="0"/>
        <v>2.4418270611893167E-2</v>
      </c>
      <c r="AF7" s="110">
        <f t="shared" si="1"/>
        <v>4.2690058479532222E-2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5,407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3,566</v>
      </c>
      <c r="P8" s="67"/>
      <c r="S8" s="107" t="s">
        <v>83</v>
      </c>
      <c r="T8" s="108"/>
      <c r="U8" s="108"/>
      <c r="V8" s="108">
        <v>29997.759999999998</v>
      </c>
      <c r="W8" s="108">
        <v>31400</v>
      </c>
      <c r="X8" s="108">
        <v>30455.06</v>
      </c>
      <c r="Y8" s="108">
        <v>34000.67</v>
      </c>
      <c r="Z8" s="108">
        <v>35012.79</v>
      </c>
      <c r="AB8" s="109" t="str">
        <f>TEXT(Z8,"$###,###")</f>
        <v>$35,013</v>
      </c>
      <c r="AD8" s="110">
        <f t="shared" si="0"/>
        <v>2.9767648696334525E-2</v>
      </c>
      <c r="AF8" s="110">
        <f t="shared" si="1"/>
        <v>0.16718014945115911</v>
      </c>
    </row>
    <row r="9" spans="1:32" x14ac:dyDescent="0.25">
      <c r="A9" s="30" t="s">
        <v>14</v>
      </c>
      <c r="B9" s="71"/>
      <c r="C9" s="72"/>
      <c r="D9" s="73">
        <f>AD104</f>
        <v>61.253930090623264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53.61749859786876</v>
      </c>
      <c r="P9" s="74" t="s">
        <v>84</v>
      </c>
      <c r="S9" s="107" t="s">
        <v>7</v>
      </c>
      <c r="T9" s="108"/>
      <c r="U9" s="108"/>
      <c r="V9" s="108">
        <v>162976003</v>
      </c>
      <c r="W9" s="108">
        <v>139630960</v>
      </c>
      <c r="X9" s="108">
        <v>174951049</v>
      </c>
      <c r="Y9" s="108">
        <v>176052273</v>
      </c>
      <c r="Z9" s="108">
        <v>200607534</v>
      </c>
      <c r="AB9" s="109" t="str">
        <f>TEXT(Z9/1000000,"$#,###.0")&amp;" mil"</f>
        <v>$200.6 mil</v>
      </c>
      <c r="AD9" s="110">
        <f t="shared" si="0"/>
        <v>0.13947710291704096</v>
      </c>
      <c r="AF9" s="110">
        <f t="shared" si="1"/>
        <v>0.23090228197583174</v>
      </c>
    </row>
    <row r="10" spans="1:32" x14ac:dyDescent="0.25">
      <c r="A10" s="30" t="s">
        <v>17</v>
      </c>
      <c r="B10" s="71"/>
      <c r="C10" s="72"/>
      <c r="D10" s="73">
        <f>AD105</f>
        <v>20.270020343998521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46.38250140213124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66.096466629276492</v>
      </c>
      <c r="P11" s="74" t="s">
        <v>84</v>
      </c>
      <c r="S11" s="107" t="s">
        <v>29</v>
      </c>
      <c r="T11" s="112"/>
      <c r="U11" s="112"/>
      <c r="V11" s="112">
        <v>3700</v>
      </c>
      <c r="W11" s="112">
        <v>3512</v>
      </c>
      <c r="X11" s="112">
        <v>3819</v>
      </c>
      <c r="Y11" s="112">
        <v>3957</v>
      </c>
      <c r="Z11" s="112">
        <v>4193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19.854178351093662</v>
      </c>
      <c r="P12" s="74" t="s">
        <v>84</v>
      </c>
      <c r="S12" s="107" t="s">
        <v>30</v>
      </c>
      <c r="T12" s="112"/>
      <c r="U12" s="112"/>
      <c r="V12" s="112">
        <v>1247</v>
      </c>
      <c r="W12" s="112">
        <v>1091</v>
      </c>
      <c r="X12" s="112">
        <v>1213</v>
      </c>
      <c r="Y12" s="112">
        <v>1221</v>
      </c>
      <c r="Z12" s="112">
        <v>1208</v>
      </c>
    </row>
    <row r="13" spans="1:32" ht="15" customHeight="1" x14ac:dyDescent="0.25">
      <c r="A13" s="30" t="s">
        <v>19</v>
      </c>
      <c r="B13" s="72"/>
      <c r="C13" s="72"/>
      <c r="D13" s="73">
        <f>AD108</f>
        <v>20.880340299611614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14.133482893998877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16.941002404290735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46.2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15.905307934159424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19.461581604038138</v>
      </c>
      <c r="P15" s="74" t="s">
        <v>84</v>
      </c>
      <c r="S15" s="115" t="s">
        <v>60</v>
      </c>
      <c r="T15" s="115"/>
      <c r="U15" s="116"/>
      <c r="V15" s="116">
        <v>691</v>
      </c>
      <c r="W15" s="116">
        <v>672</v>
      </c>
      <c r="X15" s="116">
        <v>817</v>
      </c>
      <c r="Y15" s="112">
        <v>839</v>
      </c>
      <c r="Z15" s="112">
        <v>858</v>
      </c>
      <c r="AB15" s="117">
        <f t="shared" ref="AB15:AB34" si="2">IF(Z15="np",0,Z15/$Z$34)</f>
        <v>0.15880066629650194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27.815794340669502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80.53841839596187</v>
      </c>
      <c r="P16" s="37" t="s">
        <v>84</v>
      </c>
      <c r="S16" s="115" t="s">
        <v>61</v>
      </c>
      <c r="T16" s="115"/>
      <c r="U16" s="116"/>
      <c r="V16" s="116">
        <v>5</v>
      </c>
      <c r="W16" s="116">
        <v>4</v>
      </c>
      <c r="X16" s="116">
        <v>5</v>
      </c>
      <c r="Y16" s="112">
        <v>2</v>
      </c>
      <c r="Z16" s="112">
        <v>4</v>
      </c>
      <c r="AB16" s="117">
        <f t="shared" si="2"/>
        <v>7.4032944660373866E-4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363</v>
      </c>
      <c r="W17" s="116">
        <v>227</v>
      </c>
      <c r="X17" s="116">
        <v>255</v>
      </c>
      <c r="Y17" s="112">
        <v>279</v>
      </c>
      <c r="Z17" s="112">
        <v>291</v>
      </c>
      <c r="AB17" s="117">
        <f t="shared" si="2"/>
        <v>5.3858967240421989E-2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20</v>
      </c>
      <c r="W18" s="116">
        <v>18</v>
      </c>
      <c r="X18" s="116">
        <v>23</v>
      </c>
      <c r="Y18" s="112">
        <v>18</v>
      </c>
      <c r="Z18" s="112">
        <v>20</v>
      </c>
      <c r="AB18" s="117">
        <f t="shared" si="2"/>
        <v>3.7016472330186935E-3</v>
      </c>
    </row>
    <row r="19" spans="1:28" x14ac:dyDescent="0.25">
      <c r="A19" s="63" t="str">
        <f>$S$1&amp;" ("&amp;$V$2&amp;" to "&amp;$Z$2&amp;")"</f>
        <v>Buloke (2017-18 to 2021-22)</v>
      </c>
      <c r="B19" s="63"/>
      <c r="C19" s="63"/>
      <c r="D19" s="63"/>
      <c r="E19" s="63"/>
      <c r="F19" s="63"/>
      <c r="G19" s="63" t="str">
        <f>$S$1&amp;" ("&amp;$V$2&amp;" to "&amp;$Z$2&amp;")"</f>
        <v>Buloke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217</v>
      </c>
      <c r="W19" s="116">
        <v>211</v>
      </c>
      <c r="X19" s="116">
        <v>217</v>
      </c>
      <c r="Y19" s="112">
        <v>231</v>
      </c>
      <c r="Z19" s="112">
        <v>232</v>
      </c>
      <c r="AB19" s="117">
        <f t="shared" si="2"/>
        <v>4.2939107903016839E-2</v>
      </c>
    </row>
    <row r="20" spans="1:28" x14ac:dyDescent="0.25">
      <c r="S20" s="115" t="s">
        <v>65</v>
      </c>
      <c r="T20" s="115"/>
      <c r="U20" s="116"/>
      <c r="V20" s="116">
        <v>287</v>
      </c>
      <c r="W20" s="116">
        <v>180</v>
      </c>
      <c r="X20" s="116">
        <v>239</v>
      </c>
      <c r="Y20" s="112">
        <v>210</v>
      </c>
      <c r="Z20" s="112">
        <v>214</v>
      </c>
      <c r="AB20" s="117">
        <f t="shared" si="2"/>
        <v>3.9607625393300018E-2</v>
      </c>
    </row>
    <row r="21" spans="1:28" x14ac:dyDescent="0.25">
      <c r="S21" s="115" t="s">
        <v>66</v>
      </c>
      <c r="T21" s="115"/>
      <c r="U21" s="116"/>
      <c r="V21" s="116">
        <v>309</v>
      </c>
      <c r="W21" s="116">
        <v>285</v>
      </c>
      <c r="X21" s="116">
        <v>286</v>
      </c>
      <c r="Y21" s="112">
        <v>299</v>
      </c>
      <c r="Z21" s="112">
        <v>337</v>
      </c>
      <c r="AB21" s="117">
        <f t="shared" si="2"/>
        <v>6.2372755876364983E-2</v>
      </c>
    </row>
    <row r="22" spans="1:28" x14ac:dyDescent="0.25">
      <c r="S22" s="115" t="s">
        <v>67</v>
      </c>
      <c r="T22" s="115"/>
      <c r="U22" s="116"/>
      <c r="V22" s="116">
        <v>144</v>
      </c>
      <c r="W22" s="116">
        <v>133</v>
      </c>
      <c r="X22" s="116">
        <v>190</v>
      </c>
      <c r="Y22" s="112">
        <v>237</v>
      </c>
      <c r="Z22" s="112">
        <v>271</v>
      </c>
      <c r="AB22" s="117">
        <f t="shared" si="2"/>
        <v>5.0157320007403292E-2</v>
      </c>
    </row>
    <row r="23" spans="1:28" x14ac:dyDescent="0.25">
      <c r="S23" s="115" t="s">
        <v>68</v>
      </c>
      <c r="T23" s="115"/>
      <c r="U23" s="116"/>
      <c r="V23" s="116">
        <v>203</v>
      </c>
      <c r="W23" s="116">
        <v>209</v>
      </c>
      <c r="X23" s="116">
        <v>235</v>
      </c>
      <c r="Y23" s="112">
        <v>244</v>
      </c>
      <c r="Z23" s="112">
        <v>248</v>
      </c>
      <c r="AB23" s="117">
        <f t="shared" si="2"/>
        <v>4.5900425689431798E-2</v>
      </c>
    </row>
    <row r="24" spans="1:28" x14ac:dyDescent="0.25">
      <c r="S24" s="115" t="s">
        <v>69</v>
      </c>
      <c r="T24" s="115"/>
      <c r="U24" s="116"/>
      <c r="V24" s="116">
        <v>12</v>
      </c>
      <c r="W24" s="116">
        <v>15</v>
      </c>
      <c r="X24" s="116">
        <v>8</v>
      </c>
      <c r="Y24" s="112">
        <v>6</v>
      </c>
      <c r="Z24" s="112">
        <v>6</v>
      </c>
      <c r="AB24" s="117">
        <f t="shared" si="2"/>
        <v>1.1104941699056081E-3</v>
      </c>
    </row>
    <row r="25" spans="1:28" x14ac:dyDescent="0.25">
      <c r="S25" s="115" t="s">
        <v>70</v>
      </c>
      <c r="T25" s="115"/>
      <c r="U25" s="116"/>
      <c r="V25" s="116">
        <v>96</v>
      </c>
      <c r="W25" s="116">
        <v>103</v>
      </c>
      <c r="X25" s="116">
        <v>103</v>
      </c>
      <c r="Y25" s="112">
        <v>93</v>
      </c>
      <c r="Z25" s="112">
        <v>99</v>
      </c>
      <c r="AB25" s="117">
        <f t="shared" si="2"/>
        <v>1.8323153803442533E-2</v>
      </c>
    </row>
    <row r="26" spans="1:28" x14ac:dyDescent="0.25">
      <c r="S26" s="115" t="s">
        <v>71</v>
      </c>
      <c r="T26" s="115"/>
      <c r="U26" s="116"/>
      <c r="V26" s="116">
        <v>50</v>
      </c>
      <c r="W26" s="116">
        <v>50</v>
      </c>
      <c r="X26" s="116">
        <v>59</v>
      </c>
      <c r="Y26" s="112">
        <v>50</v>
      </c>
      <c r="Z26" s="112">
        <v>61</v>
      </c>
      <c r="AB26" s="117">
        <f t="shared" si="2"/>
        <v>1.1290024060707015E-2</v>
      </c>
    </row>
    <row r="27" spans="1:28" x14ac:dyDescent="0.25">
      <c r="S27" s="115" t="s">
        <v>72</v>
      </c>
      <c r="T27" s="115"/>
      <c r="U27" s="116"/>
      <c r="V27" s="116">
        <v>133</v>
      </c>
      <c r="W27" s="116">
        <v>127</v>
      </c>
      <c r="X27" s="116">
        <v>135</v>
      </c>
      <c r="Y27" s="112">
        <v>126</v>
      </c>
      <c r="Z27" s="112">
        <v>144</v>
      </c>
      <c r="AB27" s="117">
        <f t="shared" si="2"/>
        <v>2.6651860077734593E-2</v>
      </c>
    </row>
    <row r="28" spans="1:28" x14ac:dyDescent="0.25">
      <c r="S28" s="115" t="s">
        <v>73</v>
      </c>
      <c r="T28" s="115"/>
      <c r="U28" s="116"/>
      <c r="V28" s="116">
        <v>223</v>
      </c>
      <c r="W28" s="116">
        <v>211</v>
      </c>
      <c r="X28" s="116">
        <v>236</v>
      </c>
      <c r="Y28" s="112">
        <v>268</v>
      </c>
      <c r="Z28" s="112">
        <v>294</v>
      </c>
      <c r="AB28" s="117">
        <f t="shared" si="2"/>
        <v>5.4414214325374792E-2</v>
      </c>
    </row>
    <row r="29" spans="1:28" x14ac:dyDescent="0.25">
      <c r="S29" s="115" t="s">
        <v>74</v>
      </c>
      <c r="T29" s="115"/>
      <c r="U29" s="116"/>
      <c r="V29" s="116">
        <v>218</v>
      </c>
      <c r="W29" s="116">
        <v>484</v>
      </c>
      <c r="X29" s="116">
        <v>261</v>
      </c>
      <c r="Y29" s="112">
        <v>289</v>
      </c>
      <c r="Z29" s="112">
        <v>325</v>
      </c>
      <c r="AB29" s="117">
        <f t="shared" si="2"/>
        <v>6.0151767536553769E-2</v>
      </c>
    </row>
    <row r="30" spans="1:28" x14ac:dyDescent="0.25">
      <c r="S30" s="115" t="s">
        <v>75</v>
      </c>
      <c r="T30" s="115"/>
      <c r="U30" s="116"/>
      <c r="V30" s="116">
        <v>387</v>
      </c>
      <c r="W30" s="116">
        <v>223</v>
      </c>
      <c r="X30" s="116">
        <v>412</v>
      </c>
      <c r="Y30" s="112">
        <v>381</v>
      </c>
      <c r="Z30" s="112">
        <v>415</v>
      </c>
      <c r="AB30" s="117">
        <f t="shared" si="2"/>
        <v>7.6809180085137888E-2</v>
      </c>
    </row>
    <row r="31" spans="1:28" x14ac:dyDescent="0.25">
      <c r="S31" s="115" t="s">
        <v>76</v>
      </c>
      <c r="T31" s="115"/>
      <c r="U31" s="116"/>
      <c r="V31" s="116">
        <v>539</v>
      </c>
      <c r="W31" s="116">
        <v>559</v>
      </c>
      <c r="X31" s="116">
        <v>604</v>
      </c>
      <c r="Y31" s="112">
        <v>661</v>
      </c>
      <c r="Z31" s="112">
        <v>653</v>
      </c>
      <c r="AB31" s="117">
        <f t="shared" si="2"/>
        <v>0.12085878215806034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72</v>
      </c>
      <c r="W32" s="116">
        <v>75</v>
      </c>
      <c r="X32" s="116">
        <v>90</v>
      </c>
      <c r="Y32" s="112">
        <v>93</v>
      </c>
      <c r="Z32" s="112">
        <v>103</v>
      </c>
      <c r="AB32" s="117">
        <f t="shared" si="2"/>
        <v>1.9063483250046271E-2</v>
      </c>
    </row>
    <row r="33" spans="19:32" x14ac:dyDescent="0.25">
      <c r="S33" s="115" t="s">
        <v>78</v>
      </c>
      <c r="T33" s="115"/>
      <c r="U33" s="116"/>
      <c r="V33" s="116">
        <v>109</v>
      </c>
      <c r="W33" s="116">
        <v>109</v>
      </c>
      <c r="X33" s="116">
        <v>121</v>
      </c>
      <c r="Y33" s="112">
        <v>123</v>
      </c>
      <c r="Z33" s="112">
        <v>143</v>
      </c>
      <c r="AB33" s="117">
        <f t="shared" si="2"/>
        <v>2.6466777716083658E-2</v>
      </c>
    </row>
    <row r="34" spans="19:32" x14ac:dyDescent="0.25">
      <c r="S34" s="118" t="s">
        <v>53</v>
      </c>
      <c r="T34" s="118"/>
      <c r="U34" s="119"/>
      <c r="V34" s="119">
        <v>4950</v>
      </c>
      <c r="W34" s="119">
        <v>4604</v>
      </c>
      <c r="X34" s="119">
        <v>5029</v>
      </c>
      <c r="Y34" s="120">
        <v>5178</v>
      </c>
      <c r="Z34" s="120">
        <v>5403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2879</v>
      </c>
      <c r="W37" s="112">
        <v>2622</v>
      </c>
      <c r="X37" s="112">
        <v>2806</v>
      </c>
      <c r="Y37" s="112">
        <v>2861</v>
      </c>
      <c r="Z37" s="112">
        <v>2872</v>
      </c>
      <c r="AB37" s="132">
        <f>Z37/Z40*100</f>
        <v>80.53841839596187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539</v>
      </c>
      <c r="W38" s="112">
        <v>518</v>
      </c>
      <c r="X38" s="112">
        <v>610</v>
      </c>
      <c r="Y38" s="112">
        <v>622</v>
      </c>
      <c r="Z38" s="112">
        <v>694</v>
      </c>
      <c r="AB38" s="132">
        <f>Z38/Z40*100</f>
        <v>19.461581604038138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3418</v>
      </c>
      <c r="W40" s="112">
        <v>3140</v>
      </c>
      <c r="X40" s="112">
        <v>3416</v>
      </c>
      <c r="Y40" s="112">
        <v>3483</v>
      </c>
      <c r="Z40" s="112">
        <v>3566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12</v>
      </c>
      <c r="X44" s="112">
        <v>5</v>
      </c>
      <c r="Y44" s="112">
        <v>8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72</v>
      </c>
      <c r="W45" s="112">
        <v>53</v>
      </c>
      <c r="X45" s="112">
        <v>89</v>
      </c>
      <c r="Y45" s="112">
        <v>88</v>
      </c>
      <c r="Z45" s="112">
        <v>100</v>
      </c>
    </row>
    <row r="46" spans="19:32" x14ac:dyDescent="0.25">
      <c r="S46" s="115" t="s">
        <v>38</v>
      </c>
      <c r="T46" s="115"/>
      <c r="U46" s="112"/>
      <c r="V46" s="112">
        <v>189</v>
      </c>
      <c r="W46" s="112">
        <v>179</v>
      </c>
      <c r="X46" s="112">
        <v>214</v>
      </c>
      <c r="Y46" s="112">
        <v>208</v>
      </c>
      <c r="Z46" s="112">
        <v>188</v>
      </c>
    </row>
    <row r="47" spans="19:32" x14ac:dyDescent="0.25">
      <c r="S47" s="115" t="s">
        <v>39</v>
      </c>
      <c r="T47" s="115"/>
      <c r="U47" s="112"/>
      <c r="V47" s="112">
        <v>260</v>
      </c>
      <c r="W47" s="112">
        <v>228</v>
      </c>
      <c r="X47" s="112">
        <v>235</v>
      </c>
      <c r="Y47" s="112">
        <v>228</v>
      </c>
      <c r="Z47" s="112">
        <v>280</v>
      </c>
    </row>
    <row r="48" spans="19:32" x14ac:dyDescent="0.25">
      <c r="S48" s="115" t="s">
        <v>40</v>
      </c>
      <c r="T48" s="115"/>
      <c r="U48" s="112"/>
      <c r="V48" s="112">
        <v>255</v>
      </c>
      <c r="W48" s="112">
        <v>253</v>
      </c>
      <c r="X48" s="112">
        <v>278</v>
      </c>
      <c r="Y48" s="112">
        <v>293</v>
      </c>
      <c r="Z48" s="112">
        <v>281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197</v>
      </c>
      <c r="W49" s="112">
        <v>171</v>
      </c>
      <c r="X49" s="112">
        <v>196</v>
      </c>
      <c r="Y49" s="112">
        <v>214</v>
      </c>
      <c r="Z49" s="112">
        <v>216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Buloke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155</v>
      </c>
      <c r="W50" s="112">
        <v>133</v>
      </c>
      <c r="X50" s="112">
        <v>147</v>
      </c>
      <c r="Y50" s="112">
        <v>169</v>
      </c>
      <c r="Z50" s="112">
        <v>186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184</v>
      </c>
      <c r="W51" s="112">
        <v>144</v>
      </c>
      <c r="X51" s="112">
        <v>165</v>
      </c>
      <c r="Y51" s="112">
        <v>149</v>
      </c>
      <c r="Z51" s="112">
        <v>142</v>
      </c>
    </row>
    <row r="52" spans="1:26" ht="15" customHeight="1" x14ac:dyDescent="0.25">
      <c r="S52" s="115" t="s">
        <v>44</v>
      </c>
      <c r="T52" s="115"/>
      <c r="U52" s="112"/>
      <c r="V52" s="112">
        <v>222</v>
      </c>
      <c r="W52" s="112">
        <v>194</v>
      </c>
      <c r="X52" s="112">
        <v>190</v>
      </c>
      <c r="Y52" s="112">
        <v>189</v>
      </c>
      <c r="Z52" s="112">
        <v>186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272</v>
      </c>
      <c r="W53" s="112">
        <v>256</v>
      </c>
      <c r="X53" s="112">
        <v>268</v>
      </c>
      <c r="Y53" s="112">
        <v>243</v>
      </c>
      <c r="Z53" s="112">
        <v>255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239</v>
      </c>
      <c r="W54" s="112">
        <v>211</v>
      </c>
      <c r="X54" s="112">
        <v>242</v>
      </c>
      <c r="Y54" s="112">
        <v>257</v>
      </c>
      <c r="Z54" s="112">
        <v>256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244</v>
      </c>
      <c r="W55" s="112">
        <v>227</v>
      </c>
      <c r="X55" s="112">
        <v>245</v>
      </c>
      <c r="Y55" s="112">
        <v>248</v>
      </c>
      <c r="Z55" s="112">
        <v>274</v>
      </c>
    </row>
    <row r="56" spans="1:26" ht="15" customHeight="1" x14ac:dyDescent="0.25">
      <c r="S56" s="115" t="s">
        <v>48</v>
      </c>
      <c r="T56" s="115"/>
      <c r="U56" s="112"/>
      <c r="V56" s="112">
        <v>176</v>
      </c>
      <c r="W56" s="112">
        <v>163</v>
      </c>
      <c r="X56" s="112">
        <v>179</v>
      </c>
      <c r="Y56" s="112">
        <v>183</v>
      </c>
      <c r="Z56" s="112">
        <v>181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93</v>
      </c>
      <c r="W57" s="112">
        <v>81</v>
      </c>
      <c r="X57" s="112">
        <v>104</v>
      </c>
      <c r="Y57" s="112">
        <v>117</v>
      </c>
      <c r="Z57" s="112">
        <v>117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57</v>
      </c>
      <c r="W58" s="112">
        <v>46</v>
      </c>
      <c r="X58" s="112">
        <v>45</v>
      </c>
      <c r="Y58" s="112">
        <v>46</v>
      </c>
      <c r="Z58" s="112">
        <v>55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26</v>
      </c>
      <c r="W59" s="112">
        <v>28</v>
      </c>
      <c r="X59" s="112">
        <v>32</v>
      </c>
      <c r="Y59" s="112">
        <v>39</v>
      </c>
      <c r="Z59" s="112">
        <v>39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26</v>
      </c>
      <c r="W60" s="112">
        <v>22</v>
      </c>
      <c r="X60" s="112">
        <v>24</v>
      </c>
      <c r="Y60" s="112">
        <v>18</v>
      </c>
      <c r="Z60" s="112">
        <v>18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2666</v>
      </c>
      <c r="W61" s="112">
        <v>2404</v>
      </c>
      <c r="X61" s="112">
        <v>2666</v>
      </c>
      <c r="Y61" s="112">
        <v>2697</v>
      </c>
      <c r="Z61" s="112">
        <v>2771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0</v>
      </c>
      <c r="X63" s="112">
        <v>0</v>
      </c>
      <c r="Y63" s="112">
        <v>9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47</v>
      </c>
      <c r="W64" s="112">
        <v>35</v>
      </c>
      <c r="X64" s="112">
        <v>42</v>
      </c>
      <c r="Y64" s="112">
        <v>51</v>
      </c>
      <c r="Z64" s="112">
        <v>56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Buloke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159</v>
      </c>
      <c r="W65" s="112">
        <v>156</v>
      </c>
      <c r="X65" s="112">
        <v>177</v>
      </c>
      <c r="Y65" s="112">
        <v>168</v>
      </c>
      <c r="Z65" s="112">
        <v>191</v>
      </c>
    </row>
    <row r="66" spans="1:26" x14ac:dyDescent="0.25">
      <c r="S66" s="115" t="s">
        <v>39</v>
      </c>
      <c r="T66" s="115"/>
      <c r="U66" s="112"/>
      <c r="V66" s="112">
        <v>226</v>
      </c>
      <c r="W66" s="112">
        <v>195</v>
      </c>
      <c r="X66" s="112">
        <v>205</v>
      </c>
      <c r="Y66" s="112">
        <v>242</v>
      </c>
      <c r="Z66" s="112">
        <v>246</v>
      </c>
    </row>
    <row r="67" spans="1:26" x14ac:dyDescent="0.25">
      <c r="S67" s="115" t="s">
        <v>40</v>
      </c>
      <c r="T67" s="115"/>
      <c r="U67" s="112"/>
      <c r="V67" s="112">
        <v>166</v>
      </c>
      <c r="W67" s="112">
        <v>185</v>
      </c>
      <c r="X67" s="112">
        <v>231</v>
      </c>
      <c r="Y67" s="112">
        <v>257</v>
      </c>
      <c r="Z67" s="112">
        <v>239</v>
      </c>
    </row>
    <row r="68" spans="1:26" x14ac:dyDescent="0.25">
      <c r="S68" s="115" t="s">
        <v>41</v>
      </c>
      <c r="T68" s="115"/>
      <c r="U68" s="112"/>
      <c r="V68" s="112">
        <v>143</v>
      </c>
      <c r="W68" s="112">
        <v>163</v>
      </c>
      <c r="X68" s="112">
        <v>187</v>
      </c>
      <c r="Y68" s="112">
        <v>210</v>
      </c>
      <c r="Z68" s="112">
        <v>220</v>
      </c>
    </row>
    <row r="69" spans="1:26" x14ac:dyDescent="0.25">
      <c r="S69" s="115" t="s">
        <v>42</v>
      </c>
      <c r="T69" s="115"/>
      <c r="U69" s="112"/>
      <c r="V69" s="112">
        <v>144</v>
      </c>
      <c r="W69" s="112">
        <v>149</v>
      </c>
      <c r="X69" s="112">
        <v>157</v>
      </c>
      <c r="Y69" s="112">
        <v>128</v>
      </c>
      <c r="Z69" s="112">
        <v>150</v>
      </c>
    </row>
    <row r="70" spans="1:26" x14ac:dyDescent="0.25">
      <c r="S70" s="115" t="s">
        <v>43</v>
      </c>
      <c r="T70" s="115"/>
      <c r="U70" s="112"/>
      <c r="V70" s="112">
        <v>175</v>
      </c>
      <c r="W70" s="112">
        <v>150</v>
      </c>
      <c r="X70" s="112">
        <v>169</v>
      </c>
      <c r="Y70" s="112">
        <v>169</v>
      </c>
      <c r="Z70" s="112">
        <v>180</v>
      </c>
    </row>
    <row r="71" spans="1:26" x14ac:dyDescent="0.25">
      <c r="S71" s="115" t="s">
        <v>44</v>
      </c>
      <c r="T71" s="115"/>
      <c r="U71" s="112"/>
      <c r="V71" s="112">
        <v>264</v>
      </c>
      <c r="W71" s="112">
        <v>244</v>
      </c>
      <c r="X71" s="112">
        <v>244</v>
      </c>
      <c r="Y71" s="112">
        <v>221</v>
      </c>
      <c r="Z71" s="112">
        <v>235</v>
      </c>
    </row>
    <row r="72" spans="1:26" x14ac:dyDescent="0.25">
      <c r="S72" s="115" t="s">
        <v>45</v>
      </c>
      <c r="T72" s="115"/>
      <c r="U72" s="112"/>
      <c r="V72" s="112">
        <v>229</v>
      </c>
      <c r="W72" s="112">
        <v>210</v>
      </c>
      <c r="X72" s="112">
        <v>232</v>
      </c>
      <c r="Y72" s="112">
        <v>257</v>
      </c>
      <c r="Z72" s="112">
        <v>290</v>
      </c>
    </row>
    <row r="73" spans="1:26" x14ac:dyDescent="0.25">
      <c r="S73" s="115" t="s">
        <v>46</v>
      </c>
      <c r="T73" s="115"/>
      <c r="U73" s="112"/>
      <c r="V73" s="112">
        <v>270</v>
      </c>
      <c r="W73" s="112">
        <v>258</v>
      </c>
      <c r="X73" s="112">
        <v>257</v>
      </c>
      <c r="Y73" s="112">
        <v>266</v>
      </c>
      <c r="Z73" s="112">
        <v>267</v>
      </c>
    </row>
    <row r="74" spans="1:26" x14ac:dyDescent="0.25">
      <c r="S74" s="115" t="s">
        <v>47</v>
      </c>
      <c r="T74" s="115"/>
      <c r="U74" s="112"/>
      <c r="V74" s="112">
        <v>195</v>
      </c>
      <c r="W74" s="112">
        <v>227</v>
      </c>
      <c r="X74" s="112">
        <v>223</v>
      </c>
      <c r="Y74" s="112">
        <v>230</v>
      </c>
      <c r="Z74" s="112">
        <v>256</v>
      </c>
    </row>
    <row r="75" spans="1:26" x14ac:dyDescent="0.25">
      <c r="S75" s="115" t="s">
        <v>48</v>
      </c>
      <c r="T75" s="115"/>
      <c r="U75" s="112"/>
      <c r="V75" s="112">
        <v>124</v>
      </c>
      <c r="W75" s="112">
        <v>102</v>
      </c>
      <c r="X75" s="112">
        <v>98</v>
      </c>
      <c r="Y75" s="112">
        <v>117</v>
      </c>
      <c r="Z75" s="112">
        <v>132</v>
      </c>
    </row>
    <row r="76" spans="1:26" x14ac:dyDescent="0.25">
      <c r="S76" s="115" t="s">
        <v>49</v>
      </c>
      <c r="T76" s="115"/>
      <c r="U76" s="112"/>
      <c r="V76" s="112">
        <v>56</v>
      </c>
      <c r="W76" s="112">
        <v>58</v>
      </c>
      <c r="X76" s="112">
        <v>72</v>
      </c>
      <c r="Y76" s="112">
        <v>77</v>
      </c>
      <c r="Z76" s="112">
        <v>72</v>
      </c>
    </row>
    <row r="77" spans="1:26" x14ac:dyDescent="0.25">
      <c r="S77" s="115" t="s">
        <v>50</v>
      </c>
      <c r="T77" s="115"/>
      <c r="U77" s="112"/>
      <c r="V77" s="112">
        <v>40</v>
      </c>
      <c r="W77" s="112">
        <v>34</v>
      </c>
      <c r="X77" s="112">
        <v>28</v>
      </c>
      <c r="Y77" s="112">
        <v>33</v>
      </c>
      <c r="Z77" s="112">
        <v>33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16</v>
      </c>
      <c r="X78" s="112">
        <v>24</v>
      </c>
      <c r="Y78" s="112">
        <v>23</v>
      </c>
      <c r="Z78" s="112">
        <v>24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10</v>
      </c>
      <c r="X79" s="112">
        <v>16</v>
      </c>
      <c r="Y79" s="112">
        <v>17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2290</v>
      </c>
      <c r="W80" s="112">
        <v>2197</v>
      </c>
      <c r="X80" s="112">
        <v>2368</v>
      </c>
      <c r="Y80" s="112">
        <v>2475</v>
      </c>
      <c r="Z80" s="112">
        <v>2630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Buloke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180</v>
      </c>
      <c r="W83" s="112">
        <v>185</v>
      </c>
      <c r="X83" s="112">
        <v>192</v>
      </c>
      <c r="Y83" s="112">
        <v>209</v>
      </c>
      <c r="Z83" s="112">
        <v>206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114</v>
      </c>
      <c r="W84" s="112">
        <v>121</v>
      </c>
      <c r="X84" s="112">
        <v>118</v>
      </c>
      <c r="Y84" s="112">
        <v>118</v>
      </c>
      <c r="Z84" s="112">
        <v>126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217</v>
      </c>
      <c r="W85" s="112">
        <v>219</v>
      </c>
      <c r="X85" s="112">
        <v>227</v>
      </c>
      <c r="Y85" s="112">
        <v>233</v>
      </c>
      <c r="Z85" s="112">
        <v>241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5,407</v>
      </c>
      <c r="D86" s="96">
        <f t="shared" ref="D86:D91" si="4">AD4</f>
        <v>4.4225569718037816E-2</v>
      </c>
      <c r="E86" s="97">
        <f t="shared" ref="E86:E91" si="5">AD4</f>
        <v>4.4225569718037816E-2</v>
      </c>
      <c r="F86" s="96">
        <f t="shared" ref="F86:F91" si="6">AF4</f>
        <v>9.2323232323232363E-2</v>
      </c>
      <c r="G86" s="97">
        <f t="shared" ref="G86:G91" si="7">AF4</f>
        <v>9.2323232323232363E-2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48</v>
      </c>
      <c r="W86" s="112">
        <v>47</v>
      </c>
      <c r="X86" s="112">
        <v>43</v>
      </c>
      <c r="Y86" s="112">
        <v>46</v>
      </c>
      <c r="Z86" s="112">
        <v>58</v>
      </c>
    </row>
    <row r="87" spans="1:30" ht="15" customHeight="1" x14ac:dyDescent="0.25">
      <c r="A87" s="98" t="s">
        <v>4</v>
      </c>
      <c r="B87" s="49"/>
      <c r="C87" s="57" t="str">
        <f t="shared" si="3"/>
        <v>2,772</v>
      </c>
      <c r="D87" s="96">
        <f t="shared" si="4"/>
        <v>2.7808676307007785E-2</v>
      </c>
      <c r="E87" s="97">
        <f t="shared" si="5"/>
        <v>2.7808676307007785E-2</v>
      </c>
      <c r="F87" s="96">
        <f t="shared" si="6"/>
        <v>4.0540540540540571E-2</v>
      </c>
      <c r="G87" s="97">
        <f t="shared" si="7"/>
        <v>4.0540540540540571E-2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32</v>
      </c>
      <c r="W87" s="112">
        <v>32</v>
      </c>
      <c r="X87" s="112">
        <v>32</v>
      </c>
      <c r="Y87" s="112">
        <v>32</v>
      </c>
      <c r="Z87" s="112">
        <v>36</v>
      </c>
    </row>
    <row r="88" spans="1:30" ht="15" customHeight="1" x14ac:dyDescent="0.25">
      <c r="A88" s="98" t="s">
        <v>5</v>
      </c>
      <c r="B88" s="49"/>
      <c r="C88" s="57" t="str">
        <f t="shared" si="3"/>
        <v>2,627</v>
      </c>
      <c r="D88" s="96">
        <f t="shared" si="4"/>
        <v>6.1414141414141366E-2</v>
      </c>
      <c r="E88" s="97">
        <f t="shared" si="5"/>
        <v>6.1414141414141366E-2</v>
      </c>
      <c r="F88" s="96">
        <f t="shared" si="6"/>
        <v>0.14716157205240177</v>
      </c>
      <c r="G88" s="97">
        <f t="shared" si="7"/>
        <v>0.14716157205240177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44</v>
      </c>
      <c r="W88" s="112">
        <v>31</v>
      </c>
      <c r="X88" s="112">
        <v>37</v>
      </c>
      <c r="Y88" s="112">
        <v>47</v>
      </c>
      <c r="Z88" s="112">
        <v>46</v>
      </c>
    </row>
    <row r="89" spans="1:30" ht="15" customHeight="1" x14ac:dyDescent="0.25">
      <c r="A89" s="49" t="s">
        <v>6</v>
      </c>
      <c r="B89" s="49"/>
      <c r="C89" s="57" t="str">
        <f t="shared" si="3"/>
        <v>3,566</v>
      </c>
      <c r="D89" s="96">
        <f t="shared" si="4"/>
        <v>2.4418270611893167E-2</v>
      </c>
      <c r="E89" s="97">
        <f t="shared" si="5"/>
        <v>2.4418270611893167E-2</v>
      </c>
      <c r="F89" s="96">
        <f t="shared" si="6"/>
        <v>4.2690058479532222E-2</v>
      </c>
      <c r="G89" s="97">
        <f t="shared" si="7"/>
        <v>4.2690058479532222E-2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208</v>
      </c>
      <c r="W89" s="112">
        <v>206</v>
      </c>
      <c r="X89" s="112">
        <v>208</v>
      </c>
      <c r="Y89" s="112">
        <v>212</v>
      </c>
      <c r="Z89" s="112">
        <v>202</v>
      </c>
    </row>
    <row r="90" spans="1:30" ht="15" customHeight="1" x14ac:dyDescent="0.25">
      <c r="A90" s="49" t="s">
        <v>96</v>
      </c>
      <c r="B90" s="49"/>
      <c r="C90" s="57" t="str">
        <f t="shared" si="3"/>
        <v>$35,013</v>
      </c>
      <c r="D90" s="96">
        <f t="shared" si="4"/>
        <v>2.9767648696334525E-2</v>
      </c>
      <c r="E90" s="97">
        <f t="shared" si="5"/>
        <v>2.9767648696334525E-2</v>
      </c>
      <c r="F90" s="96">
        <f t="shared" si="6"/>
        <v>0.16718014945115911</v>
      </c>
      <c r="G90" s="97">
        <f t="shared" si="7"/>
        <v>0.16718014945115911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335</v>
      </c>
      <c r="W90" s="112">
        <v>314</v>
      </c>
      <c r="X90" s="112">
        <v>342</v>
      </c>
      <c r="Y90" s="112">
        <v>367</v>
      </c>
      <c r="Z90" s="112">
        <v>364</v>
      </c>
    </row>
    <row r="91" spans="1:30" ht="15" customHeight="1" x14ac:dyDescent="0.25">
      <c r="A91" s="49" t="s">
        <v>7</v>
      </c>
      <c r="B91" s="49"/>
      <c r="C91" s="57" t="str">
        <f t="shared" si="3"/>
        <v>$200.6 mil</v>
      </c>
      <c r="D91" s="96">
        <f t="shared" si="4"/>
        <v>0.13947710291704096</v>
      </c>
      <c r="E91" s="97">
        <f t="shared" si="5"/>
        <v>0.13947710291704096</v>
      </c>
      <c r="F91" s="96">
        <f t="shared" si="6"/>
        <v>0.23090228197583174</v>
      </c>
      <c r="G91" s="97">
        <f t="shared" si="7"/>
        <v>0.23090228197583174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1880</v>
      </c>
      <c r="W91" s="112">
        <v>1703</v>
      </c>
      <c r="X91" s="112">
        <v>1873</v>
      </c>
      <c r="Y91" s="112">
        <v>1889</v>
      </c>
      <c r="Z91" s="112">
        <v>1910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86</v>
      </c>
      <c r="W93" s="112">
        <v>106</v>
      </c>
      <c r="X93" s="112">
        <v>109</v>
      </c>
      <c r="Y93" s="112">
        <v>127</v>
      </c>
      <c r="Z93" s="112">
        <v>136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325</v>
      </c>
      <c r="W94" s="112">
        <v>316</v>
      </c>
      <c r="X94" s="112">
        <v>327</v>
      </c>
      <c r="Y94" s="112">
        <v>327</v>
      </c>
      <c r="Z94" s="112">
        <v>330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30</v>
      </c>
      <c r="W95" s="112">
        <v>28</v>
      </c>
      <c r="X95" s="112">
        <v>29</v>
      </c>
      <c r="Y95" s="112">
        <v>27</v>
      </c>
      <c r="Z95" s="112">
        <v>36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186</v>
      </c>
      <c r="W96" s="112">
        <v>206</v>
      </c>
      <c r="X96" s="112">
        <v>204</v>
      </c>
      <c r="Y96" s="112">
        <v>222</v>
      </c>
      <c r="Z96" s="112">
        <v>220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194</v>
      </c>
      <c r="W97" s="112">
        <v>175</v>
      </c>
      <c r="X97" s="112">
        <v>183</v>
      </c>
      <c r="Y97" s="112">
        <v>188</v>
      </c>
      <c r="Z97" s="112">
        <v>190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103</v>
      </c>
      <c r="W98" s="112">
        <v>118</v>
      </c>
      <c r="X98" s="112">
        <v>115</v>
      </c>
      <c r="Y98" s="112">
        <v>111</v>
      </c>
      <c r="Z98" s="112">
        <v>130</v>
      </c>
    </row>
    <row r="99" spans="1:32" ht="15" customHeight="1" x14ac:dyDescent="0.25">
      <c r="S99" s="115" t="s">
        <v>197</v>
      </c>
      <c r="T99" s="115"/>
      <c r="U99" s="112"/>
      <c r="V99" s="112">
        <v>23</v>
      </c>
      <c r="W99" s="112">
        <v>19</v>
      </c>
      <c r="X99" s="112">
        <v>32</v>
      </c>
      <c r="Y99" s="112">
        <v>28</v>
      </c>
      <c r="Z99" s="112">
        <v>32</v>
      </c>
    </row>
    <row r="100" spans="1:32" ht="15" customHeight="1" x14ac:dyDescent="0.25">
      <c r="S100" s="115" t="s">
        <v>58</v>
      </c>
      <c r="T100" s="115"/>
      <c r="U100" s="112"/>
      <c r="V100" s="112">
        <v>172</v>
      </c>
      <c r="W100" s="112">
        <v>152</v>
      </c>
      <c r="X100" s="112">
        <v>180</v>
      </c>
      <c r="Y100" s="112">
        <v>177</v>
      </c>
      <c r="Z100" s="112">
        <v>189</v>
      </c>
    </row>
    <row r="101" spans="1:32" x14ac:dyDescent="0.25">
      <c r="A101" s="18"/>
      <c r="S101" s="118" t="s">
        <v>53</v>
      </c>
      <c r="T101" s="118"/>
      <c r="U101" s="112"/>
      <c r="V101" s="112">
        <v>1543</v>
      </c>
      <c r="W101" s="112">
        <v>1433</v>
      </c>
      <c r="X101" s="112">
        <v>1543</v>
      </c>
      <c r="Y101" s="112">
        <v>1594</v>
      </c>
      <c r="Z101" s="112">
        <v>1653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2811</v>
      </c>
      <c r="W104" s="112">
        <v>2671</v>
      </c>
      <c r="X104" s="112">
        <v>3011</v>
      </c>
      <c r="Y104" s="112">
        <v>3039</v>
      </c>
      <c r="Z104" s="112">
        <v>3312</v>
      </c>
      <c r="AB104" s="109" t="str">
        <f>TEXT(Z104,"###,###")</f>
        <v>3,312</v>
      </c>
      <c r="AD104" s="130">
        <f>Z104/($Z$4)*100</f>
        <v>61.253930090623264</v>
      </c>
      <c r="AF104" s="109"/>
    </row>
    <row r="105" spans="1:32" x14ac:dyDescent="0.25">
      <c r="S105" s="115" t="s">
        <v>17</v>
      </c>
      <c r="T105" s="115"/>
      <c r="U105" s="112"/>
      <c r="V105" s="112">
        <v>1005</v>
      </c>
      <c r="W105" s="112">
        <v>1102</v>
      </c>
      <c r="X105" s="112">
        <v>1094</v>
      </c>
      <c r="Y105" s="112">
        <v>1119</v>
      </c>
      <c r="Z105" s="112">
        <v>1096</v>
      </c>
      <c r="AB105" s="109" t="str">
        <f>TEXT(Z105,"###,###")</f>
        <v>1,096</v>
      </c>
      <c r="AD105" s="130">
        <f>Z105/($Z$4)*100</f>
        <v>20.270020343998521</v>
      </c>
      <c r="AF105" s="109"/>
    </row>
    <row r="106" spans="1:32" x14ac:dyDescent="0.25">
      <c r="S106" s="118" t="s">
        <v>53</v>
      </c>
      <c r="T106" s="118"/>
      <c r="U106" s="120"/>
      <c r="V106" s="120">
        <v>3816</v>
      </c>
      <c r="W106" s="120">
        <v>3773</v>
      </c>
      <c r="X106" s="120">
        <v>4105</v>
      </c>
      <c r="Y106" s="120">
        <v>4158</v>
      </c>
      <c r="Z106" s="120">
        <v>4408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1085</v>
      </c>
      <c r="W108" s="112">
        <v>927</v>
      </c>
      <c r="X108" s="112">
        <v>1091</v>
      </c>
      <c r="Y108" s="112">
        <v>1105</v>
      </c>
      <c r="Z108" s="112">
        <v>1129</v>
      </c>
      <c r="AB108" s="109" t="str">
        <f>TEXT(Z108,"###,###")</f>
        <v>1,129</v>
      </c>
      <c r="AD108" s="130">
        <f>Z108/($Z$4)*100</f>
        <v>20.880340299611614</v>
      </c>
      <c r="AF108" s="109"/>
    </row>
    <row r="109" spans="1:32" x14ac:dyDescent="0.25">
      <c r="S109" s="115" t="s">
        <v>20</v>
      </c>
      <c r="T109" s="115"/>
      <c r="U109" s="112"/>
      <c r="V109" s="112">
        <v>691</v>
      </c>
      <c r="W109" s="112">
        <v>683</v>
      </c>
      <c r="X109" s="112">
        <v>797</v>
      </c>
      <c r="Y109" s="112">
        <v>765</v>
      </c>
      <c r="Z109" s="112">
        <v>916</v>
      </c>
      <c r="AB109" s="109" t="str">
        <f>TEXT(Z109,"###,###")</f>
        <v>916</v>
      </c>
      <c r="AD109" s="130">
        <f>Z109/($Z$4)*100</f>
        <v>16.941002404290735</v>
      </c>
      <c r="AF109" s="109"/>
    </row>
    <row r="110" spans="1:32" x14ac:dyDescent="0.25">
      <c r="S110" s="115" t="s">
        <v>21</v>
      </c>
      <c r="T110" s="115"/>
      <c r="U110" s="112"/>
      <c r="V110" s="112">
        <v>821</v>
      </c>
      <c r="W110" s="112">
        <v>790</v>
      </c>
      <c r="X110" s="112">
        <v>793</v>
      </c>
      <c r="Y110" s="112">
        <v>837</v>
      </c>
      <c r="Z110" s="112">
        <v>860</v>
      </c>
      <c r="AB110" s="109" t="str">
        <f>TEXT(Z110,"###,###")</f>
        <v>860</v>
      </c>
      <c r="AD110" s="130">
        <f>Z110/($Z$4)*100</f>
        <v>15.905307934159424</v>
      </c>
      <c r="AF110" s="109"/>
    </row>
    <row r="111" spans="1:32" x14ac:dyDescent="0.25">
      <c r="S111" s="115" t="s">
        <v>22</v>
      </c>
      <c r="T111" s="115"/>
      <c r="U111" s="112"/>
      <c r="V111" s="112">
        <v>1226</v>
      </c>
      <c r="W111" s="112">
        <v>1242</v>
      </c>
      <c r="X111" s="112">
        <v>1300</v>
      </c>
      <c r="Y111" s="112">
        <v>1451</v>
      </c>
      <c r="Z111" s="112">
        <v>1504</v>
      </c>
      <c r="AB111" s="109" t="str">
        <f>TEXT(Z111,"###,###")</f>
        <v>1,504</v>
      </c>
      <c r="AD111" s="130">
        <f>Z111/($Z$4)*100</f>
        <v>27.815794340669502</v>
      </c>
      <c r="AF111" s="109"/>
    </row>
    <row r="112" spans="1:32" x14ac:dyDescent="0.25">
      <c r="S112" s="118" t="s">
        <v>53</v>
      </c>
      <c r="T112" s="118"/>
      <c r="U112" s="112"/>
      <c r="V112" s="112">
        <v>4955</v>
      </c>
      <c r="W112" s="112">
        <v>4600</v>
      </c>
      <c r="X112" s="112">
        <v>5029</v>
      </c>
      <c r="Y112" s="112">
        <v>5178</v>
      </c>
      <c r="Z112" s="112">
        <v>5406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46.11</v>
      </c>
      <c r="W118" s="131">
        <v>45.85</v>
      </c>
      <c r="X118" s="131">
        <v>45.99</v>
      </c>
      <c r="Y118" s="131">
        <v>46.11</v>
      </c>
      <c r="Z118" s="131">
        <v>46.16</v>
      </c>
      <c r="AB118" s="109" t="str">
        <f>TEXT(Z118,"##.0")</f>
        <v>46.2</v>
      </c>
    </row>
    <row r="120" spans="19:32" x14ac:dyDescent="0.25">
      <c r="S120" s="101" t="s">
        <v>98</v>
      </c>
      <c r="T120" s="112"/>
      <c r="U120" s="112"/>
      <c r="V120" s="112">
        <v>2173</v>
      </c>
      <c r="W120" s="112">
        <v>2052</v>
      </c>
      <c r="X120" s="112">
        <v>2197</v>
      </c>
      <c r="Y120" s="112">
        <v>2261</v>
      </c>
      <c r="Z120" s="112">
        <v>2357</v>
      </c>
      <c r="AB120" s="109" t="str">
        <f>TEXT(Z120,"###,###")</f>
        <v>2,357</v>
      </c>
    </row>
    <row r="121" spans="19:32" x14ac:dyDescent="0.25">
      <c r="S121" s="101" t="s">
        <v>99</v>
      </c>
      <c r="T121" s="112"/>
      <c r="U121" s="112"/>
      <c r="V121" s="112">
        <v>731</v>
      </c>
      <c r="W121" s="112">
        <v>608</v>
      </c>
      <c r="X121" s="112">
        <v>705</v>
      </c>
      <c r="Y121" s="112">
        <v>707</v>
      </c>
      <c r="Z121" s="112">
        <v>708</v>
      </c>
      <c r="AB121" s="109" t="str">
        <f>TEXT(Z121,"###,###")</f>
        <v>708</v>
      </c>
    </row>
    <row r="122" spans="19:32" x14ac:dyDescent="0.25">
      <c r="S122" s="101" t="s">
        <v>100</v>
      </c>
      <c r="T122" s="112"/>
      <c r="U122" s="112"/>
      <c r="V122" s="112">
        <v>513</v>
      </c>
      <c r="W122" s="112">
        <v>478</v>
      </c>
      <c r="X122" s="112">
        <v>512</v>
      </c>
      <c r="Y122" s="112">
        <v>511</v>
      </c>
      <c r="Z122" s="112">
        <v>504</v>
      </c>
      <c r="AB122" s="109" t="str">
        <f>TEXT(Z122,"###,###")</f>
        <v>504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2686</v>
      </c>
      <c r="W124" s="112">
        <v>2530</v>
      </c>
      <c r="X124" s="112">
        <v>2709</v>
      </c>
      <c r="Y124" s="112">
        <v>2772</v>
      </c>
      <c r="Z124" s="112">
        <v>2861</v>
      </c>
      <c r="AB124" s="109" t="str">
        <f>TEXT(Z124,"###,###")</f>
        <v>2,861</v>
      </c>
      <c r="AD124" s="127">
        <f>Z124/$Z$7*100</f>
        <v>80.22994952327538</v>
      </c>
    </row>
    <row r="125" spans="19:32" x14ac:dyDescent="0.25">
      <c r="S125" s="101" t="s">
        <v>102</v>
      </c>
      <c r="T125" s="112"/>
      <c r="U125" s="112"/>
      <c r="V125" s="112">
        <v>1244</v>
      </c>
      <c r="W125" s="112">
        <v>1086</v>
      </c>
      <c r="X125" s="112">
        <v>1217</v>
      </c>
      <c r="Y125" s="112">
        <v>1218</v>
      </c>
      <c r="Z125" s="112">
        <v>1212</v>
      </c>
      <c r="AB125" s="109" t="str">
        <f>TEXT(Z125,"###,###")</f>
        <v>1,212</v>
      </c>
      <c r="AD125" s="127">
        <f>Z125/$Z$7*100</f>
        <v>33.987661245092546</v>
      </c>
    </row>
    <row r="127" spans="19:32" x14ac:dyDescent="0.25">
      <c r="S127" s="101" t="s">
        <v>103</v>
      </c>
      <c r="T127" s="112"/>
      <c r="U127" s="112"/>
      <c r="V127" s="112">
        <v>1883</v>
      </c>
      <c r="W127" s="112">
        <v>1706</v>
      </c>
      <c r="X127" s="112">
        <v>1875</v>
      </c>
      <c r="Y127" s="112">
        <v>1889</v>
      </c>
      <c r="Z127" s="112">
        <v>1912</v>
      </c>
      <c r="AB127" s="109" t="str">
        <f>TEXT(Z127,"###,###")</f>
        <v>1,912</v>
      </c>
      <c r="AD127" s="127">
        <f>Z127/$Z$7*100</f>
        <v>53.61749859786876</v>
      </c>
    </row>
    <row r="128" spans="19:32" x14ac:dyDescent="0.25">
      <c r="S128" s="101" t="s">
        <v>104</v>
      </c>
      <c r="T128" s="112"/>
      <c r="U128" s="112"/>
      <c r="V128" s="112">
        <v>1543</v>
      </c>
      <c r="W128" s="112">
        <v>1438</v>
      </c>
      <c r="X128" s="112">
        <v>1545</v>
      </c>
      <c r="Y128" s="112">
        <v>1594</v>
      </c>
      <c r="Z128" s="112">
        <v>1654</v>
      </c>
      <c r="AB128" s="109" t="str">
        <f>TEXT(Z128,"###,###")</f>
        <v>1,654</v>
      </c>
      <c r="AD128" s="127">
        <f>Z128/$Z$7*100</f>
        <v>46.38250140213124</v>
      </c>
    </row>
    <row r="130" spans="19:20" x14ac:dyDescent="0.25">
      <c r="S130" s="101" t="s">
        <v>280</v>
      </c>
      <c r="T130" s="127">
        <v>66.096466629276492</v>
      </c>
    </row>
    <row r="131" spans="19:20" x14ac:dyDescent="0.25">
      <c r="S131" s="101" t="s">
        <v>281</v>
      </c>
      <c r="T131" s="127">
        <v>19.854178351093662</v>
      </c>
    </row>
    <row r="132" spans="19:20" x14ac:dyDescent="0.25">
      <c r="S132" s="101" t="s">
        <v>282</v>
      </c>
      <c r="T132" s="127">
        <v>14.133482893998877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A1E03-52EB-4530-B1BC-714CFCCB2F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5AAD15A-3F49-4DA3-8CD1-46115CA56E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BA1D894-D0B7-40E8-BC6D-A83678A8D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CD37101-EF95-4F3A-9CF7-9FD889EC8C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BC777-9E3C-47FB-8ACC-2752C72D52F9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117</v>
      </c>
      <c r="T1" s="99"/>
      <c r="U1" s="99"/>
      <c r="V1" s="99"/>
      <c r="W1" s="99"/>
      <c r="X1" s="99"/>
      <c r="Y1" s="100" t="s">
        <v>213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117</v>
      </c>
      <c r="Y3" s="105" t="s">
        <v>213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8.12 Campaspe,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30231</v>
      </c>
      <c r="W4" s="108">
        <v>30054</v>
      </c>
      <c r="X4" s="108">
        <v>30127</v>
      </c>
      <c r="Y4" s="108">
        <v>31393</v>
      </c>
      <c r="Z4" s="108">
        <v>33126</v>
      </c>
      <c r="AB4" s="109" t="str">
        <f>TEXT(Z4,"###,###")</f>
        <v>33,126</v>
      </c>
      <c r="AD4" s="110">
        <f>Z4/Y4-1</f>
        <v>5.5203389290606086E-2</v>
      </c>
      <c r="AF4" s="110">
        <f>Z4/V4-1</f>
        <v>9.5762627766200259E-2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15607</v>
      </c>
      <c r="W5" s="108">
        <v>15106</v>
      </c>
      <c r="X5" s="108">
        <v>15217</v>
      </c>
      <c r="Y5" s="108">
        <v>15577</v>
      </c>
      <c r="Z5" s="108">
        <v>16303</v>
      </c>
      <c r="AB5" s="109" t="str">
        <f>TEXT(Z5,"###,###")</f>
        <v>16,303</v>
      </c>
      <c r="AD5" s="110">
        <f t="shared" ref="AD5:AD9" si="0">Z5/Y5-1</f>
        <v>4.6607177248507492E-2</v>
      </c>
      <c r="AF5" s="110">
        <f t="shared" ref="AF5:AF9" si="1">Z5/V5-1</f>
        <v>4.4595373870699007E-2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14624</v>
      </c>
      <c r="W6" s="108">
        <v>14943</v>
      </c>
      <c r="X6" s="108">
        <v>14914</v>
      </c>
      <c r="Y6" s="108">
        <v>15804</v>
      </c>
      <c r="Z6" s="108">
        <v>16812</v>
      </c>
      <c r="AB6" s="109" t="str">
        <f>TEXT(Z6,"###,###")</f>
        <v>16,812</v>
      </c>
      <c r="AD6" s="110">
        <f t="shared" si="0"/>
        <v>6.3781321184510187E-2</v>
      </c>
      <c r="AF6" s="110">
        <f t="shared" si="1"/>
        <v>0.1496170678336981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20983</v>
      </c>
      <c r="W7" s="108">
        <v>20905</v>
      </c>
      <c r="X7" s="108">
        <v>21296</v>
      </c>
      <c r="Y7" s="108">
        <v>21370</v>
      </c>
      <c r="Z7" s="108">
        <v>22027</v>
      </c>
      <c r="AB7" s="109" t="str">
        <f>TEXT(Z7,"###,###")</f>
        <v>22,027</v>
      </c>
      <c r="AD7" s="110">
        <f t="shared" si="0"/>
        <v>3.0744033692091666E-2</v>
      </c>
      <c r="AF7" s="110">
        <f t="shared" si="1"/>
        <v>4.9754563217843106E-2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33,126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22,027</v>
      </c>
      <c r="P8" s="67"/>
      <c r="S8" s="107" t="s">
        <v>83</v>
      </c>
      <c r="T8" s="108"/>
      <c r="U8" s="108"/>
      <c r="V8" s="108">
        <v>37244.089999999997</v>
      </c>
      <c r="W8" s="108">
        <v>37830.93</v>
      </c>
      <c r="X8" s="108">
        <v>39303.21</v>
      </c>
      <c r="Y8" s="108">
        <v>41499.69</v>
      </c>
      <c r="Z8" s="108">
        <v>41736</v>
      </c>
      <c r="AB8" s="109" t="str">
        <f>TEXT(Z8,"$###,###")</f>
        <v>$41,736</v>
      </c>
      <c r="AD8" s="110">
        <f t="shared" si="0"/>
        <v>5.6942594029014693E-3</v>
      </c>
      <c r="AF8" s="110">
        <f t="shared" si="1"/>
        <v>0.12060732320215117</v>
      </c>
    </row>
    <row r="9" spans="1:32" x14ac:dyDescent="0.25">
      <c r="A9" s="30" t="s">
        <v>14</v>
      </c>
      <c r="B9" s="71"/>
      <c r="C9" s="72"/>
      <c r="D9" s="73">
        <f>AD104</f>
        <v>75.128298013644866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51.455032460162528</v>
      </c>
      <c r="P9" s="74" t="s">
        <v>84</v>
      </c>
      <c r="S9" s="107" t="s">
        <v>7</v>
      </c>
      <c r="T9" s="108"/>
      <c r="U9" s="108"/>
      <c r="V9" s="108">
        <v>975536923</v>
      </c>
      <c r="W9" s="108">
        <v>986384872</v>
      </c>
      <c r="X9" s="108">
        <v>1043041063</v>
      </c>
      <c r="Y9" s="108">
        <v>1134819561</v>
      </c>
      <c r="Z9" s="108">
        <v>1209081996</v>
      </c>
      <c r="AB9" s="109" t="str">
        <f>TEXT(Z9/1000000,"$#,###.0")&amp;" mil"</f>
        <v>$1,209.1 mil</v>
      </c>
      <c r="AD9" s="110">
        <f t="shared" si="0"/>
        <v>6.5439861588709514E-2</v>
      </c>
      <c r="AF9" s="110">
        <f t="shared" si="1"/>
        <v>0.23940157209200774</v>
      </c>
    </row>
    <row r="10" spans="1:32" x14ac:dyDescent="0.25">
      <c r="A10" s="30" t="s">
        <v>17</v>
      </c>
      <c r="B10" s="71"/>
      <c r="C10" s="72"/>
      <c r="D10" s="73">
        <f>AD105</f>
        <v>14.59276701080722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48.490488945385209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79.289054342397975</v>
      </c>
      <c r="P11" s="74" t="s">
        <v>84</v>
      </c>
      <c r="S11" s="107" t="s">
        <v>29</v>
      </c>
      <c r="T11" s="112"/>
      <c r="U11" s="112"/>
      <c r="V11" s="112">
        <v>25651</v>
      </c>
      <c r="W11" s="112">
        <v>25797</v>
      </c>
      <c r="X11" s="112">
        <v>25666</v>
      </c>
      <c r="Y11" s="112">
        <v>26870</v>
      </c>
      <c r="Z11" s="112">
        <v>28559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11.140872565487811</v>
      </c>
      <c r="P12" s="74" t="s">
        <v>84</v>
      </c>
      <c r="S12" s="107" t="s">
        <v>30</v>
      </c>
      <c r="T12" s="112"/>
      <c r="U12" s="112"/>
      <c r="V12" s="112">
        <v>4577</v>
      </c>
      <c r="W12" s="112">
        <v>4250</v>
      </c>
      <c r="X12" s="112">
        <v>4463</v>
      </c>
      <c r="Y12" s="112">
        <v>4523</v>
      </c>
      <c r="Z12" s="112">
        <v>4565</v>
      </c>
    </row>
    <row r="13" spans="1:32" ht="15" customHeight="1" x14ac:dyDescent="0.25">
      <c r="A13" s="30" t="s">
        <v>19</v>
      </c>
      <c r="B13" s="72"/>
      <c r="C13" s="72"/>
      <c r="D13" s="73">
        <f>AD108</f>
        <v>15.836503048964559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9.5836927407272903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19.190364064481074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23.154017991909679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18.904072274935306</v>
      </c>
      <c r="P15" s="74" t="s">
        <v>84</v>
      </c>
      <c r="S15" s="115" t="s">
        <v>60</v>
      </c>
      <c r="T15" s="115"/>
      <c r="U15" s="116"/>
      <c r="V15" s="116">
        <v>2435</v>
      </c>
      <c r="W15" s="116">
        <v>2573</v>
      </c>
      <c r="X15" s="116">
        <v>2666</v>
      </c>
      <c r="Y15" s="112">
        <v>2711</v>
      </c>
      <c r="Z15" s="112">
        <v>2730</v>
      </c>
      <c r="AB15" s="117">
        <f t="shared" ref="AB15:AB34" si="2">IF(Z15="np",0,Z15/$Z$34)</f>
        <v>8.2410118634346607E-2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31.522067258346919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81.095927725064698</v>
      </c>
      <c r="P16" s="37" t="s">
        <v>84</v>
      </c>
      <c r="S16" s="115" t="s">
        <v>61</v>
      </c>
      <c r="T16" s="115"/>
      <c r="U16" s="116"/>
      <c r="V16" s="116">
        <v>87</v>
      </c>
      <c r="W16" s="116">
        <v>95</v>
      </c>
      <c r="X16" s="116">
        <v>98</v>
      </c>
      <c r="Y16" s="112">
        <v>95</v>
      </c>
      <c r="Z16" s="112">
        <v>93</v>
      </c>
      <c r="AB16" s="117">
        <f t="shared" si="2"/>
        <v>2.8073776677634559E-3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2912</v>
      </c>
      <c r="W17" s="116">
        <v>2636</v>
      </c>
      <c r="X17" s="116">
        <v>2467</v>
      </c>
      <c r="Y17" s="112">
        <v>2678</v>
      </c>
      <c r="Z17" s="112">
        <v>2725</v>
      </c>
      <c r="AB17" s="117">
        <f t="shared" si="2"/>
        <v>8.225918435113351E-2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286</v>
      </c>
      <c r="W18" s="116">
        <v>260</v>
      </c>
      <c r="X18" s="116">
        <v>292</v>
      </c>
      <c r="Y18" s="112">
        <v>298</v>
      </c>
      <c r="Z18" s="112">
        <v>312</v>
      </c>
      <c r="AB18" s="117">
        <f t="shared" si="2"/>
        <v>9.4182992724967541E-3</v>
      </c>
    </row>
    <row r="19" spans="1:28" x14ac:dyDescent="0.25">
      <c r="A19" s="63" t="str">
        <f>$S$1&amp;" ("&amp;$V$2&amp;" to "&amp;$Z$2&amp;")"</f>
        <v>Campaspe (2017-18 to 2021-22)</v>
      </c>
      <c r="B19" s="63"/>
      <c r="C19" s="63"/>
      <c r="D19" s="63"/>
      <c r="E19" s="63"/>
      <c r="F19" s="63"/>
      <c r="G19" s="63" t="str">
        <f>$S$1&amp;" ("&amp;$V$2&amp;" to "&amp;$Z$2&amp;")"</f>
        <v>Campaspe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2148</v>
      </c>
      <c r="W19" s="116">
        <v>2106</v>
      </c>
      <c r="X19" s="116">
        <v>2110</v>
      </c>
      <c r="Y19" s="112">
        <v>2295</v>
      </c>
      <c r="Z19" s="112">
        <v>2418</v>
      </c>
      <c r="AB19" s="117">
        <f t="shared" si="2"/>
        <v>7.2991819361849855E-2</v>
      </c>
    </row>
    <row r="20" spans="1:28" x14ac:dyDescent="0.25">
      <c r="S20" s="115" t="s">
        <v>65</v>
      </c>
      <c r="T20" s="115"/>
      <c r="U20" s="116"/>
      <c r="V20" s="116">
        <v>865</v>
      </c>
      <c r="W20" s="116">
        <v>731</v>
      </c>
      <c r="X20" s="116">
        <v>786</v>
      </c>
      <c r="Y20" s="112">
        <v>855</v>
      </c>
      <c r="Z20" s="112">
        <v>845</v>
      </c>
      <c r="AB20" s="117">
        <f t="shared" si="2"/>
        <v>2.5507893863012044E-2</v>
      </c>
    </row>
    <row r="21" spans="1:28" x14ac:dyDescent="0.25">
      <c r="S21" s="115" t="s">
        <v>66</v>
      </c>
      <c r="T21" s="115"/>
      <c r="U21" s="116"/>
      <c r="V21" s="116">
        <v>2758</v>
      </c>
      <c r="W21" s="116">
        <v>2780</v>
      </c>
      <c r="X21" s="116">
        <v>2859</v>
      </c>
      <c r="Y21" s="112">
        <v>3140</v>
      </c>
      <c r="Z21" s="112">
        <v>3369</v>
      </c>
      <c r="AB21" s="117">
        <f t="shared" si="2"/>
        <v>0.10169952002897938</v>
      </c>
    </row>
    <row r="22" spans="1:28" x14ac:dyDescent="0.25">
      <c r="S22" s="115" t="s">
        <v>67</v>
      </c>
      <c r="T22" s="115"/>
      <c r="U22" s="116"/>
      <c r="V22" s="116">
        <v>2245</v>
      </c>
      <c r="W22" s="116">
        <v>2423</v>
      </c>
      <c r="X22" s="116">
        <v>2460</v>
      </c>
      <c r="Y22" s="112">
        <v>2573</v>
      </c>
      <c r="Z22" s="112">
        <v>2914</v>
      </c>
      <c r="AB22" s="117">
        <f t="shared" si="2"/>
        <v>8.7964500256588279E-2</v>
      </c>
    </row>
    <row r="23" spans="1:28" x14ac:dyDescent="0.25">
      <c r="S23" s="115" t="s">
        <v>68</v>
      </c>
      <c r="T23" s="115"/>
      <c r="U23" s="116"/>
      <c r="V23" s="116">
        <v>1070</v>
      </c>
      <c r="W23" s="116">
        <v>1055</v>
      </c>
      <c r="X23" s="116">
        <v>1120</v>
      </c>
      <c r="Y23" s="112">
        <v>1077</v>
      </c>
      <c r="Z23" s="112">
        <v>1108</v>
      </c>
      <c r="AB23" s="117">
        <f t="shared" si="2"/>
        <v>3.344703716002053E-2</v>
      </c>
    </row>
    <row r="24" spans="1:28" x14ac:dyDescent="0.25">
      <c r="S24" s="115" t="s">
        <v>69</v>
      </c>
      <c r="T24" s="115"/>
      <c r="U24" s="116"/>
      <c r="V24" s="116">
        <v>149</v>
      </c>
      <c r="W24" s="116">
        <v>142</v>
      </c>
      <c r="X24" s="116">
        <v>148</v>
      </c>
      <c r="Y24" s="112">
        <v>119</v>
      </c>
      <c r="Z24" s="112">
        <v>135</v>
      </c>
      <c r="AB24" s="117">
        <f t="shared" si="2"/>
        <v>4.0752256467534035E-3</v>
      </c>
    </row>
    <row r="25" spans="1:28" x14ac:dyDescent="0.25">
      <c r="S25" s="115" t="s">
        <v>70</v>
      </c>
      <c r="T25" s="115"/>
      <c r="U25" s="116"/>
      <c r="V25" s="116">
        <v>937</v>
      </c>
      <c r="W25" s="116">
        <v>844</v>
      </c>
      <c r="X25" s="116">
        <v>882</v>
      </c>
      <c r="Y25" s="112">
        <v>868</v>
      </c>
      <c r="Z25" s="112">
        <v>943</v>
      </c>
      <c r="AB25" s="117">
        <f t="shared" si="2"/>
        <v>2.846620581398859E-2</v>
      </c>
    </row>
    <row r="26" spans="1:28" x14ac:dyDescent="0.25">
      <c r="S26" s="115" t="s">
        <v>71</v>
      </c>
      <c r="T26" s="115"/>
      <c r="U26" s="116"/>
      <c r="V26" s="116">
        <v>457</v>
      </c>
      <c r="W26" s="116">
        <v>551</v>
      </c>
      <c r="X26" s="116">
        <v>509</v>
      </c>
      <c r="Y26" s="112">
        <v>536</v>
      </c>
      <c r="Z26" s="112">
        <v>484</v>
      </c>
      <c r="AB26" s="117">
        <f t="shared" si="2"/>
        <v>1.4610438615027017E-2</v>
      </c>
    </row>
    <row r="27" spans="1:28" x14ac:dyDescent="0.25">
      <c r="S27" s="115" t="s">
        <v>72</v>
      </c>
      <c r="T27" s="115"/>
      <c r="U27" s="116"/>
      <c r="V27" s="116">
        <v>1000</v>
      </c>
      <c r="W27" s="116">
        <v>1091</v>
      </c>
      <c r="X27" s="116">
        <v>1031</v>
      </c>
      <c r="Y27" s="112">
        <v>1078</v>
      </c>
      <c r="Z27" s="112">
        <v>1178</v>
      </c>
      <c r="AB27" s="117">
        <f t="shared" si="2"/>
        <v>3.5560117125003773E-2</v>
      </c>
    </row>
    <row r="28" spans="1:28" x14ac:dyDescent="0.25">
      <c r="S28" s="115" t="s">
        <v>73</v>
      </c>
      <c r="T28" s="115"/>
      <c r="U28" s="116"/>
      <c r="V28" s="116">
        <v>1777</v>
      </c>
      <c r="W28" s="116">
        <v>1808</v>
      </c>
      <c r="X28" s="116">
        <v>1848</v>
      </c>
      <c r="Y28" s="112">
        <v>1910</v>
      </c>
      <c r="Z28" s="112">
        <v>2024</v>
      </c>
      <c r="AB28" s="117">
        <f t="shared" si="2"/>
        <v>6.1098197844658433E-2</v>
      </c>
    </row>
    <row r="29" spans="1:28" x14ac:dyDescent="0.25">
      <c r="S29" s="115" t="s">
        <v>74</v>
      </c>
      <c r="T29" s="115"/>
      <c r="U29" s="116"/>
      <c r="V29" s="116">
        <v>1078</v>
      </c>
      <c r="W29" s="116">
        <v>1902</v>
      </c>
      <c r="X29" s="116">
        <v>1157</v>
      </c>
      <c r="Y29" s="112">
        <v>1164</v>
      </c>
      <c r="Z29" s="112">
        <v>1303</v>
      </c>
      <c r="AB29" s="117">
        <f t="shared" si="2"/>
        <v>3.9333474205330995E-2</v>
      </c>
    </row>
    <row r="30" spans="1:28" x14ac:dyDescent="0.25">
      <c r="S30" s="115" t="s">
        <v>75</v>
      </c>
      <c r="T30" s="115"/>
      <c r="U30" s="116"/>
      <c r="V30" s="116">
        <v>2047</v>
      </c>
      <c r="W30" s="116">
        <v>1279</v>
      </c>
      <c r="X30" s="116">
        <v>1880</v>
      </c>
      <c r="Y30" s="112">
        <v>1857</v>
      </c>
      <c r="Z30" s="112">
        <v>1991</v>
      </c>
      <c r="AB30" s="117">
        <f t="shared" si="2"/>
        <v>6.0102031575452047E-2</v>
      </c>
    </row>
    <row r="31" spans="1:28" x14ac:dyDescent="0.25">
      <c r="S31" s="115" t="s">
        <v>76</v>
      </c>
      <c r="T31" s="115"/>
      <c r="U31" s="116"/>
      <c r="V31" s="116">
        <v>3481</v>
      </c>
      <c r="W31" s="116">
        <v>3783</v>
      </c>
      <c r="X31" s="116">
        <v>3911</v>
      </c>
      <c r="Y31" s="112">
        <v>4377</v>
      </c>
      <c r="Z31" s="112">
        <v>4735</v>
      </c>
      <c r="AB31" s="117">
        <f t="shared" si="2"/>
        <v>0.1429347662027953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343</v>
      </c>
      <c r="W32" s="116">
        <v>379</v>
      </c>
      <c r="X32" s="116">
        <v>412</v>
      </c>
      <c r="Y32" s="112">
        <v>409</v>
      </c>
      <c r="Z32" s="112">
        <v>509</v>
      </c>
      <c r="AB32" s="117">
        <f t="shared" si="2"/>
        <v>1.5365110031092463E-2</v>
      </c>
    </row>
    <row r="33" spans="19:32" x14ac:dyDescent="0.25">
      <c r="S33" s="115" t="s">
        <v>78</v>
      </c>
      <c r="T33" s="115"/>
      <c r="U33" s="116"/>
      <c r="V33" s="116">
        <v>832</v>
      </c>
      <c r="W33" s="116">
        <v>877</v>
      </c>
      <c r="X33" s="116">
        <v>879</v>
      </c>
      <c r="Y33" s="112">
        <v>974</v>
      </c>
      <c r="Z33" s="112">
        <v>1112</v>
      </c>
      <c r="AB33" s="117">
        <f t="shared" si="2"/>
        <v>3.3567784586591001E-2</v>
      </c>
    </row>
    <row r="34" spans="19:32" x14ac:dyDescent="0.25">
      <c r="S34" s="118" t="s">
        <v>53</v>
      </c>
      <c r="T34" s="118"/>
      <c r="U34" s="119"/>
      <c r="V34" s="119">
        <v>30234</v>
      </c>
      <c r="W34" s="119">
        <v>30050</v>
      </c>
      <c r="X34" s="119">
        <v>30126</v>
      </c>
      <c r="Y34" s="120">
        <v>31393</v>
      </c>
      <c r="Z34" s="120">
        <v>33127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17461</v>
      </c>
      <c r="W37" s="112">
        <v>17284</v>
      </c>
      <c r="X37" s="112">
        <v>17580</v>
      </c>
      <c r="Y37" s="112">
        <v>17545</v>
      </c>
      <c r="Z37" s="112">
        <v>17863</v>
      </c>
      <c r="AB37" s="132">
        <f>Z37/Z40*100</f>
        <v>81.095927725064698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3528</v>
      </c>
      <c r="W38" s="112">
        <v>3624</v>
      </c>
      <c r="X38" s="112">
        <v>3715</v>
      </c>
      <c r="Y38" s="112">
        <v>3831</v>
      </c>
      <c r="Z38" s="112">
        <v>4164</v>
      </c>
      <c r="AB38" s="132">
        <f>Z38/Z40*100</f>
        <v>18.904072274935306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20989</v>
      </c>
      <c r="W40" s="112">
        <v>20908</v>
      </c>
      <c r="X40" s="112">
        <v>21295</v>
      </c>
      <c r="Y40" s="112">
        <v>21376</v>
      </c>
      <c r="Z40" s="112">
        <v>22027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13</v>
      </c>
      <c r="X44" s="112">
        <v>19</v>
      </c>
      <c r="Y44" s="112">
        <v>16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400</v>
      </c>
      <c r="W45" s="112">
        <v>380</v>
      </c>
      <c r="X45" s="112">
        <v>411</v>
      </c>
      <c r="Y45" s="112">
        <v>480</v>
      </c>
      <c r="Z45" s="112">
        <v>603</v>
      </c>
    </row>
    <row r="46" spans="19:32" x14ac:dyDescent="0.25">
      <c r="S46" s="115" t="s">
        <v>38</v>
      </c>
      <c r="T46" s="115"/>
      <c r="U46" s="112"/>
      <c r="V46" s="112">
        <v>1137</v>
      </c>
      <c r="W46" s="112">
        <v>1017</v>
      </c>
      <c r="X46" s="112">
        <v>968</v>
      </c>
      <c r="Y46" s="112">
        <v>934</v>
      </c>
      <c r="Z46" s="112">
        <v>1047</v>
      </c>
    </row>
    <row r="47" spans="19:32" x14ac:dyDescent="0.25">
      <c r="S47" s="115" t="s">
        <v>39</v>
      </c>
      <c r="T47" s="115"/>
      <c r="U47" s="112"/>
      <c r="V47" s="112">
        <v>1603</v>
      </c>
      <c r="W47" s="112">
        <v>1525</v>
      </c>
      <c r="X47" s="112">
        <v>1481</v>
      </c>
      <c r="Y47" s="112">
        <v>1457</v>
      </c>
      <c r="Z47" s="112">
        <v>1449</v>
      </c>
    </row>
    <row r="48" spans="19:32" x14ac:dyDescent="0.25">
      <c r="S48" s="115" t="s">
        <v>40</v>
      </c>
      <c r="T48" s="115"/>
      <c r="U48" s="112"/>
      <c r="V48" s="112">
        <v>1662</v>
      </c>
      <c r="W48" s="112">
        <v>1762</v>
      </c>
      <c r="X48" s="112">
        <v>1764</v>
      </c>
      <c r="Y48" s="112">
        <v>1762</v>
      </c>
      <c r="Z48" s="112">
        <v>1762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1291</v>
      </c>
      <c r="W49" s="112">
        <v>1280</v>
      </c>
      <c r="X49" s="112">
        <v>1313</v>
      </c>
      <c r="Y49" s="112">
        <v>1421</v>
      </c>
      <c r="Z49" s="112">
        <v>1562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Campaspe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1130</v>
      </c>
      <c r="W50" s="112">
        <v>1145</v>
      </c>
      <c r="X50" s="112">
        <v>1206</v>
      </c>
      <c r="Y50" s="112">
        <v>1337</v>
      </c>
      <c r="Z50" s="112">
        <v>1377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1242</v>
      </c>
      <c r="W51" s="112">
        <v>1155</v>
      </c>
      <c r="X51" s="112">
        <v>1087</v>
      </c>
      <c r="Y51" s="112">
        <v>1128</v>
      </c>
      <c r="Z51" s="112">
        <v>1169</v>
      </c>
    </row>
    <row r="52" spans="1:26" ht="15" customHeight="1" x14ac:dyDescent="0.25">
      <c r="S52" s="115" t="s">
        <v>44</v>
      </c>
      <c r="T52" s="115"/>
      <c r="U52" s="112"/>
      <c r="V52" s="112">
        <v>1453</v>
      </c>
      <c r="W52" s="112">
        <v>1362</v>
      </c>
      <c r="X52" s="112">
        <v>1371</v>
      </c>
      <c r="Y52" s="112">
        <v>1391</v>
      </c>
      <c r="Z52" s="112">
        <v>1387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1484</v>
      </c>
      <c r="W53" s="112">
        <v>1333</v>
      </c>
      <c r="X53" s="112">
        <v>1388</v>
      </c>
      <c r="Y53" s="112">
        <v>1386</v>
      </c>
      <c r="Z53" s="112">
        <v>1514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1606</v>
      </c>
      <c r="W54" s="112">
        <v>1504</v>
      </c>
      <c r="X54" s="112">
        <v>1461</v>
      </c>
      <c r="Y54" s="112">
        <v>1417</v>
      </c>
      <c r="Z54" s="112">
        <v>1435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1241</v>
      </c>
      <c r="W55" s="112">
        <v>1307</v>
      </c>
      <c r="X55" s="112">
        <v>1370</v>
      </c>
      <c r="Y55" s="112">
        <v>1439</v>
      </c>
      <c r="Z55" s="112">
        <v>1408</v>
      </c>
    </row>
    <row r="56" spans="1:26" ht="15" customHeight="1" x14ac:dyDescent="0.25">
      <c r="S56" s="115" t="s">
        <v>48</v>
      </c>
      <c r="T56" s="115"/>
      <c r="U56" s="112"/>
      <c r="V56" s="112">
        <v>722</v>
      </c>
      <c r="W56" s="112">
        <v>723</v>
      </c>
      <c r="X56" s="112">
        <v>749</v>
      </c>
      <c r="Y56" s="112">
        <v>726</v>
      </c>
      <c r="Z56" s="112">
        <v>816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331</v>
      </c>
      <c r="W57" s="112">
        <v>312</v>
      </c>
      <c r="X57" s="112">
        <v>336</v>
      </c>
      <c r="Y57" s="112">
        <v>397</v>
      </c>
      <c r="Z57" s="112">
        <v>440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165</v>
      </c>
      <c r="W58" s="112">
        <v>171</v>
      </c>
      <c r="X58" s="112">
        <v>177</v>
      </c>
      <c r="Y58" s="112">
        <v>164</v>
      </c>
      <c r="Z58" s="112">
        <v>177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80</v>
      </c>
      <c r="W59" s="112">
        <v>65</v>
      </c>
      <c r="X59" s="112">
        <v>79</v>
      </c>
      <c r="Y59" s="112">
        <v>81</v>
      </c>
      <c r="Z59" s="112">
        <v>97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48</v>
      </c>
      <c r="W60" s="112">
        <v>48</v>
      </c>
      <c r="X60" s="112">
        <v>37</v>
      </c>
      <c r="Y60" s="112">
        <v>41</v>
      </c>
      <c r="Z60" s="112">
        <v>48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15607</v>
      </c>
      <c r="W61" s="112">
        <v>15106</v>
      </c>
      <c r="X61" s="112">
        <v>15218</v>
      </c>
      <c r="Y61" s="112">
        <v>15577</v>
      </c>
      <c r="Z61" s="112">
        <v>16297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15</v>
      </c>
      <c r="X63" s="112">
        <v>18</v>
      </c>
      <c r="Y63" s="112">
        <v>20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421</v>
      </c>
      <c r="W64" s="112">
        <v>405</v>
      </c>
      <c r="X64" s="112">
        <v>393</v>
      </c>
      <c r="Y64" s="112">
        <v>495</v>
      </c>
      <c r="Z64" s="112">
        <v>642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Campaspe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1051</v>
      </c>
      <c r="W65" s="112">
        <v>1171</v>
      </c>
      <c r="X65" s="112">
        <v>1001</v>
      </c>
      <c r="Y65" s="112">
        <v>1037</v>
      </c>
      <c r="Z65" s="112">
        <v>1149</v>
      </c>
    </row>
    <row r="66" spans="1:26" x14ac:dyDescent="0.25">
      <c r="S66" s="115" t="s">
        <v>39</v>
      </c>
      <c r="T66" s="115"/>
      <c r="U66" s="112"/>
      <c r="V66" s="112">
        <v>1455</v>
      </c>
      <c r="W66" s="112">
        <v>1466</v>
      </c>
      <c r="X66" s="112">
        <v>1424</v>
      </c>
      <c r="Y66" s="112">
        <v>1471</v>
      </c>
      <c r="Z66" s="112">
        <v>1514</v>
      </c>
    </row>
    <row r="67" spans="1:26" x14ac:dyDescent="0.25">
      <c r="S67" s="115" t="s">
        <v>40</v>
      </c>
      <c r="T67" s="115"/>
      <c r="U67" s="112"/>
      <c r="V67" s="112">
        <v>1454</v>
      </c>
      <c r="W67" s="112">
        <v>1505</v>
      </c>
      <c r="X67" s="112">
        <v>1515</v>
      </c>
      <c r="Y67" s="112">
        <v>1648</v>
      </c>
      <c r="Z67" s="112">
        <v>1680</v>
      </c>
    </row>
    <row r="68" spans="1:26" x14ac:dyDescent="0.25">
      <c r="S68" s="115" t="s">
        <v>41</v>
      </c>
      <c r="T68" s="115"/>
      <c r="U68" s="112"/>
      <c r="V68" s="112">
        <v>1163</v>
      </c>
      <c r="W68" s="112">
        <v>1203</v>
      </c>
      <c r="X68" s="112">
        <v>1308</v>
      </c>
      <c r="Y68" s="112">
        <v>1484</v>
      </c>
      <c r="Z68" s="112">
        <v>1578</v>
      </c>
    </row>
    <row r="69" spans="1:26" x14ac:dyDescent="0.25">
      <c r="S69" s="115" t="s">
        <v>42</v>
      </c>
      <c r="T69" s="115"/>
      <c r="U69" s="112"/>
      <c r="V69" s="112">
        <v>1113</v>
      </c>
      <c r="W69" s="112">
        <v>1151</v>
      </c>
      <c r="X69" s="112">
        <v>1207</v>
      </c>
      <c r="Y69" s="112">
        <v>1261</v>
      </c>
      <c r="Z69" s="112">
        <v>1391</v>
      </c>
    </row>
    <row r="70" spans="1:26" x14ac:dyDescent="0.25">
      <c r="S70" s="115" t="s">
        <v>43</v>
      </c>
      <c r="T70" s="115"/>
      <c r="U70" s="112"/>
      <c r="V70" s="112">
        <v>1314</v>
      </c>
      <c r="W70" s="112">
        <v>1274</v>
      </c>
      <c r="X70" s="112">
        <v>1240</v>
      </c>
      <c r="Y70" s="112">
        <v>1331</v>
      </c>
      <c r="Z70" s="112">
        <v>1385</v>
      </c>
    </row>
    <row r="71" spans="1:26" x14ac:dyDescent="0.25">
      <c r="S71" s="115" t="s">
        <v>44</v>
      </c>
      <c r="T71" s="115"/>
      <c r="U71" s="112"/>
      <c r="V71" s="112">
        <v>1542</v>
      </c>
      <c r="W71" s="112">
        <v>1518</v>
      </c>
      <c r="X71" s="112">
        <v>1516</v>
      </c>
      <c r="Y71" s="112">
        <v>1557</v>
      </c>
      <c r="Z71" s="112">
        <v>1577</v>
      </c>
    </row>
    <row r="72" spans="1:26" x14ac:dyDescent="0.25">
      <c r="S72" s="115" t="s">
        <v>45</v>
      </c>
      <c r="T72" s="115"/>
      <c r="U72" s="112"/>
      <c r="V72" s="112">
        <v>1526</v>
      </c>
      <c r="W72" s="112">
        <v>1601</v>
      </c>
      <c r="X72" s="112">
        <v>1581</v>
      </c>
      <c r="Y72" s="112">
        <v>1650</v>
      </c>
      <c r="Z72" s="112">
        <v>1727</v>
      </c>
    </row>
    <row r="73" spans="1:26" x14ac:dyDescent="0.25">
      <c r="S73" s="115" t="s">
        <v>46</v>
      </c>
      <c r="T73" s="115"/>
      <c r="U73" s="112"/>
      <c r="V73" s="112">
        <v>1534</v>
      </c>
      <c r="W73" s="112">
        <v>1551</v>
      </c>
      <c r="X73" s="112">
        <v>1507</v>
      </c>
      <c r="Y73" s="112">
        <v>1570</v>
      </c>
      <c r="Z73" s="112">
        <v>1598</v>
      </c>
    </row>
    <row r="74" spans="1:26" x14ac:dyDescent="0.25">
      <c r="S74" s="115" t="s">
        <v>47</v>
      </c>
      <c r="T74" s="115"/>
      <c r="U74" s="112"/>
      <c r="V74" s="112">
        <v>1067</v>
      </c>
      <c r="W74" s="112">
        <v>1046</v>
      </c>
      <c r="X74" s="112">
        <v>1143</v>
      </c>
      <c r="Y74" s="112">
        <v>1175</v>
      </c>
      <c r="Z74" s="112">
        <v>1342</v>
      </c>
    </row>
    <row r="75" spans="1:26" x14ac:dyDescent="0.25">
      <c r="S75" s="115" t="s">
        <v>48</v>
      </c>
      <c r="T75" s="115"/>
      <c r="U75" s="112"/>
      <c r="V75" s="112">
        <v>531</v>
      </c>
      <c r="W75" s="112">
        <v>593</v>
      </c>
      <c r="X75" s="112">
        <v>621</v>
      </c>
      <c r="Y75" s="112">
        <v>656</v>
      </c>
      <c r="Z75" s="112">
        <v>709</v>
      </c>
    </row>
    <row r="76" spans="1:26" x14ac:dyDescent="0.25">
      <c r="S76" s="115" t="s">
        <v>49</v>
      </c>
      <c r="T76" s="115"/>
      <c r="U76" s="112"/>
      <c r="V76" s="112">
        <v>204</v>
      </c>
      <c r="W76" s="112">
        <v>230</v>
      </c>
      <c r="X76" s="112">
        <v>218</v>
      </c>
      <c r="Y76" s="112">
        <v>228</v>
      </c>
      <c r="Z76" s="112">
        <v>247</v>
      </c>
    </row>
    <row r="77" spans="1:26" x14ac:dyDescent="0.25">
      <c r="S77" s="115" t="s">
        <v>50</v>
      </c>
      <c r="T77" s="115"/>
      <c r="U77" s="112"/>
      <c r="V77" s="112">
        <v>118</v>
      </c>
      <c r="W77" s="112">
        <v>97</v>
      </c>
      <c r="X77" s="112">
        <v>104</v>
      </c>
      <c r="Y77" s="112">
        <v>98</v>
      </c>
      <c r="Z77" s="112">
        <v>121</v>
      </c>
    </row>
    <row r="78" spans="1:26" x14ac:dyDescent="0.25">
      <c r="S78" s="115" t="s">
        <v>51</v>
      </c>
      <c r="T78" s="115"/>
      <c r="U78" s="112"/>
      <c r="V78" s="112">
        <v>74</v>
      </c>
      <c r="W78" s="112">
        <v>75</v>
      </c>
      <c r="X78" s="112">
        <v>81</v>
      </c>
      <c r="Y78" s="112">
        <v>76</v>
      </c>
      <c r="Z78" s="112">
        <v>84</v>
      </c>
    </row>
    <row r="79" spans="1:26" x14ac:dyDescent="0.25">
      <c r="S79" s="115" t="s">
        <v>52</v>
      </c>
      <c r="T79" s="115"/>
      <c r="U79" s="112"/>
      <c r="V79" s="112">
        <v>53</v>
      </c>
      <c r="W79" s="112">
        <v>39</v>
      </c>
      <c r="X79" s="112">
        <v>38</v>
      </c>
      <c r="Y79" s="112">
        <v>47</v>
      </c>
      <c r="Z79" s="112">
        <v>50</v>
      </c>
    </row>
    <row r="80" spans="1:26" x14ac:dyDescent="0.25">
      <c r="S80" s="118" t="s">
        <v>53</v>
      </c>
      <c r="T80" s="118"/>
      <c r="U80" s="112"/>
      <c r="V80" s="112">
        <v>14622</v>
      </c>
      <c r="W80" s="112">
        <v>14944</v>
      </c>
      <c r="X80" s="112">
        <v>14912</v>
      </c>
      <c r="Y80" s="112">
        <v>15804</v>
      </c>
      <c r="Z80" s="112">
        <v>16811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Campaspe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1169</v>
      </c>
      <c r="W83" s="112">
        <v>1156</v>
      </c>
      <c r="X83" s="112">
        <v>1203</v>
      </c>
      <c r="Y83" s="112">
        <v>1224</v>
      </c>
      <c r="Z83" s="112">
        <v>1279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760</v>
      </c>
      <c r="W84" s="112">
        <v>757</v>
      </c>
      <c r="X84" s="112">
        <v>748</v>
      </c>
      <c r="Y84" s="112">
        <v>759</v>
      </c>
      <c r="Z84" s="112">
        <v>757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2010</v>
      </c>
      <c r="W85" s="112">
        <v>2056</v>
      </c>
      <c r="X85" s="112">
        <v>2068</v>
      </c>
      <c r="Y85" s="112">
        <v>2062</v>
      </c>
      <c r="Z85" s="112">
        <v>2111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33,126</v>
      </c>
      <c r="D86" s="96">
        <f t="shared" ref="D86:D91" si="4">AD4</f>
        <v>5.5203389290606086E-2</v>
      </c>
      <c r="E86" s="97">
        <f t="shared" ref="E86:E91" si="5">AD4</f>
        <v>5.5203389290606086E-2</v>
      </c>
      <c r="F86" s="96">
        <f t="shared" ref="F86:F91" si="6">AF4</f>
        <v>9.5762627766200259E-2</v>
      </c>
      <c r="G86" s="97">
        <f t="shared" ref="G86:G91" si="7">AF4</f>
        <v>9.5762627766200259E-2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477</v>
      </c>
      <c r="W86" s="112">
        <v>494</v>
      </c>
      <c r="X86" s="112">
        <v>492</v>
      </c>
      <c r="Y86" s="112">
        <v>512</v>
      </c>
      <c r="Z86" s="112">
        <v>520</v>
      </c>
    </row>
    <row r="87" spans="1:30" ht="15" customHeight="1" x14ac:dyDescent="0.25">
      <c r="A87" s="98" t="s">
        <v>4</v>
      </c>
      <c r="B87" s="49"/>
      <c r="C87" s="57" t="str">
        <f t="shared" si="3"/>
        <v>16,303</v>
      </c>
      <c r="D87" s="96">
        <f t="shared" si="4"/>
        <v>4.6607177248507492E-2</v>
      </c>
      <c r="E87" s="97">
        <f t="shared" si="5"/>
        <v>4.6607177248507492E-2</v>
      </c>
      <c r="F87" s="96">
        <f t="shared" si="6"/>
        <v>4.4595373870699007E-2</v>
      </c>
      <c r="G87" s="97">
        <f t="shared" si="7"/>
        <v>4.4595373870699007E-2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297</v>
      </c>
      <c r="W87" s="112">
        <v>281</v>
      </c>
      <c r="X87" s="112">
        <v>286</v>
      </c>
      <c r="Y87" s="112">
        <v>272</v>
      </c>
      <c r="Z87" s="112">
        <v>272</v>
      </c>
    </row>
    <row r="88" spans="1:30" ht="15" customHeight="1" x14ac:dyDescent="0.25">
      <c r="A88" s="98" t="s">
        <v>5</v>
      </c>
      <c r="B88" s="49"/>
      <c r="C88" s="57" t="str">
        <f t="shared" si="3"/>
        <v>16,812</v>
      </c>
      <c r="D88" s="96">
        <f t="shared" si="4"/>
        <v>6.3781321184510187E-2</v>
      </c>
      <c r="E88" s="97">
        <f t="shared" si="5"/>
        <v>6.3781321184510187E-2</v>
      </c>
      <c r="F88" s="96">
        <f t="shared" si="6"/>
        <v>0.1496170678336981</v>
      </c>
      <c r="G88" s="97">
        <f t="shared" si="7"/>
        <v>0.1496170678336981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510</v>
      </c>
      <c r="W88" s="112">
        <v>538</v>
      </c>
      <c r="X88" s="112">
        <v>522</v>
      </c>
      <c r="Y88" s="112">
        <v>509</v>
      </c>
      <c r="Z88" s="112">
        <v>555</v>
      </c>
    </row>
    <row r="89" spans="1:30" ht="15" customHeight="1" x14ac:dyDescent="0.25">
      <c r="A89" s="49" t="s">
        <v>6</v>
      </c>
      <c r="B89" s="49"/>
      <c r="C89" s="57" t="str">
        <f t="shared" si="3"/>
        <v>22,027</v>
      </c>
      <c r="D89" s="96">
        <f t="shared" si="4"/>
        <v>3.0744033692091666E-2</v>
      </c>
      <c r="E89" s="97">
        <f t="shared" si="5"/>
        <v>3.0744033692091666E-2</v>
      </c>
      <c r="F89" s="96">
        <f t="shared" si="6"/>
        <v>4.9754563217843106E-2</v>
      </c>
      <c r="G89" s="97">
        <f t="shared" si="7"/>
        <v>4.9754563217843106E-2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1142</v>
      </c>
      <c r="W89" s="112">
        <v>1171</v>
      </c>
      <c r="X89" s="112">
        <v>1144</v>
      </c>
      <c r="Y89" s="112">
        <v>1196</v>
      </c>
      <c r="Z89" s="112">
        <v>1265</v>
      </c>
    </row>
    <row r="90" spans="1:30" ht="15" customHeight="1" x14ac:dyDescent="0.25">
      <c r="A90" s="49" t="s">
        <v>96</v>
      </c>
      <c r="B90" s="49"/>
      <c r="C90" s="57" t="str">
        <f t="shared" si="3"/>
        <v>$41,736</v>
      </c>
      <c r="D90" s="96">
        <f t="shared" si="4"/>
        <v>5.6942594029014693E-3</v>
      </c>
      <c r="E90" s="97">
        <f t="shared" si="5"/>
        <v>5.6942594029014693E-3</v>
      </c>
      <c r="F90" s="96">
        <f t="shared" si="6"/>
        <v>0.12060732320215117</v>
      </c>
      <c r="G90" s="97">
        <f t="shared" si="7"/>
        <v>0.12060732320215117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1911</v>
      </c>
      <c r="W90" s="112">
        <v>1873</v>
      </c>
      <c r="X90" s="112">
        <v>1915</v>
      </c>
      <c r="Y90" s="112">
        <v>1896</v>
      </c>
      <c r="Z90" s="112">
        <v>1897</v>
      </c>
    </row>
    <row r="91" spans="1:30" ht="15" customHeight="1" x14ac:dyDescent="0.25">
      <c r="A91" s="49" t="s">
        <v>7</v>
      </c>
      <c r="B91" s="49"/>
      <c r="C91" s="57" t="str">
        <f t="shared" si="3"/>
        <v>$1,209.1 mil</v>
      </c>
      <c r="D91" s="96">
        <f t="shared" si="4"/>
        <v>6.5439861588709514E-2</v>
      </c>
      <c r="E91" s="97">
        <f t="shared" si="5"/>
        <v>6.5439861588709514E-2</v>
      </c>
      <c r="F91" s="96">
        <f t="shared" si="6"/>
        <v>0.23940157209200774</v>
      </c>
      <c r="G91" s="97">
        <f t="shared" si="7"/>
        <v>0.23940157209200774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10991</v>
      </c>
      <c r="W91" s="112">
        <v>10839</v>
      </c>
      <c r="X91" s="112">
        <v>11054</v>
      </c>
      <c r="Y91" s="112">
        <v>10988</v>
      </c>
      <c r="Z91" s="112">
        <v>11329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665</v>
      </c>
      <c r="W93" s="112">
        <v>733</v>
      </c>
      <c r="X93" s="112">
        <v>768</v>
      </c>
      <c r="Y93" s="112">
        <v>817</v>
      </c>
      <c r="Z93" s="112">
        <v>822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1768</v>
      </c>
      <c r="W94" s="112">
        <v>1794</v>
      </c>
      <c r="X94" s="112">
        <v>1806</v>
      </c>
      <c r="Y94" s="112">
        <v>1856</v>
      </c>
      <c r="Z94" s="112">
        <v>1887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330</v>
      </c>
      <c r="W95" s="112">
        <v>382</v>
      </c>
      <c r="X95" s="112">
        <v>413</v>
      </c>
      <c r="Y95" s="112">
        <v>432</v>
      </c>
      <c r="Z95" s="112">
        <v>433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1589</v>
      </c>
      <c r="W96" s="112">
        <v>1699</v>
      </c>
      <c r="X96" s="112">
        <v>1713</v>
      </c>
      <c r="Y96" s="112">
        <v>1761</v>
      </c>
      <c r="Z96" s="112">
        <v>1840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1510</v>
      </c>
      <c r="W97" s="112">
        <v>1453</v>
      </c>
      <c r="X97" s="112">
        <v>1444</v>
      </c>
      <c r="Y97" s="112">
        <v>1424</v>
      </c>
      <c r="Z97" s="112">
        <v>1480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1027</v>
      </c>
      <c r="W98" s="112">
        <v>1058</v>
      </c>
      <c r="X98" s="112">
        <v>1068</v>
      </c>
      <c r="Y98" s="112">
        <v>1068</v>
      </c>
      <c r="Z98" s="112">
        <v>1092</v>
      </c>
    </row>
    <row r="99" spans="1:32" ht="15" customHeight="1" x14ac:dyDescent="0.25">
      <c r="S99" s="115" t="s">
        <v>197</v>
      </c>
      <c r="T99" s="115"/>
      <c r="U99" s="112"/>
      <c r="V99" s="112">
        <v>76</v>
      </c>
      <c r="W99" s="112">
        <v>84</v>
      </c>
      <c r="X99" s="112">
        <v>79</v>
      </c>
      <c r="Y99" s="112">
        <v>85</v>
      </c>
      <c r="Z99" s="112">
        <v>94</v>
      </c>
    </row>
    <row r="100" spans="1:32" ht="15" customHeight="1" x14ac:dyDescent="0.25">
      <c r="S100" s="115" t="s">
        <v>58</v>
      </c>
      <c r="T100" s="115"/>
      <c r="U100" s="112"/>
      <c r="V100" s="112">
        <v>984</v>
      </c>
      <c r="W100" s="112">
        <v>1063</v>
      </c>
      <c r="X100" s="112">
        <v>1068</v>
      </c>
      <c r="Y100" s="112">
        <v>1095</v>
      </c>
      <c r="Z100" s="112">
        <v>1118</v>
      </c>
    </row>
    <row r="101" spans="1:32" x14ac:dyDescent="0.25">
      <c r="A101" s="18"/>
      <c r="S101" s="118" t="s">
        <v>53</v>
      </c>
      <c r="T101" s="118"/>
      <c r="U101" s="112"/>
      <c r="V101" s="112">
        <v>9991</v>
      </c>
      <c r="W101" s="112">
        <v>10067</v>
      </c>
      <c r="X101" s="112">
        <v>10239</v>
      </c>
      <c r="Y101" s="112">
        <v>10371</v>
      </c>
      <c r="Z101" s="112">
        <v>10685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21620</v>
      </c>
      <c r="W104" s="112">
        <v>21889</v>
      </c>
      <c r="X104" s="112">
        <v>23203</v>
      </c>
      <c r="Y104" s="112">
        <v>23402</v>
      </c>
      <c r="Z104" s="112">
        <v>24887</v>
      </c>
      <c r="AB104" s="109" t="str">
        <f>TEXT(Z104,"###,###")</f>
        <v>24,887</v>
      </c>
      <c r="AD104" s="130">
        <f>Z104/($Z$4)*100</f>
        <v>75.128298013644866</v>
      </c>
      <c r="AF104" s="109"/>
    </row>
    <row r="105" spans="1:32" x14ac:dyDescent="0.25">
      <c r="S105" s="115" t="s">
        <v>17</v>
      </c>
      <c r="T105" s="115"/>
      <c r="U105" s="112"/>
      <c r="V105" s="112">
        <v>4417</v>
      </c>
      <c r="W105" s="112">
        <v>4654</v>
      </c>
      <c r="X105" s="112">
        <v>4400</v>
      </c>
      <c r="Y105" s="112">
        <v>4482</v>
      </c>
      <c r="Z105" s="112">
        <v>4834</v>
      </c>
      <c r="AB105" s="109" t="str">
        <f>TEXT(Z105,"###,###")</f>
        <v>4,834</v>
      </c>
      <c r="AD105" s="130">
        <f>Z105/($Z$4)*100</f>
        <v>14.59276701080722</v>
      </c>
      <c r="AF105" s="109"/>
    </row>
    <row r="106" spans="1:32" x14ac:dyDescent="0.25">
      <c r="S106" s="118" t="s">
        <v>53</v>
      </c>
      <c r="T106" s="118"/>
      <c r="U106" s="120"/>
      <c r="V106" s="120">
        <v>26037</v>
      </c>
      <c r="W106" s="120">
        <v>26543</v>
      </c>
      <c r="X106" s="120">
        <v>27603</v>
      </c>
      <c r="Y106" s="120">
        <v>27884</v>
      </c>
      <c r="Z106" s="120">
        <v>29721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5146</v>
      </c>
      <c r="W108" s="112">
        <v>4762</v>
      </c>
      <c r="X108" s="112">
        <v>4716</v>
      </c>
      <c r="Y108" s="112">
        <v>5040</v>
      </c>
      <c r="Z108" s="112">
        <v>5246</v>
      </c>
      <c r="AB108" s="109" t="str">
        <f>TEXT(Z108,"###,###")</f>
        <v>5,246</v>
      </c>
      <c r="AD108" s="130">
        <f>Z108/($Z$4)*100</f>
        <v>15.836503048964559</v>
      </c>
      <c r="AF108" s="109"/>
    </row>
    <row r="109" spans="1:32" x14ac:dyDescent="0.25">
      <c r="S109" s="115" t="s">
        <v>20</v>
      </c>
      <c r="T109" s="115"/>
      <c r="U109" s="112"/>
      <c r="V109" s="112">
        <v>5449</v>
      </c>
      <c r="W109" s="112">
        <v>5650</v>
      </c>
      <c r="X109" s="112">
        <v>5564</v>
      </c>
      <c r="Y109" s="112">
        <v>5884</v>
      </c>
      <c r="Z109" s="112">
        <v>6357</v>
      </c>
      <c r="AB109" s="109" t="str">
        <f>TEXT(Z109,"###,###")</f>
        <v>6,357</v>
      </c>
      <c r="AD109" s="130">
        <f>Z109/($Z$4)*100</f>
        <v>19.190364064481074</v>
      </c>
      <c r="AF109" s="109"/>
    </row>
    <row r="110" spans="1:32" x14ac:dyDescent="0.25">
      <c r="S110" s="115" t="s">
        <v>21</v>
      </c>
      <c r="T110" s="115"/>
      <c r="U110" s="112"/>
      <c r="V110" s="112">
        <v>6939</v>
      </c>
      <c r="W110" s="112">
        <v>7256</v>
      </c>
      <c r="X110" s="112">
        <v>7256</v>
      </c>
      <c r="Y110" s="112">
        <v>7849</v>
      </c>
      <c r="Z110" s="112">
        <v>7670</v>
      </c>
      <c r="AB110" s="109" t="str">
        <f>TEXT(Z110,"###,###")</f>
        <v>7,670</v>
      </c>
      <c r="AD110" s="130">
        <f>Z110/($Z$4)*100</f>
        <v>23.154017991909679</v>
      </c>
      <c r="AF110" s="109"/>
    </row>
    <row r="111" spans="1:32" x14ac:dyDescent="0.25">
      <c r="S111" s="115" t="s">
        <v>22</v>
      </c>
      <c r="T111" s="115"/>
      <c r="U111" s="112"/>
      <c r="V111" s="112">
        <v>8510</v>
      </c>
      <c r="W111" s="112">
        <v>8741</v>
      </c>
      <c r="X111" s="112">
        <v>8901</v>
      </c>
      <c r="Y111" s="112">
        <v>9111</v>
      </c>
      <c r="Z111" s="112">
        <v>10442</v>
      </c>
      <c r="AB111" s="109" t="str">
        <f>TEXT(Z111,"###,###")</f>
        <v>10,442</v>
      </c>
      <c r="AD111" s="130">
        <f>Z111/($Z$4)*100</f>
        <v>31.522067258346919</v>
      </c>
      <c r="AF111" s="109"/>
    </row>
    <row r="112" spans="1:32" x14ac:dyDescent="0.25">
      <c r="S112" s="118" t="s">
        <v>53</v>
      </c>
      <c r="T112" s="118"/>
      <c r="U112" s="112"/>
      <c r="V112" s="112">
        <v>30230</v>
      </c>
      <c r="W112" s="112">
        <v>30050</v>
      </c>
      <c r="X112" s="112">
        <v>30131</v>
      </c>
      <c r="Y112" s="112">
        <v>31393</v>
      </c>
      <c r="Z112" s="112">
        <v>33122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43.23</v>
      </c>
      <c r="W118" s="131">
        <v>43.15</v>
      </c>
      <c r="X118" s="131">
        <v>43.35</v>
      </c>
      <c r="Y118" s="131">
        <v>43.37</v>
      </c>
      <c r="Z118" s="131">
        <v>43.37</v>
      </c>
      <c r="AB118" s="109" t="str">
        <f>TEXT(Z118,"##.0")</f>
        <v>43.4</v>
      </c>
    </row>
    <row r="120" spans="19:32" x14ac:dyDescent="0.25">
      <c r="S120" s="101" t="s">
        <v>98</v>
      </c>
      <c r="T120" s="112"/>
      <c r="U120" s="112"/>
      <c r="V120" s="112">
        <v>16409</v>
      </c>
      <c r="W120" s="112">
        <v>16652</v>
      </c>
      <c r="X120" s="112">
        <v>16831</v>
      </c>
      <c r="Y120" s="112">
        <v>16852</v>
      </c>
      <c r="Z120" s="112">
        <v>17465</v>
      </c>
      <c r="AB120" s="109" t="str">
        <f>TEXT(Z120,"###,###")</f>
        <v>17,465</v>
      </c>
    </row>
    <row r="121" spans="19:32" x14ac:dyDescent="0.25">
      <c r="S121" s="101" t="s">
        <v>99</v>
      </c>
      <c r="T121" s="112"/>
      <c r="U121" s="112"/>
      <c r="V121" s="112">
        <v>2631</v>
      </c>
      <c r="W121" s="112">
        <v>2362</v>
      </c>
      <c r="X121" s="112">
        <v>2518</v>
      </c>
      <c r="Y121" s="112">
        <v>2454</v>
      </c>
      <c r="Z121" s="112">
        <v>2454</v>
      </c>
      <c r="AB121" s="109" t="str">
        <f>TEXT(Z121,"###,###")</f>
        <v>2,454</v>
      </c>
    </row>
    <row r="122" spans="19:32" x14ac:dyDescent="0.25">
      <c r="S122" s="101" t="s">
        <v>100</v>
      </c>
      <c r="T122" s="112"/>
      <c r="U122" s="112"/>
      <c r="V122" s="112">
        <v>1946</v>
      </c>
      <c r="W122" s="112">
        <v>1887</v>
      </c>
      <c r="X122" s="112">
        <v>1937</v>
      </c>
      <c r="Y122" s="112">
        <v>2067</v>
      </c>
      <c r="Z122" s="112">
        <v>2111</v>
      </c>
      <c r="AB122" s="109" t="str">
        <f>TEXT(Z122,"###,###")</f>
        <v>2,111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18355</v>
      </c>
      <c r="W124" s="112">
        <v>18539</v>
      </c>
      <c r="X124" s="112">
        <v>18768</v>
      </c>
      <c r="Y124" s="112">
        <v>18919</v>
      </c>
      <c r="Z124" s="112">
        <v>19576</v>
      </c>
      <c r="AB124" s="109" t="str">
        <f>TEXT(Z124,"###,###")</f>
        <v>19,576</v>
      </c>
      <c r="AD124" s="127">
        <f>Z124/$Z$7*100</f>
        <v>88.872747083125262</v>
      </c>
    </row>
    <row r="125" spans="19:32" x14ac:dyDescent="0.25">
      <c r="S125" s="101" t="s">
        <v>102</v>
      </c>
      <c r="T125" s="112"/>
      <c r="U125" s="112"/>
      <c r="V125" s="112">
        <v>4577</v>
      </c>
      <c r="W125" s="112">
        <v>4249</v>
      </c>
      <c r="X125" s="112">
        <v>4455</v>
      </c>
      <c r="Y125" s="112">
        <v>4521</v>
      </c>
      <c r="Z125" s="112">
        <v>4565</v>
      </c>
      <c r="AB125" s="109" t="str">
        <f>TEXT(Z125,"###,###")</f>
        <v>4,565</v>
      </c>
      <c r="AD125" s="127">
        <f>Z125/$Z$7*100</f>
        <v>20.724565306215101</v>
      </c>
    </row>
    <row r="127" spans="19:32" x14ac:dyDescent="0.25">
      <c r="S127" s="101" t="s">
        <v>103</v>
      </c>
      <c r="T127" s="112"/>
      <c r="U127" s="112"/>
      <c r="V127" s="112">
        <v>10995</v>
      </c>
      <c r="W127" s="112">
        <v>10837</v>
      </c>
      <c r="X127" s="112">
        <v>11052</v>
      </c>
      <c r="Y127" s="112">
        <v>10984</v>
      </c>
      <c r="Z127" s="112">
        <v>11334</v>
      </c>
      <c r="AB127" s="109" t="str">
        <f>TEXT(Z127,"###,###")</f>
        <v>11,334</v>
      </c>
      <c r="AD127" s="127">
        <f>Z127/$Z$7*100</f>
        <v>51.455032460162528</v>
      </c>
    </row>
    <row r="128" spans="19:32" x14ac:dyDescent="0.25">
      <c r="S128" s="101" t="s">
        <v>104</v>
      </c>
      <c r="T128" s="112"/>
      <c r="U128" s="112"/>
      <c r="V128" s="112">
        <v>9994</v>
      </c>
      <c r="W128" s="112">
        <v>10069</v>
      </c>
      <c r="X128" s="112">
        <v>10244</v>
      </c>
      <c r="Y128" s="112">
        <v>10375</v>
      </c>
      <c r="Z128" s="112">
        <v>10681</v>
      </c>
      <c r="AB128" s="109" t="str">
        <f>TEXT(Z128,"###,###")</f>
        <v>10,681</v>
      </c>
      <c r="AD128" s="127">
        <f>Z128/$Z$7*100</f>
        <v>48.490488945385209</v>
      </c>
    </row>
    <row r="130" spans="19:20" x14ac:dyDescent="0.25">
      <c r="S130" s="101" t="s">
        <v>280</v>
      </c>
      <c r="T130" s="127">
        <v>79.289054342397975</v>
      </c>
    </row>
    <row r="131" spans="19:20" x14ac:dyDescent="0.25">
      <c r="S131" s="101" t="s">
        <v>281</v>
      </c>
      <c r="T131" s="127">
        <v>11.140872565487811</v>
      </c>
    </row>
    <row r="132" spans="19:20" x14ac:dyDescent="0.25">
      <c r="S132" s="101" t="s">
        <v>282</v>
      </c>
      <c r="T132" s="127">
        <v>9.5836927407272903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37CE132-BE0D-44A4-BFA9-C5502F6CE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ACE04E3-E325-40C8-AFD2-EAC0E882A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2CBF059-7F41-4EE2-92F0-B0D9FC7351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2FA9201-B5C7-46D8-81FB-68E995D1D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DF172-49AD-42DB-B937-337A4FCC6799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118</v>
      </c>
      <c r="T1" s="99"/>
      <c r="U1" s="99"/>
      <c r="V1" s="99"/>
      <c r="W1" s="99"/>
      <c r="X1" s="99"/>
      <c r="Y1" s="100" t="s">
        <v>214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118</v>
      </c>
      <c r="Y3" s="105" t="s">
        <v>214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8.13 Cardinia,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83096</v>
      </c>
      <c r="W4" s="108">
        <v>87477</v>
      </c>
      <c r="X4" s="108">
        <v>90098</v>
      </c>
      <c r="Y4" s="108">
        <v>95137</v>
      </c>
      <c r="Z4" s="108">
        <v>107471</v>
      </c>
      <c r="AB4" s="109" t="str">
        <f>TEXT(Z4,"###,###")</f>
        <v>107,471</v>
      </c>
      <c r="AD4" s="110">
        <f>Z4/Y4-1</f>
        <v>0.12964461776175407</v>
      </c>
      <c r="AF4" s="110">
        <f>Z4/V4-1</f>
        <v>0.29333541927409268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43300</v>
      </c>
      <c r="W5" s="108">
        <v>45094</v>
      </c>
      <c r="X5" s="108">
        <v>46521</v>
      </c>
      <c r="Y5" s="108">
        <v>48847</v>
      </c>
      <c r="Z5" s="108">
        <v>54114</v>
      </c>
      <c r="AB5" s="109" t="str">
        <f>TEXT(Z5,"###,###")</f>
        <v>54,114</v>
      </c>
      <c r="AD5" s="110">
        <f t="shared" ref="AD5:AD9" si="0">Z5/Y5-1</f>
        <v>0.10782647859643379</v>
      </c>
      <c r="AF5" s="110">
        <f t="shared" ref="AF5:AF9" si="1">Z5/V5-1</f>
        <v>0.24974595842956115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39792</v>
      </c>
      <c r="W6" s="108">
        <v>42390</v>
      </c>
      <c r="X6" s="108">
        <v>43574</v>
      </c>
      <c r="Y6" s="108">
        <v>46239</v>
      </c>
      <c r="Z6" s="108">
        <v>53306</v>
      </c>
      <c r="AB6" s="109" t="str">
        <f>TEXT(Z6,"###,###")</f>
        <v>53,306</v>
      </c>
      <c r="AD6" s="110">
        <f t="shared" si="0"/>
        <v>0.15283635026709064</v>
      </c>
      <c r="AF6" s="110">
        <f t="shared" si="1"/>
        <v>0.33961600321672702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59420</v>
      </c>
      <c r="W7" s="108">
        <v>62055</v>
      </c>
      <c r="X7" s="108">
        <v>65266</v>
      </c>
      <c r="Y7" s="108">
        <v>67106</v>
      </c>
      <c r="Z7" s="108">
        <v>70939</v>
      </c>
      <c r="AB7" s="109" t="str">
        <f>TEXT(Z7,"###,###")</f>
        <v>70,939</v>
      </c>
      <c r="AD7" s="110">
        <f t="shared" si="0"/>
        <v>5.7118588501773315E-2</v>
      </c>
      <c r="AF7" s="110">
        <f t="shared" si="1"/>
        <v>0.19385728710871764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107,471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70,939</v>
      </c>
      <c r="P8" s="67"/>
      <c r="S8" s="107" t="s">
        <v>83</v>
      </c>
      <c r="T8" s="108"/>
      <c r="U8" s="108"/>
      <c r="V8" s="108">
        <v>44439.11</v>
      </c>
      <c r="W8" s="108">
        <v>45492.639999999999</v>
      </c>
      <c r="X8" s="108">
        <v>45941.74</v>
      </c>
      <c r="Y8" s="108">
        <v>47650.69</v>
      </c>
      <c r="Z8" s="108">
        <v>47532.79</v>
      </c>
      <c r="AB8" s="109" t="str">
        <f>TEXT(Z8,"$###,###")</f>
        <v>$47,533</v>
      </c>
      <c r="AD8" s="110">
        <f t="shared" si="0"/>
        <v>-2.4742558817092419E-3</v>
      </c>
      <c r="AF8" s="110">
        <f t="shared" si="1"/>
        <v>6.9616155679085301E-2</v>
      </c>
    </row>
    <row r="9" spans="1:32" x14ac:dyDescent="0.25">
      <c r="A9" s="30" t="s">
        <v>14</v>
      </c>
      <c r="B9" s="71"/>
      <c r="C9" s="72"/>
      <c r="D9" s="73">
        <f>AD104</f>
        <v>82.077025430116038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51.633093220936303</v>
      </c>
      <c r="P9" s="74" t="s">
        <v>84</v>
      </c>
      <c r="S9" s="107" t="s">
        <v>7</v>
      </c>
      <c r="T9" s="108"/>
      <c r="U9" s="108"/>
      <c r="V9" s="108">
        <v>3232509933</v>
      </c>
      <c r="W9" s="108">
        <v>3492145604</v>
      </c>
      <c r="X9" s="108">
        <v>3767639467</v>
      </c>
      <c r="Y9" s="108">
        <v>4032182123</v>
      </c>
      <c r="Z9" s="108">
        <v>4427439077</v>
      </c>
      <c r="AB9" s="109" t="str">
        <f>TEXT(Z9/1000000,"$#,###.0")&amp;" mil"</f>
        <v>$4,427.4 mil</v>
      </c>
      <c r="AD9" s="110">
        <f t="shared" si="0"/>
        <v>9.802557075619478E-2</v>
      </c>
      <c r="AF9" s="110">
        <f t="shared" si="1"/>
        <v>0.36965985217902197</v>
      </c>
    </row>
    <row r="10" spans="1:32" x14ac:dyDescent="0.25">
      <c r="A10" s="30" t="s">
        <v>17</v>
      </c>
      <c r="B10" s="71"/>
      <c r="C10" s="72"/>
      <c r="D10" s="73">
        <f>AD105</f>
        <v>11.88599715272027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48.306291320712162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84.634686138795303</v>
      </c>
      <c r="P11" s="74" t="s">
        <v>84</v>
      </c>
      <c r="S11" s="107" t="s">
        <v>29</v>
      </c>
      <c r="T11" s="112"/>
      <c r="U11" s="112"/>
      <c r="V11" s="112">
        <v>74376</v>
      </c>
      <c r="W11" s="112">
        <v>78568</v>
      </c>
      <c r="X11" s="112">
        <v>80719</v>
      </c>
      <c r="Y11" s="112">
        <v>85147</v>
      </c>
      <c r="Z11" s="112">
        <v>96574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6.757918775285809</v>
      </c>
      <c r="P12" s="74" t="s">
        <v>84</v>
      </c>
      <c r="S12" s="107" t="s">
        <v>30</v>
      </c>
      <c r="T12" s="112"/>
      <c r="U12" s="112"/>
      <c r="V12" s="112">
        <v>8717</v>
      </c>
      <c r="W12" s="112">
        <v>8910</v>
      </c>
      <c r="X12" s="112">
        <v>9374</v>
      </c>
      <c r="Y12" s="112">
        <v>9990</v>
      </c>
      <c r="Z12" s="112">
        <v>10899</v>
      </c>
    </row>
    <row r="13" spans="1:32" ht="15" customHeight="1" x14ac:dyDescent="0.25">
      <c r="A13" s="30" t="s">
        <v>19</v>
      </c>
      <c r="B13" s="72"/>
      <c r="C13" s="72"/>
      <c r="D13" s="73">
        <f>AD108</f>
        <v>15.272026872365569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8.6102144095631452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15.566059681216329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23.899470554847355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19.145156970269394</v>
      </c>
      <c r="P15" s="74" t="s">
        <v>84</v>
      </c>
      <c r="S15" s="115" t="s">
        <v>60</v>
      </c>
      <c r="T15" s="115"/>
      <c r="U15" s="116"/>
      <c r="V15" s="116">
        <v>1669</v>
      </c>
      <c r="W15" s="116">
        <v>1738</v>
      </c>
      <c r="X15" s="116">
        <v>1751</v>
      </c>
      <c r="Y15" s="112">
        <v>1718</v>
      </c>
      <c r="Z15" s="112">
        <v>1782</v>
      </c>
      <c r="AB15" s="117">
        <f t="shared" ref="AB15:AB34" si="2">IF(Z15="np",0,Z15/$Z$34)</f>
        <v>1.6580600139567341E-2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39.228256925123986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80.854843029730603</v>
      </c>
      <c r="P16" s="37" t="s">
        <v>84</v>
      </c>
      <c r="S16" s="115" t="s">
        <v>61</v>
      </c>
      <c r="T16" s="115"/>
      <c r="U16" s="116"/>
      <c r="V16" s="116">
        <v>159</v>
      </c>
      <c r="W16" s="116">
        <v>184</v>
      </c>
      <c r="X16" s="116">
        <v>199</v>
      </c>
      <c r="Y16" s="112">
        <v>174</v>
      </c>
      <c r="Z16" s="112">
        <v>192</v>
      </c>
      <c r="AB16" s="117">
        <f t="shared" si="2"/>
        <v>1.7864619678995114E-3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7225</v>
      </c>
      <c r="W17" s="116">
        <v>7489</v>
      </c>
      <c r="X17" s="116">
        <v>7341</v>
      </c>
      <c r="Y17" s="112">
        <v>7924</v>
      </c>
      <c r="Z17" s="112">
        <v>8560</v>
      </c>
      <c r="AB17" s="117">
        <f t="shared" si="2"/>
        <v>7.9646429402186553E-2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634</v>
      </c>
      <c r="W18" s="116">
        <v>658</v>
      </c>
      <c r="X18" s="116">
        <v>691</v>
      </c>
      <c r="Y18" s="112">
        <v>704</v>
      </c>
      <c r="Z18" s="112">
        <v>765</v>
      </c>
      <c r="AB18" s="117">
        <f t="shared" si="2"/>
        <v>7.1179344033496161E-3</v>
      </c>
    </row>
    <row r="19" spans="1:28" x14ac:dyDescent="0.25">
      <c r="A19" s="63" t="str">
        <f>$S$1&amp;" ("&amp;$V$2&amp;" to "&amp;$Z$2&amp;")"</f>
        <v>Cardinia (2017-18 to 2021-22)</v>
      </c>
      <c r="B19" s="63"/>
      <c r="C19" s="63"/>
      <c r="D19" s="63"/>
      <c r="E19" s="63"/>
      <c r="F19" s="63"/>
      <c r="G19" s="63" t="str">
        <f>$S$1&amp;" ("&amp;$V$2&amp;" to "&amp;$Z$2&amp;")"</f>
        <v>Cardinia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8845</v>
      </c>
      <c r="W19" s="116">
        <v>9218</v>
      </c>
      <c r="X19" s="116">
        <v>9491</v>
      </c>
      <c r="Y19" s="112">
        <v>9887</v>
      </c>
      <c r="Z19" s="112">
        <v>10996</v>
      </c>
      <c r="AB19" s="117">
        <f t="shared" si="2"/>
        <v>0.1023121656199116</v>
      </c>
    </row>
    <row r="20" spans="1:28" x14ac:dyDescent="0.25">
      <c r="S20" s="115" t="s">
        <v>65</v>
      </c>
      <c r="T20" s="115"/>
      <c r="U20" s="116"/>
      <c r="V20" s="116">
        <v>4320</v>
      </c>
      <c r="W20" s="116">
        <v>4653</v>
      </c>
      <c r="X20" s="116">
        <v>4622</v>
      </c>
      <c r="Y20" s="112">
        <v>4792</v>
      </c>
      <c r="Z20" s="112">
        <v>4988</v>
      </c>
      <c r="AB20" s="117">
        <f t="shared" si="2"/>
        <v>4.6410793207722727E-2</v>
      </c>
    </row>
    <row r="21" spans="1:28" x14ac:dyDescent="0.25">
      <c r="S21" s="115" t="s">
        <v>66</v>
      </c>
      <c r="T21" s="115"/>
      <c r="U21" s="116"/>
      <c r="V21" s="116">
        <v>8118</v>
      </c>
      <c r="W21" s="116">
        <v>8280</v>
      </c>
      <c r="X21" s="116">
        <v>8847</v>
      </c>
      <c r="Y21" s="112">
        <v>9482</v>
      </c>
      <c r="Z21" s="112">
        <v>10802</v>
      </c>
      <c r="AB21" s="117">
        <f t="shared" si="2"/>
        <v>0.10050709467317981</v>
      </c>
    </row>
    <row r="22" spans="1:28" x14ac:dyDescent="0.25">
      <c r="S22" s="115" t="s">
        <v>67</v>
      </c>
      <c r="T22" s="115"/>
      <c r="U22" s="116"/>
      <c r="V22" s="116">
        <v>4322</v>
      </c>
      <c r="W22" s="116">
        <v>4732</v>
      </c>
      <c r="X22" s="116">
        <v>5013</v>
      </c>
      <c r="Y22" s="112">
        <v>5722</v>
      </c>
      <c r="Z22" s="112">
        <v>6692</v>
      </c>
      <c r="AB22" s="117">
        <f t="shared" si="2"/>
        <v>6.2265643172830891E-2</v>
      </c>
    </row>
    <row r="23" spans="1:28" x14ac:dyDescent="0.25">
      <c r="S23" s="115" t="s">
        <v>68</v>
      </c>
      <c r="T23" s="115"/>
      <c r="U23" s="116"/>
      <c r="V23" s="116">
        <v>3409</v>
      </c>
      <c r="W23" s="116">
        <v>3578</v>
      </c>
      <c r="X23" s="116">
        <v>3790</v>
      </c>
      <c r="Y23" s="112">
        <v>4105</v>
      </c>
      <c r="Z23" s="112">
        <v>4835</v>
      </c>
      <c r="AB23" s="117">
        <f t="shared" si="2"/>
        <v>4.4987206327052803E-2</v>
      </c>
    </row>
    <row r="24" spans="1:28" x14ac:dyDescent="0.25">
      <c r="S24" s="115" t="s">
        <v>69</v>
      </c>
      <c r="T24" s="115"/>
      <c r="U24" s="116"/>
      <c r="V24" s="116">
        <v>932</v>
      </c>
      <c r="W24" s="116">
        <v>994</v>
      </c>
      <c r="X24" s="116">
        <v>1039</v>
      </c>
      <c r="Y24" s="112">
        <v>1035</v>
      </c>
      <c r="Z24" s="112">
        <v>1159</v>
      </c>
      <c r="AB24" s="117">
        <f t="shared" si="2"/>
        <v>1.0783903233310072E-2</v>
      </c>
    </row>
    <row r="25" spans="1:28" x14ac:dyDescent="0.25">
      <c r="S25" s="115" t="s">
        <v>70</v>
      </c>
      <c r="T25" s="115"/>
      <c r="U25" s="116"/>
      <c r="V25" s="116">
        <v>2702</v>
      </c>
      <c r="W25" s="116">
        <v>2850</v>
      </c>
      <c r="X25" s="116">
        <v>3120</v>
      </c>
      <c r="Y25" s="112">
        <v>3105</v>
      </c>
      <c r="Z25" s="112">
        <v>3707</v>
      </c>
      <c r="AB25" s="117">
        <f t="shared" si="2"/>
        <v>3.4491742265643173E-2</v>
      </c>
    </row>
    <row r="26" spans="1:28" x14ac:dyDescent="0.25">
      <c r="S26" s="115" t="s">
        <v>71</v>
      </c>
      <c r="T26" s="115"/>
      <c r="U26" s="116"/>
      <c r="V26" s="116">
        <v>1742</v>
      </c>
      <c r="W26" s="116">
        <v>1725</v>
      </c>
      <c r="X26" s="116">
        <v>1562</v>
      </c>
      <c r="Y26" s="112">
        <v>1667</v>
      </c>
      <c r="Z26" s="112">
        <v>1781</v>
      </c>
      <c r="AB26" s="117">
        <f t="shared" si="2"/>
        <v>1.6571295650151197E-2</v>
      </c>
    </row>
    <row r="27" spans="1:28" x14ac:dyDescent="0.25">
      <c r="S27" s="115" t="s">
        <v>72</v>
      </c>
      <c r="T27" s="115"/>
      <c r="U27" s="116"/>
      <c r="V27" s="116">
        <v>4757</v>
      </c>
      <c r="W27" s="116">
        <v>4974</v>
      </c>
      <c r="X27" s="116">
        <v>4953</v>
      </c>
      <c r="Y27" s="112">
        <v>5406</v>
      </c>
      <c r="Z27" s="112">
        <v>6213</v>
      </c>
      <c r="AB27" s="117">
        <f t="shared" si="2"/>
        <v>5.7808792742498255E-2</v>
      </c>
    </row>
    <row r="28" spans="1:28" x14ac:dyDescent="0.25">
      <c r="S28" s="115" t="s">
        <v>73</v>
      </c>
      <c r="T28" s="115"/>
      <c r="U28" s="116"/>
      <c r="V28" s="116">
        <v>7743</v>
      </c>
      <c r="W28" s="116">
        <v>8431</v>
      </c>
      <c r="X28" s="116">
        <v>8712</v>
      </c>
      <c r="Y28" s="112">
        <v>9018</v>
      </c>
      <c r="Z28" s="112">
        <v>10398</v>
      </c>
      <c r="AB28" s="117">
        <f t="shared" si="2"/>
        <v>9.6748080949057916E-2</v>
      </c>
    </row>
    <row r="29" spans="1:28" x14ac:dyDescent="0.25">
      <c r="S29" s="115" t="s">
        <v>74</v>
      </c>
      <c r="T29" s="115"/>
      <c r="U29" s="116"/>
      <c r="V29" s="116">
        <v>2907</v>
      </c>
      <c r="W29" s="116">
        <v>5562</v>
      </c>
      <c r="X29" s="116">
        <v>3326</v>
      </c>
      <c r="Y29" s="112">
        <v>3613</v>
      </c>
      <c r="Z29" s="112">
        <v>4392</v>
      </c>
      <c r="AB29" s="117">
        <f t="shared" si="2"/>
        <v>4.0865317515701327E-2</v>
      </c>
    </row>
    <row r="30" spans="1:28" x14ac:dyDescent="0.25">
      <c r="S30" s="115" t="s">
        <v>75</v>
      </c>
      <c r="T30" s="115"/>
      <c r="U30" s="116"/>
      <c r="V30" s="116">
        <v>5627</v>
      </c>
      <c r="W30" s="116">
        <v>4132</v>
      </c>
      <c r="X30" s="116">
        <v>5831</v>
      </c>
      <c r="Y30" s="112">
        <v>5963</v>
      </c>
      <c r="Z30" s="112">
        <v>6790</v>
      </c>
      <c r="AB30" s="117">
        <f t="shared" si="2"/>
        <v>6.317748313561293E-2</v>
      </c>
    </row>
    <row r="31" spans="1:28" x14ac:dyDescent="0.25">
      <c r="S31" s="115" t="s">
        <v>76</v>
      </c>
      <c r="T31" s="115"/>
      <c r="U31" s="116"/>
      <c r="V31" s="116">
        <v>8496</v>
      </c>
      <c r="W31" s="116">
        <v>9340</v>
      </c>
      <c r="X31" s="116">
        <v>10664</v>
      </c>
      <c r="Y31" s="112">
        <v>12105</v>
      </c>
      <c r="Z31" s="112">
        <v>14371</v>
      </c>
      <c r="AB31" s="117">
        <f t="shared" si="2"/>
        <v>0.1337148173993952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1751</v>
      </c>
      <c r="W32" s="116">
        <v>1966</v>
      </c>
      <c r="X32" s="116">
        <v>2236</v>
      </c>
      <c r="Y32" s="112">
        <v>2084</v>
      </c>
      <c r="Z32" s="112">
        <v>2320</v>
      </c>
      <c r="AB32" s="117">
        <f t="shared" si="2"/>
        <v>2.158641544545243E-2</v>
      </c>
    </row>
    <row r="33" spans="19:32" x14ac:dyDescent="0.25">
      <c r="S33" s="115" t="s">
        <v>78</v>
      </c>
      <c r="T33" s="115"/>
      <c r="U33" s="116"/>
      <c r="V33" s="116">
        <v>3205</v>
      </c>
      <c r="W33" s="116">
        <v>3320</v>
      </c>
      <c r="X33" s="116">
        <v>3641</v>
      </c>
      <c r="Y33" s="112">
        <v>3894</v>
      </c>
      <c r="Z33" s="112">
        <v>4240</v>
      </c>
      <c r="AB33" s="117">
        <f t="shared" si="2"/>
        <v>3.9451035124447545E-2</v>
      </c>
    </row>
    <row r="34" spans="19:32" x14ac:dyDescent="0.25">
      <c r="S34" s="118" t="s">
        <v>53</v>
      </c>
      <c r="T34" s="118"/>
      <c r="U34" s="119"/>
      <c r="V34" s="119">
        <v>83094</v>
      </c>
      <c r="W34" s="119">
        <v>87481</v>
      </c>
      <c r="X34" s="119">
        <v>90100</v>
      </c>
      <c r="Y34" s="120">
        <v>95137</v>
      </c>
      <c r="Z34" s="120">
        <v>107475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50771</v>
      </c>
      <c r="W37" s="112">
        <v>51993</v>
      </c>
      <c r="X37" s="112">
        <v>54773</v>
      </c>
      <c r="Y37" s="112">
        <v>55787</v>
      </c>
      <c r="Z37" s="112">
        <v>57356</v>
      </c>
      <c r="AB37" s="132">
        <f>Z37/Z40*100</f>
        <v>80.854843029730603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8650</v>
      </c>
      <c r="W38" s="112">
        <v>10056</v>
      </c>
      <c r="X38" s="112">
        <v>10498</v>
      </c>
      <c r="Y38" s="112">
        <v>11316</v>
      </c>
      <c r="Z38" s="112">
        <v>13581</v>
      </c>
      <c r="AB38" s="132">
        <f>Z38/Z40*100</f>
        <v>19.145156970269394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59421</v>
      </c>
      <c r="W40" s="112">
        <v>62049</v>
      </c>
      <c r="X40" s="112">
        <v>65271</v>
      </c>
      <c r="Y40" s="112">
        <v>67103</v>
      </c>
      <c r="Z40" s="112">
        <v>70937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24</v>
      </c>
      <c r="W44" s="112">
        <v>23</v>
      </c>
      <c r="X44" s="112">
        <v>16</v>
      </c>
      <c r="Y44" s="112">
        <v>16</v>
      </c>
      <c r="Z44" s="112">
        <v>30</v>
      </c>
    </row>
    <row r="45" spans="19:32" x14ac:dyDescent="0.25">
      <c r="S45" s="115" t="s">
        <v>37</v>
      </c>
      <c r="T45" s="115"/>
      <c r="U45" s="112"/>
      <c r="V45" s="112">
        <v>887</v>
      </c>
      <c r="W45" s="112">
        <v>942</v>
      </c>
      <c r="X45" s="112">
        <v>1030</v>
      </c>
      <c r="Y45" s="112">
        <v>1175</v>
      </c>
      <c r="Z45" s="112">
        <v>1465</v>
      </c>
    </row>
    <row r="46" spans="19:32" x14ac:dyDescent="0.25">
      <c r="S46" s="115" t="s">
        <v>38</v>
      </c>
      <c r="T46" s="115"/>
      <c r="U46" s="112"/>
      <c r="V46" s="112">
        <v>2590</v>
      </c>
      <c r="W46" s="112">
        <v>2491</v>
      </c>
      <c r="X46" s="112">
        <v>2427</v>
      </c>
      <c r="Y46" s="112">
        <v>2676</v>
      </c>
      <c r="Z46" s="112">
        <v>3339</v>
      </c>
    </row>
    <row r="47" spans="19:32" x14ac:dyDescent="0.25">
      <c r="S47" s="115" t="s">
        <v>39</v>
      </c>
      <c r="T47" s="115"/>
      <c r="U47" s="112"/>
      <c r="V47" s="112">
        <v>4167</v>
      </c>
      <c r="W47" s="112">
        <v>4236</v>
      </c>
      <c r="X47" s="112">
        <v>4231</v>
      </c>
      <c r="Y47" s="112">
        <v>4334</v>
      </c>
      <c r="Z47" s="112">
        <v>4841</v>
      </c>
    </row>
    <row r="48" spans="19:32" x14ac:dyDescent="0.25">
      <c r="S48" s="115" t="s">
        <v>40</v>
      </c>
      <c r="T48" s="115"/>
      <c r="U48" s="112"/>
      <c r="V48" s="112">
        <v>5584</v>
      </c>
      <c r="W48" s="112">
        <v>6024</v>
      </c>
      <c r="X48" s="112">
        <v>6220</v>
      </c>
      <c r="Y48" s="112">
        <v>6351</v>
      </c>
      <c r="Z48" s="112">
        <v>6997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5825</v>
      </c>
      <c r="W49" s="112">
        <v>6181</v>
      </c>
      <c r="X49" s="112">
        <v>6400</v>
      </c>
      <c r="Y49" s="112">
        <v>6781</v>
      </c>
      <c r="Z49" s="112">
        <v>7312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Cardinia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4995</v>
      </c>
      <c r="W50" s="112">
        <v>5558</v>
      </c>
      <c r="X50" s="112">
        <v>5904</v>
      </c>
      <c r="Y50" s="112">
        <v>6271</v>
      </c>
      <c r="Z50" s="112">
        <v>6973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4400</v>
      </c>
      <c r="W51" s="112">
        <v>4402</v>
      </c>
      <c r="X51" s="112">
        <v>4631</v>
      </c>
      <c r="Y51" s="112">
        <v>5081</v>
      </c>
      <c r="Z51" s="112">
        <v>5677</v>
      </c>
    </row>
    <row r="52" spans="1:26" ht="15" customHeight="1" x14ac:dyDescent="0.25">
      <c r="S52" s="115" t="s">
        <v>44</v>
      </c>
      <c r="T52" s="115"/>
      <c r="U52" s="112"/>
      <c r="V52" s="112">
        <v>4383</v>
      </c>
      <c r="W52" s="112">
        <v>4400</v>
      </c>
      <c r="X52" s="112">
        <v>4465</v>
      </c>
      <c r="Y52" s="112">
        <v>4468</v>
      </c>
      <c r="Z52" s="112">
        <v>4735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3497</v>
      </c>
      <c r="W53" s="112">
        <v>3529</v>
      </c>
      <c r="X53" s="112">
        <v>3688</v>
      </c>
      <c r="Y53" s="112">
        <v>3986</v>
      </c>
      <c r="Z53" s="112">
        <v>4276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2953</v>
      </c>
      <c r="W54" s="112">
        <v>3097</v>
      </c>
      <c r="X54" s="112">
        <v>3196</v>
      </c>
      <c r="Y54" s="112">
        <v>3235</v>
      </c>
      <c r="Z54" s="112">
        <v>3552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2131</v>
      </c>
      <c r="W55" s="112">
        <v>2258</v>
      </c>
      <c r="X55" s="112">
        <v>2275</v>
      </c>
      <c r="Y55" s="112">
        <v>2380</v>
      </c>
      <c r="Z55" s="112">
        <v>2611</v>
      </c>
    </row>
    <row r="56" spans="1:26" ht="15" customHeight="1" x14ac:dyDescent="0.25">
      <c r="S56" s="115" t="s">
        <v>48</v>
      </c>
      <c r="T56" s="115"/>
      <c r="U56" s="112"/>
      <c r="V56" s="112">
        <v>1064</v>
      </c>
      <c r="W56" s="112">
        <v>1151</v>
      </c>
      <c r="X56" s="112">
        <v>1208</v>
      </c>
      <c r="Y56" s="112">
        <v>1237</v>
      </c>
      <c r="Z56" s="112">
        <v>1342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475</v>
      </c>
      <c r="W57" s="112">
        <v>467</v>
      </c>
      <c r="X57" s="112">
        <v>473</v>
      </c>
      <c r="Y57" s="112">
        <v>499</v>
      </c>
      <c r="Z57" s="112">
        <v>561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173</v>
      </c>
      <c r="W58" s="112">
        <v>190</v>
      </c>
      <c r="X58" s="112">
        <v>213</v>
      </c>
      <c r="Y58" s="112">
        <v>202</v>
      </c>
      <c r="Z58" s="112">
        <v>231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99</v>
      </c>
      <c r="W59" s="112">
        <v>91</v>
      </c>
      <c r="X59" s="112">
        <v>93</v>
      </c>
      <c r="Y59" s="112">
        <v>97</v>
      </c>
      <c r="Z59" s="112">
        <v>104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55</v>
      </c>
      <c r="W60" s="112">
        <v>49</v>
      </c>
      <c r="X60" s="112">
        <v>58</v>
      </c>
      <c r="Y60" s="112">
        <v>58</v>
      </c>
      <c r="Z60" s="112">
        <v>57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43299</v>
      </c>
      <c r="W61" s="112">
        <v>45090</v>
      </c>
      <c r="X61" s="112">
        <v>46521</v>
      </c>
      <c r="Y61" s="112">
        <v>48847</v>
      </c>
      <c r="Z61" s="112">
        <v>54116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24</v>
      </c>
      <c r="W63" s="112">
        <v>18</v>
      </c>
      <c r="X63" s="112">
        <v>17</v>
      </c>
      <c r="Y63" s="112">
        <v>28</v>
      </c>
      <c r="Z63" s="112">
        <v>31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1002</v>
      </c>
      <c r="W64" s="112">
        <v>1062</v>
      </c>
      <c r="X64" s="112">
        <v>1069</v>
      </c>
      <c r="Y64" s="112">
        <v>1328</v>
      </c>
      <c r="Z64" s="112">
        <v>1752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Cardinia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2594</v>
      </c>
      <c r="W65" s="112">
        <v>2834</v>
      </c>
      <c r="X65" s="112">
        <v>2606</v>
      </c>
      <c r="Y65" s="112">
        <v>2848</v>
      </c>
      <c r="Z65" s="112">
        <v>3526</v>
      </c>
    </row>
    <row r="66" spans="1:26" x14ac:dyDescent="0.25">
      <c r="S66" s="115" t="s">
        <v>39</v>
      </c>
      <c r="T66" s="115"/>
      <c r="U66" s="112"/>
      <c r="V66" s="112">
        <v>4073</v>
      </c>
      <c r="W66" s="112">
        <v>4253</v>
      </c>
      <c r="X66" s="112">
        <v>4232</v>
      </c>
      <c r="Y66" s="112">
        <v>4553</v>
      </c>
      <c r="Z66" s="112">
        <v>5256</v>
      </c>
    </row>
    <row r="67" spans="1:26" x14ac:dyDescent="0.25">
      <c r="S67" s="115" t="s">
        <v>40</v>
      </c>
      <c r="T67" s="115"/>
      <c r="U67" s="112"/>
      <c r="V67" s="112">
        <v>5152</v>
      </c>
      <c r="W67" s="112">
        <v>5611</v>
      </c>
      <c r="X67" s="112">
        <v>5839</v>
      </c>
      <c r="Y67" s="112">
        <v>6146</v>
      </c>
      <c r="Z67" s="112">
        <v>6787</v>
      </c>
    </row>
    <row r="68" spans="1:26" x14ac:dyDescent="0.25">
      <c r="S68" s="115" t="s">
        <v>41</v>
      </c>
      <c r="T68" s="115"/>
      <c r="U68" s="112"/>
      <c r="V68" s="112">
        <v>5075</v>
      </c>
      <c r="W68" s="112">
        <v>5471</v>
      </c>
      <c r="X68" s="112">
        <v>5760</v>
      </c>
      <c r="Y68" s="112">
        <v>6385</v>
      </c>
      <c r="Z68" s="112">
        <v>7373</v>
      </c>
    </row>
    <row r="69" spans="1:26" x14ac:dyDescent="0.25">
      <c r="S69" s="115" t="s">
        <v>42</v>
      </c>
      <c r="T69" s="115"/>
      <c r="U69" s="112"/>
      <c r="V69" s="112">
        <v>4180</v>
      </c>
      <c r="W69" s="112">
        <v>4711</v>
      </c>
      <c r="X69" s="112">
        <v>5066</v>
      </c>
      <c r="Y69" s="112">
        <v>5481</v>
      </c>
      <c r="Z69" s="112">
        <v>6484</v>
      </c>
    </row>
    <row r="70" spans="1:26" x14ac:dyDescent="0.25">
      <c r="S70" s="115" t="s">
        <v>43</v>
      </c>
      <c r="T70" s="115"/>
      <c r="U70" s="112"/>
      <c r="V70" s="112">
        <v>3940</v>
      </c>
      <c r="W70" s="112">
        <v>4127</v>
      </c>
      <c r="X70" s="112">
        <v>4245</v>
      </c>
      <c r="Y70" s="112">
        <v>4468</v>
      </c>
      <c r="Z70" s="112">
        <v>5185</v>
      </c>
    </row>
    <row r="71" spans="1:26" x14ac:dyDescent="0.25">
      <c r="S71" s="115" t="s">
        <v>44</v>
      </c>
      <c r="T71" s="115"/>
      <c r="U71" s="112"/>
      <c r="V71" s="112">
        <v>4260</v>
      </c>
      <c r="W71" s="112">
        <v>4397</v>
      </c>
      <c r="X71" s="112">
        <v>4393</v>
      </c>
      <c r="Y71" s="112">
        <v>4353</v>
      </c>
      <c r="Z71" s="112">
        <v>4836</v>
      </c>
    </row>
    <row r="72" spans="1:26" x14ac:dyDescent="0.25">
      <c r="S72" s="115" t="s">
        <v>45</v>
      </c>
      <c r="T72" s="115"/>
      <c r="U72" s="112"/>
      <c r="V72" s="112">
        <v>3497</v>
      </c>
      <c r="W72" s="112">
        <v>3608</v>
      </c>
      <c r="X72" s="112">
        <v>3708</v>
      </c>
      <c r="Y72" s="112">
        <v>3880</v>
      </c>
      <c r="Z72" s="112">
        <v>4440</v>
      </c>
    </row>
    <row r="73" spans="1:26" x14ac:dyDescent="0.25">
      <c r="S73" s="115" t="s">
        <v>46</v>
      </c>
      <c r="T73" s="115"/>
      <c r="U73" s="112"/>
      <c r="V73" s="112">
        <v>2869</v>
      </c>
      <c r="W73" s="112">
        <v>2986</v>
      </c>
      <c r="X73" s="112">
        <v>3183</v>
      </c>
      <c r="Y73" s="112">
        <v>3166</v>
      </c>
      <c r="Z73" s="112">
        <v>3571</v>
      </c>
    </row>
    <row r="74" spans="1:26" x14ac:dyDescent="0.25">
      <c r="S74" s="115" t="s">
        <v>47</v>
      </c>
      <c r="T74" s="115"/>
      <c r="U74" s="112"/>
      <c r="V74" s="112">
        <v>1789</v>
      </c>
      <c r="W74" s="112">
        <v>1894</v>
      </c>
      <c r="X74" s="112">
        <v>1970</v>
      </c>
      <c r="Y74" s="112">
        <v>2041</v>
      </c>
      <c r="Z74" s="112">
        <v>2296</v>
      </c>
    </row>
    <row r="75" spans="1:26" x14ac:dyDescent="0.25">
      <c r="S75" s="115" t="s">
        <v>48</v>
      </c>
      <c r="T75" s="115"/>
      <c r="U75" s="112"/>
      <c r="V75" s="112">
        <v>781</v>
      </c>
      <c r="W75" s="112">
        <v>831</v>
      </c>
      <c r="X75" s="112">
        <v>868</v>
      </c>
      <c r="Y75" s="112">
        <v>939</v>
      </c>
      <c r="Z75" s="112">
        <v>1101</v>
      </c>
    </row>
    <row r="76" spans="1:26" x14ac:dyDescent="0.25">
      <c r="S76" s="115" t="s">
        <v>49</v>
      </c>
      <c r="T76" s="115"/>
      <c r="U76" s="112"/>
      <c r="V76" s="112">
        <v>297</v>
      </c>
      <c r="W76" s="112">
        <v>316</v>
      </c>
      <c r="X76" s="112">
        <v>325</v>
      </c>
      <c r="Y76" s="112">
        <v>346</v>
      </c>
      <c r="Z76" s="112">
        <v>362</v>
      </c>
    </row>
    <row r="77" spans="1:26" x14ac:dyDescent="0.25">
      <c r="S77" s="115" t="s">
        <v>50</v>
      </c>
      <c r="T77" s="115"/>
      <c r="U77" s="112"/>
      <c r="V77" s="112">
        <v>162</v>
      </c>
      <c r="W77" s="112">
        <v>149</v>
      </c>
      <c r="X77" s="112">
        <v>160</v>
      </c>
      <c r="Y77" s="112">
        <v>139</v>
      </c>
      <c r="Z77" s="112">
        <v>157</v>
      </c>
    </row>
    <row r="78" spans="1:26" x14ac:dyDescent="0.25">
      <c r="S78" s="115" t="s">
        <v>51</v>
      </c>
      <c r="T78" s="115"/>
      <c r="U78" s="112"/>
      <c r="V78" s="112">
        <v>66</v>
      </c>
      <c r="W78" s="112">
        <v>59</v>
      </c>
      <c r="X78" s="112">
        <v>78</v>
      </c>
      <c r="Y78" s="112">
        <v>89</v>
      </c>
      <c r="Z78" s="112">
        <v>94</v>
      </c>
    </row>
    <row r="79" spans="1:26" x14ac:dyDescent="0.25">
      <c r="S79" s="115" t="s">
        <v>52</v>
      </c>
      <c r="T79" s="115"/>
      <c r="U79" s="112"/>
      <c r="V79" s="112">
        <v>51</v>
      </c>
      <c r="W79" s="112">
        <v>53</v>
      </c>
      <c r="X79" s="112">
        <v>58</v>
      </c>
      <c r="Y79" s="112">
        <v>49</v>
      </c>
      <c r="Z79" s="112">
        <v>50</v>
      </c>
    </row>
    <row r="80" spans="1:26" x14ac:dyDescent="0.25">
      <c r="S80" s="118" t="s">
        <v>53</v>
      </c>
      <c r="T80" s="118"/>
      <c r="U80" s="112"/>
      <c r="V80" s="112">
        <v>39794</v>
      </c>
      <c r="W80" s="112">
        <v>42389</v>
      </c>
      <c r="X80" s="112">
        <v>43572</v>
      </c>
      <c r="Y80" s="112">
        <v>46239</v>
      </c>
      <c r="Z80" s="112">
        <v>53308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Cardinia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3877</v>
      </c>
      <c r="W83" s="112">
        <v>4013</v>
      </c>
      <c r="X83" s="112">
        <v>4249</v>
      </c>
      <c r="Y83" s="112">
        <v>4410</v>
      </c>
      <c r="Z83" s="112">
        <v>4583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3097</v>
      </c>
      <c r="W84" s="112">
        <v>3341</v>
      </c>
      <c r="X84" s="112">
        <v>3487</v>
      </c>
      <c r="Y84" s="112">
        <v>3772</v>
      </c>
      <c r="Z84" s="112">
        <v>4099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7079</v>
      </c>
      <c r="W85" s="112">
        <v>7396</v>
      </c>
      <c r="X85" s="112">
        <v>7684</v>
      </c>
      <c r="Y85" s="112">
        <v>7919</v>
      </c>
      <c r="Z85" s="112">
        <v>8269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107,471</v>
      </c>
      <c r="D86" s="96">
        <f t="shared" ref="D86:D91" si="4">AD4</f>
        <v>0.12964461776175407</v>
      </c>
      <c r="E86" s="97">
        <f t="shared" ref="E86:E91" si="5">AD4</f>
        <v>0.12964461776175407</v>
      </c>
      <c r="F86" s="96">
        <f t="shared" ref="F86:F91" si="6">AF4</f>
        <v>0.29333541927409268</v>
      </c>
      <c r="G86" s="97">
        <f t="shared" ref="G86:G91" si="7">AF4</f>
        <v>0.29333541927409268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1249</v>
      </c>
      <c r="W86" s="112">
        <v>1367</v>
      </c>
      <c r="X86" s="112">
        <v>1459</v>
      </c>
      <c r="Y86" s="112">
        <v>1604</v>
      </c>
      <c r="Z86" s="112">
        <v>1710</v>
      </c>
    </row>
    <row r="87" spans="1:30" ht="15" customHeight="1" x14ac:dyDescent="0.25">
      <c r="A87" s="98" t="s">
        <v>4</v>
      </c>
      <c r="B87" s="49"/>
      <c r="C87" s="57" t="str">
        <f t="shared" si="3"/>
        <v>54,114</v>
      </c>
      <c r="D87" s="96">
        <f t="shared" si="4"/>
        <v>0.10782647859643379</v>
      </c>
      <c r="E87" s="97">
        <f t="shared" si="5"/>
        <v>0.10782647859643379</v>
      </c>
      <c r="F87" s="96">
        <f t="shared" si="6"/>
        <v>0.24974595842956115</v>
      </c>
      <c r="G87" s="97">
        <f t="shared" si="7"/>
        <v>0.24974595842956115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1364</v>
      </c>
      <c r="W87" s="112">
        <v>1425</v>
      </c>
      <c r="X87" s="112">
        <v>1449</v>
      </c>
      <c r="Y87" s="112">
        <v>1480</v>
      </c>
      <c r="Z87" s="112">
        <v>1578</v>
      </c>
    </row>
    <row r="88" spans="1:30" ht="15" customHeight="1" x14ac:dyDescent="0.25">
      <c r="A88" s="98" t="s">
        <v>5</v>
      </c>
      <c r="B88" s="49"/>
      <c r="C88" s="57" t="str">
        <f t="shared" si="3"/>
        <v>53,306</v>
      </c>
      <c r="D88" s="96">
        <f t="shared" si="4"/>
        <v>0.15283635026709064</v>
      </c>
      <c r="E88" s="97">
        <f t="shared" si="5"/>
        <v>0.15283635026709064</v>
      </c>
      <c r="F88" s="96">
        <f t="shared" si="6"/>
        <v>0.33961600321672702</v>
      </c>
      <c r="G88" s="97">
        <f t="shared" si="7"/>
        <v>0.33961600321672702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1598</v>
      </c>
      <c r="W88" s="112">
        <v>1628</v>
      </c>
      <c r="X88" s="112">
        <v>1740</v>
      </c>
      <c r="Y88" s="112">
        <v>1823</v>
      </c>
      <c r="Z88" s="112">
        <v>1937</v>
      </c>
    </row>
    <row r="89" spans="1:30" ht="15" customHeight="1" x14ac:dyDescent="0.25">
      <c r="A89" s="49" t="s">
        <v>6</v>
      </c>
      <c r="B89" s="49"/>
      <c r="C89" s="57" t="str">
        <f t="shared" si="3"/>
        <v>70,939</v>
      </c>
      <c r="D89" s="96">
        <f t="shared" si="4"/>
        <v>5.7118588501773315E-2</v>
      </c>
      <c r="E89" s="97">
        <f t="shared" si="5"/>
        <v>5.7118588501773315E-2</v>
      </c>
      <c r="F89" s="96">
        <f t="shared" si="6"/>
        <v>0.19385728710871764</v>
      </c>
      <c r="G89" s="97">
        <f t="shared" si="7"/>
        <v>0.19385728710871764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3310</v>
      </c>
      <c r="W89" s="112">
        <v>3424</v>
      </c>
      <c r="X89" s="112">
        <v>3569</v>
      </c>
      <c r="Y89" s="112">
        <v>3652</v>
      </c>
      <c r="Z89" s="112">
        <v>3765</v>
      </c>
    </row>
    <row r="90" spans="1:30" ht="15" customHeight="1" x14ac:dyDescent="0.25">
      <c r="A90" s="49" t="s">
        <v>96</v>
      </c>
      <c r="B90" s="49"/>
      <c r="C90" s="57" t="str">
        <f t="shared" si="3"/>
        <v>$47,533</v>
      </c>
      <c r="D90" s="96">
        <f t="shared" si="4"/>
        <v>-2.4742558817092419E-3</v>
      </c>
      <c r="E90" s="97">
        <f t="shared" si="5"/>
        <v>-2.4742558817092419E-3</v>
      </c>
      <c r="F90" s="96">
        <f t="shared" si="6"/>
        <v>6.9616155679085301E-2</v>
      </c>
      <c r="G90" s="97">
        <f t="shared" si="7"/>
        <v>6.9616155679085301E-2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3728</v>
      </c>
      <c r="W90" s="112">
        <v>4080</v>
      </c>
      <c r="X90" s="112">
        <v>4300</v>
      </c>
      <c r="Y90" s="112">
        <v>4250</v>
      </c>
      <c r="Z90" s="112">
        <v>4480</v>
      </c>
    </row>
    <row r="91" spans="1:30" ht="15" customHeight="1" x14ac:dyDescent="0.25">
      <c r="A91" s="49" t="s">
        <v>7</v>
      </c>
      <c r="B91" s="49"/>
      <c r="C91" s="57" t="str">
        <f t="shared" si="3"/>
        <v>$4,427.4 mil</v>
      </c>
      <c r="D91" s="96">
        <f t="shared" si="4"/>
        <v>9.802557075619478E-2</v>
      </c>
      <c r="E91" s="97">
        <f t="shared" si="5"/>
        <v>9.802557075619478E-2</v>
      </c>
      <c r="F91" s="96">
        <f t="shared" si="6"/>
        <v>0.36965985217902197</v>
      </c>
      <c r="G91" s="97">
        <f t="shared" si="7"/>
        <v>0.36965985217902197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31356</v>
      </c>
      <c r="W91" s="112">
        <v>32494</v>
      </c>
      <c r="X91" s="112">
        <v>34117</v>
      </c>
      <c r="Y91" s="112">
        <v>34857</v>
      </c>
      <c r="Z91" s="112">
        <v>36629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2492</v>
      </c>
      <c r="W93" s="112">
        <v>2684</v>
      </c>
      <c r="X93" s="112">
        <v>2839</v>
      </c>
      <c r="Y93" s="112">
        <v>2973</v>
      </c>
      <c r="Z93" s="112">
        <v>3086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4823</v>
      </c>
      <c r="W94" s="112">
        <v>5188</v>
      </c>
      <c r="X94" s="112">
        <v>5444</v>
      </c>
      <c r="Y94" s="112">
        <v>5852</v>
      </c>
      <c r="Z94" s="112">
        <v>6339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1138</v>
      </c>
      <c r="W95" s="112">
        <v>1230</v>
      </c>
      <c r="X95" s="112">
        <v>1291</v>
      </c>
      <c r="Y95" s="112">
        <v>1352</v>
      </c>
      <c r="Z95" s="112">
        <v>1457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4397</v>
      </c>
      <c r="W96" s="112">
        <v>4865</v>
      </c>
      <c r="X96" s="112">
        <v>5240</v>
      </c>
      <c r="Y96" s="112">
        <v>5459</v>
      </c>
      <c r="Z96" s="112">
        <v>5895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5345</v>
      </c>
      <c r="W97" s="112">
        <v>5552</v>
      </c>
      <c r="X97" s="112">
        <v>5821</v>
      </c>
      <c r="Y97" s="112">
        <v>5893</v>
      </c>
      <c r="Z97" s="112">
        <v>6073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3170</v>
      </c>
      <c r="W98" s="112">
        <v>3252</v>
      </c>
      <c r="X98" s="112">
        <v>3415</v>
      </c>
      <c r="Y98" s="112">
        <v>3449</v>
      </c>
      <c r="Z98" s="112">
        <v>3636</v>
      </c>
    </row>
    <row r="99" spans="1:32" ht="15" customHeight="1" x14ac:dyDescent="0.25">
      <c r="S99" s="115" t="s">
        <v>197</v>
      </c>
      <c r="T99" s="115"/>
      <c r="U99" s="112"/>
      <c r="V99" s="112">
        <v>468</v>
      </c>
      <c r="W99" s="112">
        <v>477</v>
      </c>
      <c r="X99" s="112">
        <v>509</v>
      </c>
      <c r="Y99" s="112">
        <v>516</v>
      </c>
      <c r="Z99" s="112">
        <v>564</v>
      </c>
    </row>
    <row r="100" spans="1:32" ht="15" customHeight="1" x14ac:dyDescent="0.25">
      <c r="S100" s="115" t="s">
        <v>58</v>
      </c>
      <c r="T100" s="115"/>
      <c r="U100" s="112"/>
      <c r="V100" s="112">
        <v>1878</v>
      </c>
      <c r="W100" s="112">
        <v>2056</v>
      </c>
      <c r="X100" s="112">
        <v>2201</v>
      </c>
      <c r="Y100" s="112">
        <v>2329</v>
      </c>
      <c r="Z100" s="112">
        <v>2546</v>
      </c>
    </row>
    <row r="101" spans="1:32" x14ac:dyDescent="0.25">
      <c r="A101" s="18"/>
      <c r="S101" s="118" t="s">
        <v>53</v>
      </c>
      <c r="T101" s="118"/>
      <c r="U101" s="112"/>
      <c r="V101" s="112">
        <v>28068</v>
      </c>
      <c r="W101" s="112">
        <v>29557</v>
      </c>
      <c r="X101" s="112">
        <v>31152</v>
      </c>
      <c r="Y101" s="112">
        <v>32203</v>
      </c>
      <c r="Z101" s="112">
        <v>34267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67652</v>
      </c>
      <c r="W104" s="112">
        <v>70765</v>
      </c>
      <c r="X104" s="112">
        <v>76855</v>
      </c>
      <c r="Y104" s="112">
        <v>77456</v>
      </c>
      <c r="Z104" s="112">
        <v>88209</v>
      </c>
      <c r="AB104" s="109" t="str">
        <f>TEXT(Z104,"###,###")</f>
        <v>88,209</v>
      </c>
      <c r="AD104" s="130">
        <f>Z104/($Z$4)*100</f>
        <v>82.077025430116038</v>
      </c>
      <c r="AF104" s="109"/>
    </row>
    <row r="105" spans="1:32" x14ac:dyDescent="0.25">
      <c r="S105" s="115" t="s">
        <v>17</v>
      </c>
      <c r="T105" s="115"/>
      <c r="U105" s="112"/>
      <c r="V105" s="112">
        <v>9848</v>
      </c>
      <c r="W105" s="112">
        <v>11136</v>
      </c>
      <c r="X105" s="112">
        <v>10907</v>
      </c>
      <c r="Y105" s="112">
        <v>11319</v>
      </c>
      <c r="Z105" s="112">
        <v>12774</v>
      </c>
      <c r="AB105" s="109" t="str">
        <f>TEXT(Z105,"###,###")</f>
        <v>12,774</v>
      </c>
      <c r="AD105" s="130">
        <f>Z105/($Z$4)*100</f>
        <v>11.88599715272027</v>
      </c>
      <c r="AF105" s="109"/>
    </row>
    <row r="106" spans="1:32" x14ac:dyDescent="0.25">
      <c r="S106" s="118" t="s">
        <v>53</v>
      </c>
      <c r="T106" s="118"/>
      <c r="U106" s="120"/>
      <c r="V106" s="120">
        <v>77500</v>
      </c>
      <c r="W106" s="120">
        <v>81901</v>
      </c>
      <c r="X106" s="120">
        <v>87762</v>
      </c>
      <c r="Y106" s="120">
        <v>88775</v>
      </c>
      <c r="Z106" s="120">
        <v>100983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15068</v>
      </c>
      <c r="W108" s="112">
        <v>13669</v>
      </c>
      <c r="X108" s="112">
        <v>14848</v>
      </c>
      <c r="Y108" s="112">
        <v>14709</v>
      </c>
      <c r="Z108" s="112">
        <v>16413</v>
      </c>
      <c r="AB108" s="109" t="str">
        <f>TEXT(Z108,"###,###")</f>
        <v>16,413</v>
      </c>
      <c r="AD108" s="130">
        <f>Z108/($Z$4)*100</f>
        <v>15.272026872365569</v>
      </c>
      <c r="AF108" s="109"/>
    </row>
    <row r="109" spans="1:32" x14ac:dyDescent="0.25">
      <c r="S109" s="115" t="s">
        <v>20</v>
      </c>
      <c r="T109" s="115"/>
      <c r="U109" s="112"/>
      <c r="V109" s="112">
        <v>12743</v>
      </c>
      <c r="W109" s="112">
        <v>13034</v>
      </c>
      <c r="X109" s="112">
        <v>13287</v>
      </c>
      <c r="Y109" s="112">
        <v>15064</v>
      </c>
      <c r="Z109" s="112">
        <v>16729</v>
      </c>
      <c r="AB109" s="109" t="str">
        <f>TEXT(Z109,"###,###")</f>
        <v>16,729</v>
      </c>
      <c r="AD109" s="130">
        <f>Z109/($Z$4)*100</f>
        <v>15.566059681216329</v>
      </c>
      <c r="AF109" s="109"/>
    </row>
    <row r="110" spans="1:32" x14ac:dyDescent="0.25">
      <c r="S110" s="115" t="s">
        <v>21</v>
      </c>
      <c r="T110" s="115"/>
      <c r="U110" s="112"/>
      <c r="V110" s="112">
        <v>18999</v>
      </c>
      <c r="W110" s="112">
        <v>22111</v>
      </c>
      <c r="X110" s="112">
        <v>21695</v>
      </c>
      <c r="Y110" s="112">
        <v>22309</v>
      </c>
      <c r="Z110" s="112">
        <v>25685</v>
      </c>
      <c r="AB110" s="109" t="str">
        <f>TEXT(Z110,"###,###")</f>
        <v>25,685</v>
      </c>
      <c r="AD110" s="130">
        <f>Z110/($Z$4)*100</f>
        <v>23.899470554847355</v>
      </c>
      <c r="AF110" s="109"/>
    </row>
    <row r="111" spans="1:32" x14ac:dyDescent="0.25">
      <c r="S111" s="115" t="s">
        <v>22</v>
      </c>
      <c r="T111" s="115"/>
      <c r="U111" s="112"/>
      <c r="V111" s="112">
        <v>29494</v>
      </c>
      <c r="W111" s="112">
        <v>32204</v>
      </c>
      <c r="X111" s="112">
        <v>33729</v>
      </c>
      <c r="Y111" s="112">
        <v>36693</v>
      </c>
      <c r="Z111" s="112">
        <v>42159</v>
      </c>
      <c r="AB111" s="109" t="str">
        <f>TEXT(Z111,"###,###")</f>
        <v>42,159</v>
      </c>
      <c r="AD111" s="130">
        <f>Z111/($Z$4)*100</f>
        <v>39.228256925123986</v>
      </c>
      <c r="AF111" s="109"/>
    </row>
    <row r="112" spans="1:32" x14ac:dyDescent="0.25">
      <c r="S112" s="118" t="s">
        <v>53</v>
      </c>
      <c r="T112" s="118"/>
      <c r="U112" s="112"/>
      <c r="V112" s="112">
        <v>83094</v>
      </c>
      <c r="W112" s="112">
        <v>87479</v>
      </c>
      <c r="X112" s="112">
        <v>90095</v>
      </c>
      <c r="Y112" s="112">
        <v>95137</v>
      </c>
      <c r="Z112" s="112">
        <v>107474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39.770000000000003</v>
      </c>
      <c r="W118" s="131">
        <v>39.61</v>
      </c>
      <c r="X118" s="131">
        <v>39.67</v>
      </c>
      <c r="Y118" s="131">
        <v>39.700000000000003</v>
      </c>
      <c r="Z118" s="131">
        <v>39.61</v>
      </c>
      <c r="AB118" s="109" t="str">
        <f>TEXT(Z118,"##.0")</f>
        <v>39.6</v>
      </c>
    </row>
    <row r="120" spans="19:32" x14ac:dyDescent="0.25">
      <c r="S120" s="101" t="s">
        <v>98</v>
      </c>
      <c r="T120" s="112"/>
      <c r="U120" s="112"/>
      <c r="V120" s="112">
        <v>50700</v>
      </c>
      <c r="W120" s="112">
        <v>53143</v>
      </c>
      <c r="X120" s="112">
        <v>55888</v>
      </c>
      <c r="Y120" s="112">
        <v>57112</v>
      </c>
      <c r="Z120" s="112">
        <v>60039</v>
      </c>
      <c r="AB120" s="109" t="str">
        <f>TEXT(Z120,"###,###")</f>
        <v>60,039</v>
      </c>
    </row>
    <row r="121" spans="19:32" x14ac:dyDescent="0.25">
      <c r="S121" s="101" t="s">
        <v>99</v>
      </c>
      <c r="T121" s="112"/>
      <c r="U121" s="112"/>
      <c r="V121" s="112">
        <v>4492</v>
      </c>
      <c r="W121" s="112">
        <v>4495</v>
      </c>
      <c r="X121" s="112">
        <v>4701</v>
      </c>
      <c r="Y121" s="112">
        <v>4748</v>
      </c>
      <c r="Z121" s="112">
        <v>4794</v>
      </c>
      <c r="AB121" s="109" t="str">
        <f>TEXT(Z121,"###,###")</f>
        <v>4,794</v>
      </c>
    </row>
    <row r="122" spans="19:32" x14ac:dyDescent="0.25">
      <c r="S122" s="101" t="s">
        <v>100</v>
      </c>
      <c r="T122" s="112"/>
      <c r="U122" s="112"/>
      <c r="V122" s="112">
        <v>4231</v>
      </c>
      <c r="W122" s="112">
        <v>4414</v>
      </c>
      <c r="X122" s="112">
        <v>4675</v>
      </c>
      <c r="Y122" s="112">
        <v>5243</v>
      </c>
      <c r="Z122" s="112">
        <v>6108</v>
      </c>
      <c r="AB122" s="109" t="str">
        <f>TEXT(Z122,"###,###")</f>
        <v>6,108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54931</v>
      </c>
      <c r="W124" s="112">
        <v>57557</v>
      </c>
      <c r="X124" s="112">
        <v>60563</v>
      </c>
      <c r="Y124" s="112">
        <v>62355</v>
      </c>
      <c r="Z124" s="112">
        <v>66147</v>
      </c>
      <c r="AB124" s="109" t="str">
        <f>TEXT(Z124,"###,###")</f>
        <v>66,147</v>
      </c>
      <c r="AD124" s="127">
        <f>Z124/$Z$7*100</f>
        <v>93.244900548358444</v>
      </c>
    </row>
    <row r="125" spans="19:32" x14ac:dyDescent="0.25">
      <c r="S125" s="101" t="s">
        <v>102</v>
      </c>
      <c r="T125" s="112"/>
      <c r="U125" s="112"/>
      <c r="V125" s="112">
        <v>8723</v>
      </c>
      <c r="W125" s="112">
        <v>8909</v>
      </c>
      <c r="X125" s="112">
        <v>9376</v>
      </c>
      <c r="Y125" s="112">
        <v>9991</v>
      </c>
      <c r="Z125" s="112">
        <v>10902</v>
      </c>
      <c r="AB125" s="109" t="str">
        <f>TEXT(Z125,"###,###")</f>
        <v>10,902</v>
      </c>
      <c r="AD125" s="127">
        <f>Z125/$Z$7*100</f>
        <v>15.368133184848956</v>
      </c>
    </row>
    <row r="127" spans="19:32" x14ac:dyDescent="0.25">
      <c r="S127" s="101" t="s">
        <v>103</v>
      </c>
      <c r="T127" s="112"/>
      <c r="U127" s="112"/>
      <c r="V127" s="112">
        <v>31350</v>
      </c>
      <c r="W127" s="112">
        <v>32497</v>
      </c>
      <c r="X127" s="112">
        <v>34114</v>
      </c>
      <c r="Y127" s="112">
        <v>34861</v>
      </c>
      <c r="Z127" s="112">
        <v>36628</v>
      </c>
      <c r="AB127" s="109" t="str">
        <f>TEXT(Z127,"###,###")</f>
        <v>36,628</v>
      </c>
      <c r="AD127" s="127">
        <f>Z127/$Z$7*100</f>
        <v>51.633093220936303</v>
      </c>
    </row>
    <row r="128" spans="19:32" x14ac:dyDescent="0.25">
      <c r="S128" s="101" t="s">
        <v>104</v>
      </c>
      <c r="T128" s="112"/>
      <c r="U128" s="112"/>
      <c r="V128" s="112">
        <v>28065</v>
      </c>
      <c r="W128" s="112">
        <v>29558</v>
      </c>
      <c r="X128" s="112">
        <v>31150</v>
      </c>
      <c r="Y128" s="112">
        <v>32201</v>
      </c>
      <c r="Z128" s="112">
        <v>34268</v>
      </c>
      <c r="AB128" s="109" t="str">
        <f>TEXT(Z128,"###,###")</f>
        <v>34,268</v>
      </c>
      <c r="AD128" s="127">
        <f>Z128/$Z$7*100</f>
        <v>48.306291320712162</v>
      </c>
    </row>
    <row r="130" spans="19:20" x14ac:dyDescent="0.25">
      <c r="S130" s="101" t="s">
        <v>280</v>
      </c>
      <c r="T130" s="127">
        <v>84.634686138795303</v>
      </c>
    </row>
    <row r="131" spans="19:20" x14ac:dyDescent="0.25">
      <c r="S131" s="101" t="s">
        <v>281</v>
      </c>
      <c r="T131" s="127">
        <v>6.757918775285809</v>
      </c>
    </row>
    <row r="132" spans="19:20" x14ac:dyDescent="0.25">
      <c r="S132" s="101" t="s">
        <v>282</v>
      </c>
      <c r="T132" s="127">
        <v>8.6102144095631452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968DD49-B627-4550-ABD5-FC711EC2D5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0BE311B-151B-4E79-BB9C-4255BD6E6E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30DF719-0138-4AD1-8E3B-1019CBE240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E9A3A36-02C1-4380-8225-B3603EF51F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8CE1A-CE29-4B7A-92CB-F29DD3F63A4F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215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215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8.14 Casey,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255214</v>
      </c>
      <c r="W4" s="108">
        <v>270524</v>
      </c>
      <c r="X4" s="108">
        <v>276205</v>
      </c>
      <c r="Y4" s="108">
        <v>286744</v>
      </c>
      <c r="Z4" s="108">
        <v>331657</v>
      </c>
      <c r="AB4" s="109" t="str">
        <f>TEXT(Z4,"###,###")</f>
        <v>331,657</v>
      </c>
      <c r="AD4" s="110">
        <f>Z4/Y4-1</f>
        <v>0.15663100186926315</v>
      </c>
      <c r="AF4" s="110">
        <f>Z4/V4-1</f>
        <v>0.29952510442217117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137913</v>
      </c>
      <c r="W5" s="108">
        <v>144729</v>
      </c>
      <c r="X5" s="108">
        <v>147809</v>
      </c>
      <c r="Y5" s="108">
        <v>152313</v>
      </c>
      <c r="Z5" s="108">
        <v>171931</v>
      </c>
      <c r="AB5" s="109" t="str">
        <f>TEXT(Z5,"###,###")</f>
        <v>171,931</v>
      </c>
      <c r="AD5" s="110">
        <f t="shared" ref="AD5:AD9" si="0">Z5/Y5-1</f>
        <v>0.12880056200061718</v>
      </c>
      <c r="AF5" s="110">
        <f t="shared" ref="AF5:AF9" si="1">Z5/V5-1</f>
        <v>0.24666275115471348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117302</v>
      </c>
      <c r="W6" s="108">
        <v>125793</v>
      </c>
      <c r="X6" s="108">
        <v>128391</v>
      </c>
      <c r="Y6" s="108">
        <v>134271</v>
      </c>
      <c r="Z6" s="108">
        <v>159540</v>
      </c>
      <c r="AB6" s="109" t="str">
        <f>TEXT(Z6,"###,###")</f>
        <v>159,540</v>
      </c>
      <c r="AD6" s="110">
        <f t="shared" si="0"/>
        <v>0.18819402551556186</v>
      </c>
      <c r="AF6" s="110">
        <f t="shared" si="1"/>
        <v>0.36007911203560039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181620</v>
      </c>
      <c r="W7" s="108">
        <v>190509</v>
      </c>
      <c r="X7" s="108">
        <v>197853</v>
      </c>
      <c r="Y7" s="108">
        <v>202124</v>
      </c>
      <c r="Z7" s="108">
        <v>214594</v>
      </c>
      <c r="AB7" s="109" t="str">
        <f>TEXT(Z7,"###,###")</f>
        <v>214,594</v>
      </c>
      <c r="AD7" s="110">
        <f t="shared" si="0"/>
        <v>6.1694801211137795E-2</v>
      </c>
      <c r="AF7" s="110">
        <f t="shared" si="1"/>
        <v>0.18155489483537046</v>
      </c>
    </row>
    <row r="8" spans="1:32" ht="17.25" customHeight="1" x14ac:dyDescent="0.25">
      <c r="A8" s="64" t="s">
        <v>12</v>
      </c>
      <c r="B8" s="65"/>
      <c r="C8" s="29"/>
      <c r="D8" s="66" t="str">
        <f>AB4</f>
        <v>331,657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214,594</v>
      </c>
      <c r="P8" s="67"/>
      <c r="S8" s="107" t="s">
        <v>83</v>
      </c>
      <c r="T8" s="108"/>
      <c r="U8" s="108"/>
      <c r="V8" s="108">
        <v>44743.31</v>
      </c>
      <c r="W8" s="108">
        <v>45419.54</v>
      </c>
      <c r="X8" s="108">
        <v>45569.51</v>
      </c>
      <c r="Y8" s="108">
        <v>47434</v>
      </c>
      <c r="Z8" s="108">
        <v>46665.5</v>
      </c>
      <c r="AB8" s="109" t="str">
        <f>TEXT(Z8,"$###,###")</f>
        <v>$46,666</v>
      </c>
      <c r="AD8" s="110">
        <f t="shared" si="0"/>
        <v>-1.6201458869165575E-2</v>
      </c>
      <c r="AF8" s="110">
        <f t="shared" si="1"/>
        <v>4.2960388938592109E-2</v>
      </c>
    </row>
    <row r="9" spans="1:32" x14ac:dyDescent="0.25">
      <c r="A9" s="30" t="s">
        <v>14</v>
      </c>
      <c r="B9" s="71"/>
      <c r="C9" s="72"/>
      <c r="D9" s="73">
        <f>AD104</f>
        <v>83.816111223342176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52.84117915691958</v>
      </c>
      <c r="P9" s="74" t="s">
        <v>84</v>
      </c>
      <c r="S9" s="107" t="s">
        <v>7</v>
      </c>
      <c r="T9" s="108"/>
      <c r="U9" s="108"/>
      <c r="V9" s="108">
        <v>9761863824</v>
      </c>
      <c r="W9" s="108">
        <v>10557029867</v>
      </c>
      <c r="X9" s="108">
        <v>11222420397</v>
      </c>
      <c r="Y9" s="108">
        <v>11947737064</v>
      </c>
      <c r="Z9" s="108">
        <v>13135309576</v>
      </c>
      <c r="AB9" s="109" t="str">
        <f>TEXT(Z9/1000000,"$#,###.0")&amp;" mil"</f>
        <v>$13,135.3 mil</v>
      </c>
      <c r="AD9" s="110">
        <f t="shared" si="0"/>
        <v>9.9397275453801281E-2</v>
      </c>
      <c r="AF9" s="110">
        <f t="shared" si="1"/>
        <v>0.34557394088065707</v>
      </c>
    </row>
    <row r="10" spans="1:32" x14ac:dyDescent="0.25">
      <c r="A10" s="30" t="s">
        <v>17</v>
      </c>
      <c r="B10" s="71"/>
      <c r="C10" s="72"/>
      <c r="D10" s="73">
        <f>AD105</f>
        <v>10.591967002053327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47.089387401325297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84.533118353728426</v>
      </c>
      <c r="P11" s="74" t="s">
        <v>84</v>
      </c>
      <c r="S11" s="107" t="s">
        <v>29</v>
      </c>
      <c r="T11" s="112"/>
      <c r="U11" s="112"/>
      <c r="V11" s="112">
        <v>229027</v>
      </c>
      <c r="W11" s="112">
        <v>242451</v>
      </c>
      <c r="X11" s="112">
        <v>246870</v>
      </c>
      <c r="Y11" s="112">
        <v>256048</v>
      </c>
      <c r="Z11" s="112">
        <v>298463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6.8687847749704085</v>
      </c>
      <c r="P12" s="74" t="s">
        <v>84</v>
      </c>
      <c r="S12" s="107" t="s">
        <v>30</v>
      </c>
      <c r="T12" s="112"/>
      <c r="U12" s="112"/>
      <c r="V12" s="112">
        <v>26183</v>
      </c>
      <c r="W12" s="112">
        <v>28070</v>
      </c>
      <c r="X12" s="112">
        <v>29333</v>
      </c>
      <c r="Y12" s="112">
        <v>30696</v>
      </c>
      <c r="Z12" s="112">
        <v>33193</v>
      </c>
    </row>
    <row r="13" spans="1:32" ht="15" customHeight="1" x14ac:dyDescent="0.25">
      <c r="A13" s="30" t="s">
        <v>19</v>
      </c>
      <c r="B13" s="72"/>
      <c r="C13" s="72"/>
      <c r="D13" s="73">
        <f>AD108</f>
        <v>14.501729196127325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8.5980968713011539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12.930226107092569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23.662699716876169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20.863235595653066</v>
      </c>
      <c r="P15" s="74" t="s">
        <v>84</v>
      </c>
      <c r="S15" s="115" t="s">
        <v>60</v>
      </c>
      <c r="T15" s="115"/>
      <c r="U15" s="116"/>
      <c r="V15" s="116">
        <v>1774</v>
      </c>
      <c r="W15" s="116">
        <v>1765</v>
      </c>
      <c r="X15" s="116">
        <v>1782</v>
      </c>
      <c r="Y15" s="112">
        <v>1682</v>
      </c>
      <c r="Z15" s="112">
        <v>1751</v>
      </c>
      <c r="AB15" s="117">
        <f t="shared" ref="AB15:AB34" si="2">IF(Z15="np",0,Z15/$Z$34)</f>
        <v>5.2795986178366611E-3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43.314327754276256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79.136764404346934</v>
      </c>
      <c r="P16" s="37" t="s">
        <v>84</v>
      </c>
      <c r="S16" s="115" t="s">
        <v>61</v>
      </c>
      <c r="T16" s="115"/>
      <c r="U16" s="116"/>
      <c r="V16" s="116">
        <v>283</v>
      </c>
      <c r="W16" s="116">
        <v>303</v>
      </c>
      <c r="X16" s="116">
        <v>319</v>
      </c>
      <c r="Y16" s="112">
        <v>294</v>
      </c>
      <c r="Z16" s="112">
        <v>263</v>
      </c>
      <c r="AB16" s="117">
        <f t="shared" si="2"/>
        <v>7.9299510936096051E-4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25119</v>
      </c>
      <c r="W17" s="116">
        <v>26522</v>
      </c>
      <c r="X17" s="116">
        <v>25829</v>
      </c>
      <c r="Y17" s="112">
        <v>26728</v>
      </c>
      <c r="Z17" s="112">
        <v>29011</v>
      </c>
      <c r="AB17" s="117">
        <f t="shared" si="2"/>
        <v>8.7473692462626707E-2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1831</v>
      </c>
      <c r="W18" s="116">
        <v>2032</v>
      </c>
      <c r="X18" s="116">
        <v>2158</v>
      </c>
      <c r="Y18" s="112">
        <v>2260</v>
      </c>
      <c r="Z18" s="112">
        <v>2332</v>
      </c>
      <c r="AB18" s="117">
        <f t="shared" si="2"/>
        <v>7.0314243157025089E-3</v>
      </c>
    </row>
    <row r="19" spans="1:28" x14ac:dyDescent="0.25">
      <c r="A19" s="63" t="str">
        <f>$S$1&amp;" ("&amp;$V$2&amp;" to "&amp;$Z$2&amp;")"</f>
        <v>Casey (2017-18 to 2021-22)</v>
      </c>
      <c r="B19" s="63"/>
      <c r="C19" s="63"/>
      <c r="D19" s="63"/>
      <c r="E19" s="63"/>
      <c r="F19" s="63"/>
      <c r="G19" s="63" t="str">
        <f>$S$1&amp;" ("&amp;$V$2&amp;" to "&amp;$Z$2&amp;")"</f>
        <v>Casey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22003</v>
      </c>
      <c r="W19" s="116">
        <v>22991</v>
      </c>
      <c r="X19" s="116">
        <v>23600</v>
      </c>
      <c r="Y19" s="112">
        <v>24217</v>
      </c>
      <c r="Z19" s="112">
        <v>27029</v>
      </c>
      <c r="AB19" s="117">
        <f t="shared" si="2"/>
        <v>8.1497584832385561E-2</v>
      </c>
    </row>
    <row r="20" spans="1:28" x14ac:dyDescent="0.25">
      <c r="S20" s="115" t="s">
        <v>65</v>
      </c>
      <c r="T20" s="115"/>
      <c r="U20" s="116"/>
      <c r="V20" s="116">
        <v>14507</v>
      </c>
      <c r="W20" s="116">
        <v>15330</v>
      </c>
      <c r="X20" s="116">
        <v>15085</v>
      </c>
      <c r="Y20" s="112">
        <v>15266</v>
      </c>
      <c r="Z20" s="112">
        <v>16660</v>
      </c>
      <c r="AB20" s="117">
        <f t="shared" si="2"/>
        <v>5.0233074227960466E-2</v>
      </c>
    </row>
    <row r="21" spans="1:28" x14ac:dyDescent="0.25">
      <c r="S21" s="115" t="s">
        <v>66</v>
      </c>
      <c r="T21" s="115"/>
      <c r="U21" s="116"/>
      <c r="V21" s="116">
        <v>25700</v>
      </c>
      <c r="W21" s="116">
        <v>26404</v>
      </c>
      <c r="X21" s="116">
        <v>27804</v>
      </c>
      <c r="Y21" s="112">
        <v>29653</v>
      </c>
      <c r="Z21" s="112">
        <v>34842</v>
      </c>
      <c r="AB21" s="117">
        <f t="shared" si="2"/>
        <v>0.10505526844241288</v>
      </c>
    </row>
    <row r="22" spans="1:28" x14ac:dyDescent="0.25">
      <c r="S22" s="115" t="s">
        <v>67</v>
      </c>
      <c r="T22" s="115"/>
      <c r="U22" s="116"/>
      <c r="V22" s="116">
        <v>13362</v>
      </c>
      <c r="W22" s="116">
        <v>14573</v>
      </c>
      <c r="X22" s="116">
        <v>15071</v>
      </c>
      <c r="Y22" s="112">
        <v>15902</v>
      </c>
      <c r="Z22" s="112">
        <v>20672</v>
      </c>
      <c r="AB22" s="117">
        <f t="shared" si="2"/>
        <v>6.2330018633877472E-2</v>
      </c>
    </row>
    <row r="23" spans="1:28" x14ac:dyDescent="0.25">
      <c r="S23" s="115" t="s">
        <v>68</v>
      </c>
      <c r="T23" s="115"/>
      <c r="U23" s="116"/>
      <c r="V23" s="116">
        <v>11847</v>
      </c>
      <c r="W23" s="116">
        <v>12829</v>
      </c>
      <c r="X23" s="116">
        <v>13620</v>
      </c>
      <c r="Y23" s="112">
        <v>14449</v>
      </c>
      <c r="Z23" s="112">
        <v>16933</v>
      </c>
      <c r="AB23" s="117">
        <f t="shared" si="2"/>
        <v>5.1056221242620319E-2</v>
      </c>
    </row>
    <row r="24" spans="1:28" x14ac:dyDescent="0.25">
      <c r="S24" s="115" t="s">
        <v>69</v>
      </c>
      <c r="T24" s="115"/>
      <c r="U24" s="116"/>
      <c r="V24" s="116">
        <v>3076</v>
      </c>
      <c r="W24" s="116">
        <v>3377</v>
      </c>
      <c r="X24" s="116">
        <v>3492</v>
      </c>
      <c r="Y24" s="112">
        <v>3376</v>
      </c>
      <c r="Z24" s="112">
        <v>3760</v>
      </c>
      <c r="AB24" s="117">
        <f t="shared" si="2"/>
        <v>1.1337116392384834E-2</v>
      </c>
    </row>
    <row r="25" spans="1:28" x14ac:dyDescent="0.25">
      <c r="S25" s="115" t="s">
        <v>70</v>
      </c>
      <c r="T25" s="115"/>
      <c r="U25" s="116"/>
      <c r="V25" s="116">
        <v>9606</v>
      </c>
      <c r="W25" s="116">
        <v>10156</v>
      </c>
      <c r="X25" s="116">
        <v>10507</v>
      </c>
      <c r="Y25" s="112">
        <v>10909</v>
      </c>
      <c r="Z25" s="112">
        <v>12908</v>
      </c>
      <c r="AB25" s="117">
        <f t="shared" si="2"/>
        <v>3.8920079359814744E-2</v>
      </c>
    </row>
    <row r="26" spans="1:28" x14ac:dyDescent="0.25">
      <c r="S26" s="115" t="s">
        <v>71</v>
      </c>
      <c r="T26" s="115"/>
      <c r="U26" s="116"/>
      <c r="V26" s="116">
        <v>4122</v>
      </c>
      <c r="W26" s="116">
        <v>4209</v>
      </c>
      <c r="X26" s="116">
        <v>3908</v>
      </c>
      <c r="Y26" s="112">
        <v>4123</v>
      </c>
      <c r="Z26" s="112">
        <v>4648</v>
      </c>
      <c r="AB26" s="117">
        <f t="shared" si="2"/>
        <v>1.4014605582926784E-2</v>
      </c>
    </row>
    <row r="27" spans="1:28" x14ac:dyDescent="0.25">
      <c r="S27" s="115" t="s">
        <v>72</v>
      </c>
      <c r="T27" s="115"/>
      <c r="U27" s="116"/>
      <c r="V27" s="116">
        <v>14805</v>
      </c>
      <c r="W27" s="116">
        <v>15775</v>
      </c>
      <c r="X27" s="116">
        <v>16174</v>
      </c>
      <c r="Y27" s="112">
        <v>16990</v>
      </c>
      <c r="Z27" s="112">
        <v>19658</v>
      </c>
      <c r="AB27" s="117">
        <f t="shared" si="2"/>
        <v>5.9272615436569434E-2</v>
      </c>
    </row>
    <row r="28" spans="1:28" x14ac:dyDescent="0.25">
      <c r="S28" s="115" t="s">
        <v>73</v>
      </c>
      <c r="T28" s="115"/>
      <c r="U28" s="116"/>
      <c r="V28" s="116">
        <v>31646</v>
      </c>
      <c r="W28" s="116">
        <v>33913</v>
      </c>
      <c r="X28" s="116">
        <v>34271</v>
      </c>
      <c r="Y28" s="112">
        <v>34477</v>
      </c>
      <c r="Z28" s="112">
        <v>41195</v>
      </c>
      <c r="AB28" s="117">
        <f t="shared" si="2"/>
        <v>0.1242107738788014</v>
      </c>
    </row>
    <row r="29" spans="1:28" x14ac:dyDescent="0.25">
      <c r="S29" s="115" t="s">
        <v>74</v>
      </c>
      <c r="T29" s="115"/>
      <c r="U29" s="116"/>
      <c r="V29" s="116">
        <v>8286</v>
      </c>
      <c r="W29" s="116">
        <v>14274</v>
      </c>
      <c r="X29" s="116">
        <v>9346</v>
      </c>
      <c r="Y29" s="112">
        <v>9613</v>
      </c>
      <c r="Z29" s="112">
        <v>11684</v>
      </c>
      <c r="AB29" s="117">
        <f t="shared" si="2"/>
        <v>3.5229486151229894E-2</v>
      </c>
    </row>
    <row r="30" spans="1:28" x14ac:dyDescent="0.25">
      <c r="S30" s="115" t="s">
        <v>75</v>
      </c>
      <c r="T30" s="115"/>
      <c r="U30" s="116"/>
      <c r="V30" s="116">
        <v>13428</v>
      </c>
      <c r="W30" s="116">
        <v>10526</v>
      </c>
      <c r="X30" s="116">
        <v>14518</v>
      </c>
      <c r="Y30" s="112">
        <v>14608</v>
      </c>
      <c r="Z30" s="112">
        <v>16774</v>
      </c>
      <c r="AB30" s="117">
        <f t="shared" si="2"/>
        <v>5.057680594836788E-2</v>
      </c>
    </row>
    <row r="31" spans="1:28" x14ac:dyDescent="0.25">
      <c r="S31" s="115" t="s">
        <v>76</v>
      </c>
      <c r="T31" s="115"/>
      <c r="U31" s="116"/>
      <c r="V31" s="116">
        <v>28708</v>
      </c>
      <c r="W31" s="116">
        <v>31772</v>
      </c>
      <c r="X31" s="116">
        <v>35413</v>
      </c>
      <c r="Y31" s="112">
        <v>40015</v>
      </c>
      <c r="Z31" s="112">
        <v>48482</v>
      </c>
      <c r="AB31" s="117">
        <f t="shared" si="2"/>
        <v>0.14618246727010681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4466</v>
      </c>
      <c r="W32" s="116">
        <v>4561</v>
      </c>
      <c r="X32" s="116">
        <v>4833</v>
      </c>
      <c r="Y32" s="112">
        <v>4682</v>
      </c>
      <c r="Z32" s="112">
        <v>5258</v>
      </c>
      <c r="AB32" s="117">
        <f t="shared" si="2"/>
        <v>1.5853871806159433E-2</v>
      </c>
    </row>
    <row r="33" spans="19:32" x14ac:dyDescent="0.25">
      <c r="S33" s="115" t="s">
        <v>78</v>
      </c>
      <c r="T33" s="115"/>
      <c r="U33" s="116"/>
      <c r="V33" s="116">
        <v>8728</v>
      </c>
      <c r="W33" s="116">
        <v>9452</v>
      </c>
      <c r="X33" s="116">
        <v>10221</v>
      </c>
      <c r="Y33" s="112">
        <v>10838</v>
      </c>
      <c r="Z33" s="112">
        <v>11764</v>
      </c>
      <c r="AB33" s="117">
        <f t="shared" si="2"/>
        <v>3.547070139362106E-2</v>
      </c>
    </row>
    <row r="34" spans="19:32" x14ac:dyDescent="0.25">
      <c r="S34" s="118" t="s">
        <v>53</v>
      </c>
      <c r="T34" s="118"/>
      <c r="U34" s="119"/>
      <c r="V34" s="119">
        <v>255212</v>
      </c>
      <c r="W34" s="119">
        <v>270519</v>
      </c>
      <c r="X34" s="119">
        <v>276202</v>
      </c>
      <c r="Y34" s="120">
        <v>286744</v>
      </c>
      <c r="Z34" s="120">
        <v>331654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154082</v>
      </c>
      <c r="W37" s="112">
        <v>158349</v>
      </c>
      <c r="X37" s="112">
        <v>164664</v>
      </c>
      <c r="Y37" s="112">
        <v>167996</v>
      </c>
      <c r="Z37" s="112">
        <v>169818</v>
      </c>
      <c r="AB37" s="132">
        <f>Z37/Z40*100</f>
        <v>79.136764404346934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27534</v>
      </c>
      <c r="W38" s="112">
        <v>32161</v>
      </c>
      <c r="X38" s="112">
        <v>33188</v>
      </c>
      <c r="Y38" s="112">
        <v>34128</v>
      </c>
      <c r="Z38" s="112">
        <v>44770</v>
      </c>
      <c r="AB38" s="132">
        <f>Z38/Z40*100</f>
        <v>20.863235595653066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181616</v>
      </c>
      <c r="W40" s="112">
        <v>190510</v>
      </c>
      <c r="X40" s="112">
        <v>197852</v>
      </c>
      <c r="Y40" s="112">
        <v>202124</v>
      </c>
      <c r="Z40" s="112">
        <v>214588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39</v>
      </c>
      <c r="W44" s="112">
        <v>36</v>
      </c>
      <c r="X44" s="112">
        <v>38</v>
      </c>
      <c r="Y44" s="112">
        <v>51</v>
      </c>
      <c r="Z44" s="112">
        <v>63</v>
      </c>
    </row>
    <row r="45" spans="19:32" x14ac:dyDescent="0.25">
      <c r="S45" s="115" t="s">
        <v>37</v>
      </c>
      <c r="T45" s="115"/>
      <c r="U45" s="112"/>
      <c r="V45" s="112">
        <v>2230</v>
      </c>
      <c r="W45" s="112">
        <v>2438</v>
      </c>
      <c r="X45" s="112">
        <v>2365</v>
      </c>
      <c r="Y45" s="112">
        <v>2467</v>
      </c>
      <c r="Z45" s="112">
        <v>3715</v>
      </c>
    </row>
    <row r="46" spans="19:32" x14ac:dyDescent="0.25">
      <c r="S46" s="115" t="s">
        <v>38</v>
      </c>
      <c r="T46" s="115"/>
      <c r="U46" s="112"/>
      <c r="V46" s="112">
        <v>7976</v>
      </c>
      <c r="W46" s="112">
        <v>8168</v>
      </c>
      <c r="X46" s="112">
        <v>7939</v>
      </c>
      <c r="Y46" s="112">
        <v>8270</v>
      </c>
      <c r="Z46" s="112">
        <v>11005</v>
      </c>
    </row>
    <row r="47" spans="19:32" x14ac:dyDescent="0.25">
      <c r="S47" s="115" t="s">
        <v>39</v>
      </c>
      <c r="T47" s="115"/>
      <c r="U47" s="112"/>
      <c r="V47" s="112">
        <v>14476</v>
      </c>
      <c r="W47" s="112">
        <v>14814</v>
      </c>
      <c r="X47" s="112">
        <v>14545</v>
      </c>
      <c r="Y47" s="112">
        <v>15075</v>
      </c>
      <c r="Z47" s="112">
        <v>17323</v>
      </c>
    </row>
    <row r="48" spans="19:32" x14ac:dyDescent="0.25">
      <c r="S48" s="115" t="s">
        <v>40</v>
      </c>
      <c r="T48" s="115"/>
      <c r="U48" s="112"/>
      <c r="V48" s="112">
        <v>17540</v>
      </c>
      <c r="W48" s="112">
        <v>18997</v>
      </c>
      <c r="X48" s="112">
        <v>19859</v>
      </c>
      <c r="Y48" s="112">
        <v>20306</v>
      </c>
      <c r="Z48" s="112">
        <v>22725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18400</v>
      </c>
      <c r="W49" s="112">
        <v>19224</v>
      </c>
      <c r="X49" s="112">
        <v>19626</v>
      </c>
      <c r="Y49" s="112">
        <v>20023</v>
      </c>
      <c r="Z49" s="112">
        <v>21879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Casey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18270</v>
      </c>
      <c r="W50" s="112">
        <v>19701</v>
      </c>
      <c r="X50" s="112">
        <v>20149</v>
      </c>
      <c r="Y50" s="112">
        <v>20847</v>
      </c>
      <c r="Z50" s="112">
        <v>23247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14659</v>
      </c>
      <c r="W51" s="112">
        <v>15437</v>
      </c>
      <c r="X51" s="112">
        <v>16062</v>
      </c>
      <c r="Y51" s="112">
        <v>16964</v>
      </c>
      <c r="Z51" s="112">
        <v>19640</v>
      </c>
    </row>
    <row r="52" spans="1:26" ht="15" customHeight="1" x14ac:dyDescent="0.25">
      <c r="S52" s="115" t="s">
        <v>44</v>
      </c>
      <c r="T52" s="115"/>
      <c r="U52" s="112"/>
      <c r="V52" s="112">
        <v>13429</v>
      </c>
      <c r="W52" s="112">
        <v>13555</v>
      </c>
      <c r="X52" s="112">
        <v>14009</v>
      </c>
      <c r="Y52" s="112">
        <v>14022</v>
      </c>
      <c r="Z52" s="112">
        <v>15132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11112</v>
      </c>
      <c r="W53" s="112">
        <v>11452</v>
      </c>
      <c r="X53" s="112">
        <v>11583</v>
      </c>
      <c r="Y53" s="112">
        <v>12093</v>
      </c>
      <c r="Z53" s="112">
        <v>13156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9374</v>
      </c>
      <c r="W54" s="112">
        <v>9775</v>
      </c>
      <c r="X54" s="112">
        <v>9931</v>
      </c>
      <c r="Y54" s="112">
        <v>10096</v>
      </c>
      <c r="Z54" s="112">
        <v>10563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6179</v>
      </c>
      <c r="W55" s="112">
        <v>6619</v>
      </c>
      <c r="X55" s="112">
        <v>6985</v>
      </c>
      <c r="Y55" s="112">
        <v>7126</v>
      </c>
      <c r="Z55" s="112">
        <v>7873</v>
      </c>
    </row>
    <row r="56" spans="1:26" ht="15" customHeight="1" x14ac:dyDescent="0.25">
      <c r="S56" s="115" t="s">
        <v>48</v>
      </c>
      <c r="T56" s="115"/>
      <c r="U56" s="112"/>
      <c r="V56" s="112">
        <v>2721</v>
      </c>
      <c r="W56" s="112">
        <v>2923</v>
      </c>
      <c r="X56" s="112">
        <v>3123</v>
      </c>
      <c r="Y56" s="112">
        <v>3325</v>
      </c>
      <c r="Z56" s="112">
        <v>3744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976</v>
      </c>
      <c r="W57" s="112">
        <v>1039</v>
      </c>
      <c r="X57" s="112">
        <v>1045</v>
      </c>
      <c r="Y57" s="112">
        <v>1082</v>
      </c>
      <c r="Z57" s="112">
        <v>1238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305</v>
      </c>
      <c r="W58" s="112">
        <v>330</v>
      </c>
      <c r="X58" s="112">
        <v>341</v>
      </c>
      <c r="Y58" s="112">
        <v>355</v>
      </c>
      <c r="Z58" s="112">
        <v>423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150</v>
      </c>
      <c r="W59" s="112">
        <v>146</v>
      </c>
      <c r="X59" s="112">
        <v>134</v>
      </c>
      <c r="Y59" s="112">
        <v>134</v>
      </c>
      <c r="Z59" s="112">
        <v>135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85</v>
      </c>
      <c r="W60" s="112">
        <v>86</v>
      </c>
      <c r="X60" s="112">
        <v>70</v>
      </c>
      <c r="Y60" s="112">
        <v>77</v>
      </c>
      <c r="Z60" s="112">
        <v>70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137914</v>
      </c>
      <c r="W61" s="112">
        <v>144730</v>
      </c>
      <c r="X61" s="112">
        <v>147814</v>
      </c>
      <c r="Y61" s="112">
        <v>152313</v>
      </c>
      <c r="Z61" s="112">
        <v>171929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46</v>
      </c>
      <c r="W63" s="112">
        <v>31</v>
      </c>
      <c r="X63" s="112">
        <v>44</v>
      </c>
      <c r="Y63" s="112">
        <v>50</v>
      </c>
      <c r="Z63" s="112">
        <v>62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2521</v>
      </c>
      <c r="W64" s="112">
        <v>2769</v>
      </c>
      <c r="X64" s="112">
        <v>2763</v>
      </c>
      <c r="Y64" s="112">
        <v>2988</v>
      </c>
      <c r="Z64" s="112">
        <v>4402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Casey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7630</v>
      </c>
      <c r="W65" s="112">
        <v>8213</v>
      </c>
      <c r="X65" s="112">
        <v>7714</v>
      </c>
      <c r="Y65" s="112">
        <v>8295</v>
      </c>
      <c r="Z65" s="112">
        <v>11011</v>
      </c>
    </row>
    <row r="66" spans="1:26" x14ac:dyDescent="0.25">
      <c r="S66" s="115" t="s">
        <v>39</v>
      </c>
      <c r="T66" s="115"/>
      <c r="U66" s="112"/>
      <c r="V66" s="112">
        <v>12549</v>
      </c>
      <c r="W66" s="112">
        <v>13320</v>
      </c>
      <c r="X66" s="112">
        <v>13124</v>
      </c>
      <c r="Y66" s="112">
        <v>14425</v>
      </c>
      <c r="Z66" s="112">
        <v>17688</v>
      </c>
    </row>
    <row r="67" spans="1:26" x14ac:dyDescent="0.25">
      <c r="S67" s="115" t="s">
        <v>40</v>
      </c>
      <c r="T67" s="115"/>
      <c r="U67" s="112"/>
      <c r="V67" s="112">
        <v>15143</v>
      </c>
      <c r="W67" s="112">
        <v>16313</v>
      </c>
      <c r="X67" s="112">
        <v>17050</v>
      </c>
      <c r="Y67" s="112">
        <v>17623</v>
      </c>
      <c r="Z67" s="112">
        <v>20596</v>
      </c>
    </row>
    <row r="68" spans="1:26" x14ac:dyDescent="0.25">
      <c r="S68" s="115" t="s">
        <v>41</v>
      </c>
      <c r="T68" s="115"/>
      <c r="U68" s="112"/>
      <c r="V68" s="112">
        <v>15892</v>
      </c>
      <c r="W68" s="112">
        <v>17125</v>
      </c>
      <c r="X68" s="112">
        <v>17464</v>
      </c>
      <c r="Y68" s="112">
        <v>17929</v>
      </c>
      <c r="Z68" s="112">
        <v>20964</v>
      </c>
    </row>
    <row r="69" spans="1:26" x14ac:dyDescent="0.25">
      <c r="S69" s="115" t="s">
        <v>42</v>
      </c>
      <c r="T69" s="115"/>
      <c r="U69" s="112"/>
      <c r="V69" s="112">
        <v>13872</v>
      </c>
      <c r="W69" s="112">
        <v>15442</v>
      </c>
      <c r="X69" s="112">
        <v>16524</v>
      </c>
      <c r="Y69" s="112">
        <v>17651</v>
      </c>
      <c r="Z69" s="112">
        <v>21374</v>
      </c>
    </row>
    <row r="70" spans="1:26" x14ac:dyDescent="0.25">
      <c r="S70" s="115" t="s">
        <v>43</v>
      </c>
      <c r="T70" s="115"/>
      <c r="U70" s="112"/>
      <c r="V70" s="112">
        <v>12140</v>
      </c>
      <c r="W70" s="112">
        <v>13045</v>
      </c>
      <c r="X70" s="112">
        <v>13565</v>
      </c>
      <c r="Y70" s="112">
        <v>14040</v>
      </c>
      <c r="Z70" s="112">
        <v>17014</v>
      </c>
    </row>
    <row r="71" spans="1:26" x14ac:dyDescent="0.25">
      <c r="S71" s="115" t="s">
        <v>44</v>
      </c>
      <c r="T71" s="115"/>
      <c r="U71" s="112"/>
      <c r="V71" s="112">
        <v>12023</v>
      </c>
      <c r="W71" s="112">
        <v>12649</v>
      </c>
      <c r="X71" s="112">
        <v>12538</v>
      </c>
      <c r="Y71" s="112">
        <v>12588</v>
      </c>
      <c r="Z71" s="112">
        <v>14199</v>
      </c>
    </row>
    <row r="72" spans="1:26" x14ac:dyDescent="0.25">
      <c r="S72" s="115" t="s">
        <v>45</v>
      </c>
      <c r="T72" s="115"/>
      <c r="U72" s="112"/>
      <c r="V72" s="112">
        <v>9920</v>
      </c>
      <c r="W72" s="112">
        <v>10355</v>
      </c>
      <c r="X72" s="112">
        <v>10564</v>
      </c>
      <c r="Y72" s="112">
        <v>11042</v>
      </c>
      <c r="Z72" s="112">
        <v>12746</v>
      </c>
    </row>
    <row r="73" spans="1:26" x14ac:dyDescent="0.25">
      <c r="S73" s="115" t="s">
        <v>46</v>
      </c>
      <c r="T73" s="115"/>
      <c r="U73" s="112"/>
      <c r="V73" s="112">
        <v>7875</v>
      </c>
      <c r="W73" s="112">
        <v>8201</v>
      </c>
      <c r="X73" s="112">
        <v>8321</v>
      </c>
      <c r="Y73" s="112">
        <v>8532</v>
      </c>
      <c r="Z73" s="112">
        <v>9286</v>
      </c>
    </row>
    <row r="74" spans="1:26" x14ac:dyDescent="0.25">
      <c r="S74" s="115" t="s">
        <v>47</v>
      </c>
      <c r="T74" s="115"/>
      <c r="U74" s="112"/>
      <c r="V74" s="112">
        <v>4809</v>
      </c>
      <c r="W74" s="112">
        <v>5244</v>
      </c>
      <c r="X74" s="112">
        <v>5421</v>
      </c>
      <c r="Y74" s="112">
        <v>5644</v>
      </c>
      <c r="Z74" s="112">
        <v>6263</v>
      </c>
    </row>
    <row r="75" spans="1:26" x14ac:dyDescent="0.25">
      <c r="S75" s="115" t="s">
        <v>48</v>
      </c>
      <c r="T75" s="115"/>
      <c r="U75" s="112"/>
      <c r="V75" s="112">
        <v>1808</v>
      </c>
      <c r="W75" s="112">
        <v>2022</v>
      </c>
      <c r="X75" s="112">
        <v>2184</v>
      </c>
      <c r="Y75" s="112">
        <v>2375</v>
      </c>
      <c r="Z75" s="112">
        <v>2723</v>
      </c>
    </row>
    <row r="76" spans="1:26" x14ac:dyDescent="0.25">
      <c r="S76" s="115" t="s">
        <v>49</v>
      </c>
      <c r="T76" s="115"/>
      <c r="U76" s="112"/>
      <c r="V76" s="112">
        <v>563</v>
      </c>
      <c r="W76" s="112">
        <v>591</v>
      </c>
      <c r="X76" s="112">
        <v>639</v>
      </c>
      <c r="Y76" s="112">
        <v>640</v>
      </c>
      <c r="Z76" s="112">
        <v>723</v>
      </c>
    </row>
    <row r="77" spans="1:26" x14ac:dyDescent="0.25">
      <c r="S77" s="115" t="s">
        <v>50</v>
      </c>
      <c r="T77" s="115"/>
      <c r="U77" s="112"/>
      <c r="V77" s="112">
        <v>241</v>
      </c>
      <c r="W77" s="112">
        <v>235</v>
      </c>
      <c r="X77" s="112">
        <v>244</v>
      </c>
      <c r="Y77" s="112">
        <v>228</v>
      </c>
      <c r="Z77" s="112">
        <v>251</v>
      </c>
    </row>
    <row r="78" spans="1:26" x14ac:dyDescent="0.25">
      <c r="S78" s="115" t="s">
        <v>51</v>
      </c>
      <c r="T78" s="115"/>
      <c r="U78" s="112"/>
      <c r="V78" s="112">
        <v>152</v>
      </c>
      <c r="W78" s="112">
        <v>147</v>
      </c>
      <c r="X78" s="112">
        <v>111</v>
      </c>
      <c r="Y78" s="112">
        <v>112</v>
      </c>
      <c r="Z78" s="112">
        <v>126</v>
      </c>
    </row>
    <row r="79" spans="1:26" x14ac:dyDescent="0.25">
      <c r="S79" s="115" t="s">
        <v>52</v>
      </c>
      <c r="T79" s="115"/>
      <c r="U79" s="112"/>
      <c r="V79" s="112">
        <v>118</v>
      </c>
      <c r="W79" s="112">
        <v>107</v>
      </c>
      <c r="X79" s="112">
        <v>115</v>
      </c>
      <c r="Y79" s="112">
        <v>109</v>
      </c>
      <c r="Z79" s="112">
        <v>103</v>
      </c>
    </row>
    <row r="80" spans="1:26" x14ac:dyDescent="0.25">
      <c r="S80" s="118" t="s">
        <v>53</v>
      </c>
      <c r="T80" s="118"/>
      <c r="U80" s="112"/>
      <c r="V80" s="112">
        <v>117300</v>
      </c>
      <c r="W80" s="112">
        <v>125790</v>
      </c>
      <c r="X80" s="112">
        <v>128389</v>
      </c>
      <c r="Y80" s="112">
        <v>134271</v>
      </c>
      <c r="Z80" s="112">
        <v>159535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Casey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11285</v>
      </c>
      <c r="W83" s="112">
        <v>11815</v>
      </c>
      <c r="X83" s="112">
        <v>12929</v>
      </c>
      <c r="Y83" s="112">
        <v>13189</v>
      </c>
      <c r="Z83" s="112">
        <v>13652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11087</v>
      </c>
      <c r="W84" s="112">
        <v>11912</v>
      </c>
      <c r="X84" s="112">
        <v>12524</v>
      </c>
      <c r="Y84" s="112">
        <v>13104</v>
      </c>
      <c r="Z84" s="112">
        <v>14152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18948</v>
      </c>
      <c r="W85" s="112">
        <v>19815</v>
      </c>
      <c r="X85" s="112">
        <v>20159</v>
      </c>
      <c r="Y85" s="112">
        <v>20387</v>
      </c>
      <c r="Z85" s="112">
        <v>20982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331,657</v>
      </c>
      <c r="D86" s="96">
        <f t="shared" ref="D86:D91" si="4">AD4</f>
        <v>0.15663100186926315</v>
      </c>
      <c r="E86" s="97">
        <f t="shared" ref="E86:E91" si="5">AD4</f>
        <v>0.15663100186926315</v>
      </c>
      <c r="F86" s="96">
        <f t="shared" ref="F86:F91" si="6">AF4</f>
        <v>0.29952510442217117</v>
      </c>
      <c r="G86" s="97">
        <f t="shared" ref="G86:G91" si="7">AF4</f>
        <v>0.29952510442217117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4448</v>
      </c>
      <c r="W86" s="112">
        <v>4762</v>
      </c>
      <c r="X86" s="112">
        <v>5140</v>
      </c>
      <c r="Y86" s="112">
        <v>5397</v>
      </c>
      <c r="Z86" s="112">
        <v>5828</v>
      </c>
    </row>
    <row r="87" spans="1:30" ht="15" customHeight="1" x14ac:dyDescent="0.25">
      <c r="A87" s="98" t="s">
        <v>4</v>
      </c>
      <c r="B87" s="49"/>
      <c r="C87" s="57" t="str">
        <f t="shared" si="3"/>
        <v>171,931</v>
      </c>
      <c r="D87" s="96">
        <f t="shared" si="4"/>
        <v>0.12880056200061718</v>
      </c>
      <c r="E87" s="97">
        <f t="shared" si="5"/>
        <v>0.12880056200061718</v>
      </c>
      <c r="F87" s="96">
        <f t="shared" si="6"/>
        <v>0.24666275115471348</v>
      </c>
      <c r="G87" s="97">
        <f t="shared" si="7"/>
        <v>0.24666275115471348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5316</v>
      </c>
      <c r="W87" s="112">
        <v>5490</v>
      </c>
      <c r="X87" s="112">
        <v>5539</v>
      </c>
      <c r="Y87" s="112">
        <v>5653</v>
      </c>
      <c r="Z87" s="112">
        <v>5987</v>
      </c>
    </row>
    <row r="88" spans="1:30" ht="15" customHeight="1" x14ac:dyDescent="0.25">
      <c r="A88" s="98" t="s">
        <v>5</v>
      </c>
      <c r="B88" s="49"/>
      <c r="C88" s="57" t="str">
        <f t="shared" si="3"/>
        <v>159,540</v>
      </c>
      <c r="D88" s="96">
        <f t="shared" si="4"/>
        <v>0.18819402551556186</v>
      </c>
      <c r="E88" s="97">
        <f t="shared" si="5"/>
        <v>0.18819402551556186</v>
      </c>
      <c r="F88" s="96">
        <f t="shared" si="6"/>
        <v>0.36007911203560039</v>
      </c>
      <c r="G88" s="97">
        <f t="shared" si="7"/>
        <v>0.36007911203560039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5615</v>
      </c>
      <c r="W88" s="112">
        <v>5759</v>
      </c>
      <c r="X88" s="112">
        <v>5934</v>
      </c>
      <c r="Y88" s="112">
        <v>6090</v>
      </c>
      <c r="Z88" s="112">
        <v>6493</v>
      </c>
    </row>
    <row r="89" spans="1:30" ht="15" customHeight="1" x14ac:dyDescent="0.25">
      <c r="A89" s="49" t="s">
        <v>6</v>
      </c>
      <c r="B89" s="49"/>
      <c r="C89" s="57" t="str">
        <f t="shared" si="3"/>
        <v>214,594</v>
      </c>
      <c r="D89" s="96">
        <f t="shared" si="4"/>
        <v>6.1694801211137795E-2</v>
      </c>
      <c r="E89" s="97">
        <f t="shared" si="5"/>
        <v>6.1694801211137795E-2</v>
      </c>
      <c r="F89" s="96">
        <f t="shared" si="6"/>
        <v>0.18155489483537046</v>
      </c>
      <c r="G89" s="97">
        <f t="shared" si="7"/>
        <v>0.18155489483537046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10974</v>
      </c>
      <c r="W89" s="112">
        <v>11527</v>
      </c>
      <c r="X89" s="112">
        <v>11679</v>
      </c>
      <c r="Y89" s="112">
        <v>11839</v>
      </c>
      <c r="Z89" s="112">
        <v>12150</v>
      </c>
    </row>
    <row r="90" spans="1:30" ht="15" customHeight="1" x14ac:dyDescent="0.25">
      <c r="A90" s="49" t="s">
        <v>96</v>
      </c>
      <c r="B90" s="49"/>
      <c r="C90" s="57" t="str">
        <f t="shared" si="3"/>
        <v>$46,666</v>
      </c>
      <c r="D90" s="96">
        <f t="shared" si="4"/>
        <v>-1.6201458869165575E-2</v>
      </c>
      <c r="E90" s="97">
        <f t="shared" si="5"/>
        <v>-1.6201458869165575E-2</v>
      </c>
      <c r="F90" s="96">
        <f t="shared" si="6"/>
        <v>4.2960388938592109E-2</v>
      </c>
      <c r="G90" s="97">
        <f t="shared" si="7"/>
        <v>4.2960388938592109E-2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12494</v>
      </c>
      <c r="W90" s="112">
        <v>13116</v>
      </c>
      <c r="X90" s="112">
        <v>13460</v>
      </c>
      <c r="Y90" s="112">
        <v>13638</v>
      </c>
      <c r="Z90" s="112">
        <v>14476</v>
      </c>
    </row>
    <row r="91" spans="1:30" ht="15" customHeight="1" x14ac:dyDescent="0.25">
      <c r="A91" s="49" t="s">
        <v>7</v>
      </c>
      <c r="B91" s="49"/>
      <c r="C91" s="57" t="str">
        <f t="shared" si="3"/>
        <v>$13,135.3 mil</v>
      </c>
      <c r="D91" s="96">
        <f t="shared" si="4"/>
        <v>9.9397275453801281E-2</v>
      </c>
      <c r="E91" s="97">
        <f t="shared" si="5"/>
        <v>9.9397275453801281E-2</v>
      </c>
      <c r="F91" s="96">
        <f t="shared" si="6"/>
        <v>0.34557394088065707</v>
      </c>
      <c r="G91" s="97">
        <f t="shared" si="7"/>
        <v>0.34557394088065707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98253</v>
      </c>
      <c r="W91" s="112">
        <v>102711</v>
      </c>
      <c r="X91" s="112">
        <v>106362</v>
      </c>
      <c r="Y91" s="112">
        <v>107943</v>
      </c>
      <c r="Z91" s="112">
        <v>113394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7416</v>
      </c>
      <c r="W93" s="112">
        <v>7824</v>
      </c>
      <c r="X93" s="112">
        <v>8345</v>
      </c>
      <c r="Y93" s="112">
        <v>8574</v>
      </c>
      <c r="Z93" s="112">
        <v>8998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14114</v>
      </c>
      <c r="W94" s="112">
        <v>15365</v>
      </c>
      <c r="X94" s="112">
        <v>16427</v>
      </c>
      <c r="Y94" s="112">
        <v>17386</v>
      </c>
      <c r="Z94" s="112">
        <v>18944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2964</v>
      </c>
      <c r="W95" s="112">
        <v>3238</v>
      </c>
      <c r="X95" s="112">
        <v>3437</v>
      </c>
      <c r="Y95" s="112">
        <v>3634</v>
      </c>
      <c r="Z95" s="112">
        <v>3973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12753</v>
      </c>
      <c r="W96" s="112">
        <v>14068</v>
      </c>
      <c r="X96" s="112">
        <v>15043</v>
      </c>
      <c r="Y96" s="112">
        <v>15809</v>
      </c>
      <c r="Z96" s="112">
        <v>17343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15968</v>
      </c>
      <c r="W97" s="112">
        <v>16355</v>
      </c>
      <c r="X97" s="112">
        <v>16443</v>
      </c>
      <c r="Y97" s="112">
        <v>16425</v>
      </c>
      <c r="Z97" s="112">
        <v>17066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9371</v>
      </c>
      <c r="W98" s="112">
        <v>9649</v>
      </c>
      <c r="X98" s="112">
        <v>9865</v>
      </c>
      <c r="Y98" s="112">
        <v>10047</v>
      </c>
      <c r="Z98" s="112">
        <v>10603</v>
      </c>
    </row>
    <row r="99" spans="1:32" ht="15" customHeight="1" x14ac:dyDescent="0.25">
      <c r="S99" s="115" t="s">
        <v>197</v>
      </c>
      <c r="T99" s="115"/>
      <c r="U99" s="112"/>
      <c r="V99" s="112">
        <v>1768</v>
      </c>
      <c r="W99" s="112">
        <v>1919</v>
      </c>
      <c r="X99" s="112">
        <v>1974</v>
      </c>
      <c r="Y99" s="112">
        <v>2124</v>
      </c>
      <c r="Z99" s="112">
        <v>2307</v>
      </c>
    </row>
    <row r="100" spans="1:32" ht="15" customHeight="1" x14ac:dyDescent="0.25">
      <c r="S100" s="115" t="s">
        <v>58</v>
      </c>
      <c r="T100" s="115"/>
      <c r="U100" s="112"/>
      <c r="V100" s="112">
        <v>7234</v>
      </c>
      <c r="W100" s="112">
        <v>7921</v>
      </c>
      <c r="X100" s="112">
        <v>8351</v>
      </c>
      <c r="Y100" s="112">
        <v>8601</v>
      </c>
      <c r="Z100" s="112">
        <v>9589</v>
      </c>
    </row>
    <row r="101" spans="1:32" x14ac:dyDescent="0.25">
      <c r="A101" s="18"/>
      <c r="S101" s="118" t="s">
        <v>53</v>
      </c>
      <c r="T101" s="118"/>
      <c r="U101" s="112"/>
      <c r="V101" s="112">
        <v>83364</v>
      </c>
      <c r="W101" s="112">
        <v>87800</v>
      </c>
      <c r="X101" s="112">
        <v>91488</v>
      </c>
      <c r="Y101" s="112">
        <v>94038</v>
      </c>
      <c r="Z101" s="112">
        <v>101050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212964</v>
      </c>
      <c r="W104" s="112">
        <v>223047</v>
      </c>
      <c r="X104" s="112">
        <v>238191</v>
      </c>
      <c r="Y104" s="112">
        <v>237815</v>
      </c>
      <c r="Z104" s="112">
        <v>277982</v>
      </c>
      <c r="AB104" s="109" t="str">
        <f>TEXT(Z104,"###,###")</f>
        <v>277,982</v>
      </c>
      <c r="AD104" s="130">
        <f>Z104/($Z$4)*100</f>
        <v>83.816111223342176</v>
      </c>
      <c r="AF104" s="109"/>
    </row>
    <row r="105" spans="1:32" x14ac:dyDescent="0.25">
      <c r="S105" s="115" t="s">
        <v>17</v>
      </c>
      <c r="T105" s="115"/>
      <c r="U105" s="112"/>
      <c r="V105" s="112">
        <v>27192</v>
      </c>
      <c r="W105" s="112">
        <v>30514</v>
      </c>
      <c r="X105" s="112">
        <v>30049</v>
      </c>
      <c r="Y105" s="112">
        <v>30735</v>
      </c>
      <c r="Z105" s="112">
        <v>35129</v>
      </c>
      <c r="AB105" s="109" t="str">
        <f>TEXT(Z105,"###,###")</f>
        <v>35,129</v>
      </c>
      <c r="AD105" s="130">
        <f>Z105/($Z$4)*100</f>
        <v>10.591967002053327</v>
      </c>
      <c r="AF105" s="109"/>
    </row>
    <row r="106" spans="1:32" x14ac:dyDescent="0.25">
      <c r="S106" s="118" t="s">
        <v>53</v>
      </c>
      <c r="T106" s="118"/>
      <c r="U106" s="120"/>
      <c r="V106" s="120">
        <v>240156</v>
      </c>
      <c r="W106" s="120">
        <v>253561</v>
      </c>
      <c r="X106" s="120">
        <v>268240</v>
      </c>
      <c r="Y106" s="120">
        <v>268550</v>
      </c>
      <c r="Z106" s="120">
        <v>313111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43278</v>
      </c>
      <c r="W108" s="112">
        <v>39949</v>
      </c>
      <c r="X108" s="112">
        <v>43574</v>
      </c>
      <c r="Y108" s="112">
        <v>42162</v>
      </c>
      <c r="Z108" s="112">
        <v>48096</v>
      </c>
      <c r="AB108" s="109" t="str">
        <f>TEXT(Z108,"###,###")</f>
        <v>48,096</v>
      </c>
      <c r="AD108" s="130">
        <f>Z108/($Z$4)*100</f>
        <v>14.501729196127325</v>
      </c>
      <c r="AF108" s="109"/>
    </row>
    <row r="109" spans="1:32" x14ac:dyDescent="0.25">
      <c r="S109" s="115" t="s">
        <v>20</v>
      </c>
      <c r="T109" s="115"/>
      <c r="U109" s="112"/>
      <c r="V109" s="112">
        <v>33570</v>
      </c>
      <c r="W109" s="112">
        <v>32550</v>
      </c>
      <c r="X109" s="112">
        <v>34034</v>
      </c>
      <c r="Y109" s="112">
        <v>37959</v>
      </c>
      <c r="Z109" s="112">
        <v>42884</v>
      </c>
      <c r="AB109" s="109" t="str">
        <f>TEXT(Z109,"###,###")</f>
        <v>42,884</v>
      </c>
      <c r="AD109" s="130">
        <f>Z109/($Z$4)*100</f>
        <v>12.930226107092569</v>
      </c>
      <c r="AF109" s="109"/>
    </row>
    <row r="110" spans="1:32" x14ac:dyDescent="0.25">
      <c r="S110" s="115" t="s">
        <v>21</v>
      </c>
      <c r="T110" s="115"/>
      <c r="U110" s="112"/>
      <c r="V110" s="112">
        <v>56613</v>
      </c>
      <c r="W110" s="112">
        <v>65880</v>
      </c>
      <c r="X110" s="112">
        <v>62884</v>
      </c>
      <c r="Y110" s="112">
        <v>66258</v>
      </c>
      <c r="Z110" s="112">
        <v>78479</v>
      </c>
      <c r="AB110" s="109" t="str">
        <f>TEXT(Z110,"###,###")</f>
        <v>78,479</v>
      </c>
      <c r="AD110" s="130">
        <f>Z110/($Z$4)*100</f>
        <v>23.662699716876169</v>
      </c>
      <c r="AF110" s="109"/>
    </row>
    <row r="111" spans="1:32" x14ac:dyDescent="0.25">
      <c r="S111" s="115" t="s">
        <v>22</v>
      </c>
      <c r="T111" s="115"/>
      <c r="U111" s="112"/>
      <c r="V111" s="112">
        <v>102738</v>
      </c>
      <c r="W111" s="112">
        <v>113408</v>
      </c>
      <c r="X111" s="112">
        <v>116337</v>
      </c>
      <c r="Y111" s="112">
        <v>122171</v>
      </c>
      <c r="Z111" s="112">
        <v>143655</v>
      </c>
      <c r="AB111" s="109" t="str">
        <f>TEXT(Z111,"###,###")</f>
        <v>143,655</v>
      </c>
      <c r="AD111" s="130">
        <f>Z111/($Z$4)*100</f>
        <v>43.314327754276256</v>
      </c>
      <c r="AF111" s="109"/>
    </row>
    <row r="112" spans="1:32" x14ac:dyDescent="0.25">
      <c r="S112" s="118" t="s">
        <v>53</v>
      </c>
      <c r="T112" s="118"/>
      <c r="U112" s="112"/>
      <c r="V112" s="112">
        <v>255216</v>
      </c>
      <c r="W112" s="112">
        <v>270524</v>
      </c>
      <c r="X112" s="112">
        <v>276206</v>
      </c>
      <c r="Y112" s="112">
        <v>286744</v>
      </c>
      <c r="Z112" s="112">
        <v>331654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39.229999999999997</v>
      </c>
      <c r="W118" s="131">
        <v>39.15</v>
      </c>
      <c r="X118" s="131">
        <v>39.24</v>
      </c>
      <c r="Y118" s="131">
        <v>39.35</v>
      </c>
      <c r="Z118" s="131">
        <v>39.159999999999997</v>
      </c>
      <c r="AB118" s="109" t="str">
        <f>TEXT(Z118,"##.0")</f>
        <v>39.2</v>
      </c>
    </row>
    <row r="120" spans="19:32" x14ac:dyDescent="0.25">
      <c r="S120" s="101" t="s">
        <v>98</v>
      </c>
      <c r="T120" s="112"/>
      <c r="U120" s="112"/>
      <c r="V120" s="112">
        <v>155431</v>
      </c>
      <c r="W120" s="112">
        <v>162441</v>
      </c>
      <c r="X120" s="112">
        <v>168518</v>
      </c>
      <c r="Y120" s="112">
        <v>171430</v>
      </c>
      <c r="Z120" s="112">
        <v>181403</v>
      </c>
      <c r="AB120" s="109" t="str">
        <f>TEXT(Z120,"###,###")</f>
        <v>181,403</v>
      </c>
    </row>
    <row r="121" spans="19:32" x14ac:dyDescent="0.25">
      <c r="S121" s="101" t="s">
        <v>99</v>
      </c>
      <c r="T121" s="112"/>
      <c r="U121" s="112"/>
      <c r="V121" s="112">
        <v>13438</v>
      </c>
      <c r="W121" s="112">
        <v>14138</v>
      </c>
      <c r="X121" s="112">
        <v>14705</v>
      </c>
      <c r="Y121" s="112">
        <v>14924</v>
      </c>
      <c r="Z121" s="112">
        <v>14740</v>
      </c>
      <c r="AB121" s="109" t="str">
        <f>TEXT(Z121,"###,###")</f>
        <v>14,740</v>
      </c>
    </row>
    <row r="122" spans="19:32" x14ac:dyDescent="0.25">
      <c r="S122" s="101" t="s">
        <v>100</v>
      </c>
      <c r="T122" s="112"/>
      <c r="U122" s="112"/>
      <c r="V122" s="112">
        <v>12753</v>
      </c>
      <c r="W122" s="112">
        <v>13938</v>
      </c>
      <c r="X122" s="112">
        <v>14627</v>
      </c>
      <c r="Y122" s="112">
        <v>15770</v>
      </c>
      <c r="Z122" s="112">
        <v>18451</v>
      </c>
      <c r="AB122" s="109" t="str">
        <f>TEXT(Z122,"###,###")</f>
        <v>18,451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168184</v>
      </c>
      <c r="W124" s="112">
        <v>176379</v>
      </c>
      <c r="X124" s="112">
        <v>183145</v>
      </c>
      <c r="Y124" s="112">
        <v>187200</v>
      </c>
      <c r="Z124" s="112">
        <v>199854</v>
      </c>
      <c r="AB124" s="109" t="str">
        <f>TEXT(Z124,"###,###")</f>
        <v>199,854</v>
      </c>
      <c r="AD124" s="127">
        <f>Z124/$Z$7*100</f>
        <v>93.131215225029592</v>
      </c>
    </row>
    <row r="125" spans="19:32" x14ac:dyDescent="0.25">
      <c r="S125" s="101" t="s">
        <v>102</v>
      </c>
      <c r="T125" s="112"/>
      <c r="U125" s="112"/>
      <c r="V125" s="112">
        <v>26191</v>
      </c>
      <c r="W125" s="112">
        <v>28076</v>
      </c>
      <c r="X125" s="112">
        <v>29332</v>
      </c>
      <c r="Y125" s="112">
        <v>30694</v>
      </c>
      <c r="Z125" s="112">
        <v>33191</v>
      </c>
      <c r="AB125" s="109" t="str">
        <f>TEXT(Z125,"###,###")</f>
        <v>33,191</v>
      </c>
      <c r="AD125" s="127">
        <f>Z125/$Z$7*100</f>
        <v>15.466881646271563</v>
      </c>
    </row>
    <row r="127" spans="19:32" x14ac:dyDescent="0.25">
      <c r="S127" s="101" t="s">
        <v>103</v>
      </c>
      <c r="T127" s="112"/>
      <c r="U127" s="112"/>
      <c r="V127" s="112">
        <v>98253</v>
      </c>
      <c r="W127" s="112">
        <v>102708</v>
      </c>
      <c r="X127" s="112">
        <v>106357</v>
      </c>
      <c r="Y127" s="112">
        <v>107943</v>
      </c>
      <c r="Z127" s="112">
        <v>113394</v>
      </c>
      <c r="AB127" s="109" t="str">
        <f>TEXT(Z127,"###,###")</f>
        <v>113,394</v>
      </c>
      <c r="AD127" s="127">
        <f>Z127/$Z$7*100</f>
        <v>52.84117915691958</v>
      </c>
    </row>
    <row r="128" spans="19:32" x14ac:dyDescent="0.25">
      <c r="S128" s="101" t="s">
        <v>104</v>
      </c>
      <c r="T128" s="112"/>
      <c r="U128" s="112"/>
      <c r="V128" s="112">
        <v>83362</v>
      </c>
      <c r="W128" s="112">
        <v>87801</v>
      </c>
      <c r="X128" s="112">
        <v>91491</v>
      </c>
      <c r="Y128" s="112">
        <v>94038</v>
      </c>
      <c r="Z128" s="112">
        <v>101051</v>
      </c>
      <c r="AB128" s="109" t="str">
        <f>TEXT(Z128,"###,###")</f>
        <v>101,051</v>
      </c>
      <c r="AD128" s="127">
        <f>Z128/$Z$7*100</f>
        <v>47.089387401325297</v>
      </c>
    </row>
    <row r="130" spans="19:20" x14ac:dyDescent="0.25">
      <c r="S130" s="101" t="s">
        <v>280</v>
      </c>
      <c r="T130" s="127">
        <v>84.533118353728426</v>
      </c>
    </row>
    <row r="131" spans="19:20" x14ac:dyDescent="0.25">
      <c r="S131" s="101" t="s">
        <v>281</v>
      </c>
      <c r="T131" s="127">
        <v>6.8687847749704085</v>
      </c>
    </row>
    <row r="132" spans="19:20" x14ac:dyDescent="0.25">
      <c r="S132" s="101" t="s">
        <v>282</v>
      </c>
      <c r="T132" s="127">
        <v>8.5980968713011539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A558E7-D796-4E03-B99A-0A924F93E1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975B2C-700A-4432-AB35-8E5B3F1224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9387129-AC1F-4851-8DFB-1E213F6C0C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6DB920E-D8DB-4498-ACC5-E6E8287D5D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56F07-C3B1-42E6-AED3-AF1FAF3C215D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216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216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8.15 Central Goldfields,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7966</v>
      </c>
      <c r="W4" s="108">
        <v>7830</v>
      </c>
      <c r="X4" s="108">
        <v>7770</v>
      </c>
      <c r="Y4" s="108">
        <v>8024</v>
      </c>
      <c r="Z4" s="108">
        <v>8863</v>
      </c>
      <c r="AB4" s="109" t="str">
        <f>TEXT(Z4,"###,###")</f>
        <v>8,863</v>
      </c>
      <c r="AD4" s="110">
        <f>Z4/Y4-1</f>
        <v>0.10456131605184438</v>
      </c>
      <c r="AF4" s="110">
        <f>Z4/V4-1</f>
        <v>0.11260356515189551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4124</v>
      </c>
      <c r="W5" s="108">
        <v>3981</v>
      </c>
      <c r="X5" s="108">
        <v>4037</v>
      </c>
      <c r="Y5" s="108">
        <v>4046</v>
      </c>
      <c r="Z5" s="108">
        <v>4385</v>
      </c>
      <c r="AB5" s="109" t="str">
        <f>TEXT(Z5,"###,###")</f>
        <v>4,385</v>
      </c>
      <c r="AD5" s="110">
        <f t="shared" ref="AD5:AD9" si="0">Z5/Y5-1</f>
        <v>8.3786455758774192E-2</v>
      </c>
      <c r="AF5" s="110">
        <f t="shared" ref="AF5:AF9" si="1">Z5/V5-1</f>
        <v>6.3288069835111482E-2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3839</v>
      </c>
      <c r="W6" s="108">
        <v>3853</v>
      </c>
      <c r="X6" s="108">
        <v>3734</v>
      </c>
      <c r="Y6" s="108">
        <v>3967</v>
      </c>
      <c r="Z6" s="108">
        <v>4475</v>
      </c>
      <c r="AB6" s="109" t="str">
        <f>TEXT(Z6,"###,###")</f>
        <v>4,475</v>
      </c>
      <c r="AD6" s="110">
        <f t="shared" si="0"/>
        <v>0.1280564658432064</v>
      </c>
      <c r="AF6" s="110">
        <f t="shared" si="1"/>
        <v>0.16566814274550667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5720</v>
      </c>
      <c r="W7" s="108">
        <v>5707</v>
      </c>
      <c r="X7" s="108">
        <v>5747</v>
      </c>
      <c r="Y7" s="108">
        <v>5863</v>
      </c>
      <c r="Z7" s="108">
        <v>6208</v>
      </c>
      <c r="AB7" s="109" t="str">
        <f>TEXT(Z7,"###,###")</f>
        <v>6,208</v>
      </c>
      <c r="AD7" s="110">
        <f t="shared" si="0"/>
        <v>5.8843595428961226E-2</v>
      </c>
      <c r="AF7" s="110">
        <f t="shared" si="1"/>
        <v>8.5314685314685335E-2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8,863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6,208</v>
      </c>
      <c r="P8" s="67"/>
      <c r="S8" s="107" t="s">
        <v>83</v>
      </c>
      <c r="T8" s="108"/>
      <c r="U8" s="108"/>
      <c r="V8" s="108">
        <v>34420.25</v>
      </c>
      <c r="W8" s="108">
        <v>35630</v>
      </c>
      <c r="X8" s="108">
        <v>37501.54</v>
      </c>
      <c r="Y8" s="108">
        <v>39668</v>
      </c>
      <c r="Z8" s="108">
        <v>38508.04</v>
      </c>
      <c r="AB8" s="109" t="str">
        <f>TEXT(Z8,"$###,###")</f>
        <v>$38,508</v>
      </c>
      <c r="AD8" s="110">
        <f t="shared" si="0"/>
        <v>-2.9241706161137415E-2</v>
      </c>
      <c r="AF8" s="110">
        <f t="shared" si="1"/>
        <v>0.11876119435506727</v>
      </c>
    </row>
    <row r="9" spans="1:32" x14ac:dyDescent="0.25">
      <c r="A9" s="30" t="s">
        <v>14</v>
      </c>
      <c r="B9" s="71"/>
      <c r="C9" s="72"/>
      <c r="D9" s="73">
        <f>AD104</f>
        <v>75.369513708676521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50.628221649484537</v>
      </c>
      <c r="P9" s="74" t="s">
        <v>84</v>
      </c>
      <c r="S9" s="107" t="s">
        <v>7</v>
      </c>
      <c r="T9" s="108"/>
      <c r="U9" s="108"/>
      <c r="V9" s="108">
        <v>240188891</v>
      </c>
      <c r="W9" s="108">
        <v>249500275</v>
      </c>
      <c r="X9" s="108">
        <v>259425991</v>
      </c>
      <c r="Y9" s="108">
        <v>274628475</v>
      </c>
      <c r="Z9" s="108">
        <v>301461083</v>
      </c>
      <c r="AB9" s="109" t="str">
        <f>TEXT(Z9/1000000,"$#,###.0")&amp;" mil"</f>
        <v>$301.5 mil</v>
      </c>
      <c r="AD9" s="110">
        <f t="shared" si="0"/>
        <v>9.770511961660211E-2</v>
      </c>
      <c r="AF9" s="110">
        <f t="shared" si="1"/>
        <v>0.2551000245885644</v>
      </c>
    </row>
    <row r="10" spans="1:32" x14ac:dyDescent="0.25">
      <c r="A10" s="30" t="s">
        <v>17</v>
      </c>
      <c r="B10" s="71"/>
      <c r="C10" s="72"/>
      <c r="D10" s="73">
        <f>AD105</f>
        <v>16.450411824438678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49.226804123711347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82.731958762886592</v>
      </c>
      <c r="P11" s="74" t="s">
        <v>84</v>
      </c>
      <c r="S11" s="107" t="s">
        <v>29</v>
      </c>
      <c r="T11" s="112"/>
      <c r="U11" s="112"/>
      <c r="V11" s="112">
        <v>6884</v>
      </c>
      <c r="W11" s="112">
        <v>6828</v>
      </c>
      <c r="X11" s="112">
        <v>6725</v>
      </c>
      <c r="Y11" s="112">
        <v>6971</v>
      </c>
      <c r="Z11" s="112">
        <v>7797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10.083762886597938</v>
      </c>
      <c r="P12" s="74" t="s">
        <v>84</v>
      </c>
      <c r="S12" s="107" t="s">
        <v>30</v>
      </c>
      <c r="T12" s="112"/>
      <c r="U12" s="112"/>
      <c r="V12" s="112">
        <v>1080</v>
      </c>
      <c r="W12" s="112">
        <v>1004</v>
      </c>
      <c r="X12" s="112">
        <v>1053</v>
      </c>
      <c r="Y12" s="112">
        <v>1053</v>
      </c>
      <c r="Z12" s="112">
        <v>1067</v>
      </c>
    </row>
    <row r="13" spans="1:32" ht="15" customHeight="1" x14ac:dyDescent="0.25">
      <c r="A13" s="30" t="s">
        <v>19</v>
      </c>
      <c r="B13" s="72"/>
      <c r="C13" s="72"/>
      <c r="D13" s="73">
        <f>AD108</f>
        <v>16.687351912444996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7.1842783505154637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13.923050885704615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29.59494527812253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16.05157131345689</v>
      </c>
      <c r="P15" s="74" t="s">
        <v>84</v>
      </c>
      <c r="S15" s="115" t="s">
        <v>60</v>
      </c>
      <c r="T15" s="115"/>
      <c r="U15" s="116"/>
      <c r="V15" s="116">
        <v>540</v>
      </c>
      <c r="W15" s="116">
        <v>556</v>
      </c>
      <c r="X15" s="116">
        <v>481</v>
      </c>
      <c r="Y15" s="112">
        <v>532</v>
      </c>
      <c r="Z15" s="112">
        <v>581</v>
      </c>
      <c r="AB15" s="117">
        <f t="shared" ref="AB15:AB34" si="2">IF(Z15="np",0,Z15/$Z$34)</f>
        <v>6.5546028880866428E-2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31.535597427507618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83.94842868654311</v>
      </c>
      <c r="P16" s="37" t="s">
        <v>84</v>
      </c>
      <c r="S16" s="115" t="s">
        <v>61</v>
      </c>
      <c r="T16" s="115"/>
      <c r="U16" s="116"/>
      <c r="V16" s="116">
        <v>43</v>
      </c>
      <c r="W16" s="116">
        <v>41</v>
      </c>
      <c r="X16" s="116">
        <v>60</v>
      </c>
      <c r="Y16" s="112">
        <v>56</v>
      </c>
      <c r="Z16" s="112">
        <v>79</v>
      </c>
      <c r="AB16" s="117">
        <f t="shared" si="2"/>
        <v>8.9124548736462094E-3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960</v>
      </c>
      <c r="W17" s="116">
        <v>963</v>
      </c>
      <c r="X17" s="116">
        <v>927</v>
      </c>
      <c r="Y17" s="112">
        <v>980</v>
      </c>
      <c r="Z17" s="112">
        <v>1091</v>
      </c>
      <c r="AB17" s="117">
        <f t="shared" si="2"/>
        <v>0.12308212996389892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55</v>
      </c>
      <c r="W18" s="116">
        <v>55</v>
      </c>
      <c r="X18" s="116">
        <v>59</v>
      </c>
      <c r="Y18" s="112">
        <v>67</v>
      </c>
      <c r="Z18" s="112">
        <v>73</v>
      </c>
      <c r="AB18" s="117">
        <f t="shared" si="2"/>
        <v>8.2355595667870044E-3</v>
      </c>
    </row>
    <row r="19" spans="1:28" x14ac:dyDescent="0.25">
      <c r="A19" s="63" t="str">
        <f>$S$1&amp;" ("&amp;$V$2&amp;" to "&amp;$Z$2&amp;")"</f>
        <v>Central Goldfields (2017-18 to 2021-22)</v>
      </c>
      <c r="B19" s="63"/>
      <c r="C19" s="63"/>
      <c r="D19" s="63"/>
      <c r="E19" s="63"/>
      <c r="F19" s="63"/>
      <c r="G19" s="63" t="str">
        <f>$S$1&amp;" ("&amp;$V$2&amp;" to "&amp;$Z$2&amp;")"</f>
        <v>Central Goldfields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460</v>
      </c>
      <c r="W19" s="116">
        <v>417</v>
      </c>
      <c r="X19" s="116">
        <v>421</v>
      </c>
      <c r="Y19" s="112">
        <v>441</v>
      </c>
      <c r="Z19" s="112">
        <v>488</v>
      </c>
      <c r="AB19" s="117">
        <f t="shared" si="2"/>
        <v>5.5054151624548735E-2</v>
      </c>
    </row>
    <row r="20" spans="1:28" x14ac:dyDescent="0.25">
      <c r="S20" s="115" t="s">
        <v>65</v>
      </c>
      <c r="T20" s="115"/>
      <c r="U20" s="116"/>
      <c r="V20" s="116">
        <v>162</v>
      </c>
      <c r="W20" s="116">
        <v>170</v>
      </c>
      <c r="X20" s="116">
        <v>199</v>
      </c>
      <c r="Y20" s="112">
        <v>232</v>
      </c>
      <c r="Z20" s="112">
        <v>222</v>
      </c>
      <c r="AB20" s="117">
        <f t="shared" si="2"/>
        <v>2.5045126353790612E-2</v>
      </c>
    </row>
    <row r="21" spans="1:28" x14ac:dyDescent="0.25">
      <c r="S21" s="115" t="s">
        <v>66</v>
      </c>
      <c r="T21" s="115"/>
      <c r="U21" s="116"/>
      <c r="V21" s="116">
        <v>820</v>
      </c>
      <c r="W21" s="116">
        <v>731</v>
      </c>
      <c r="X21" s="116">
        <v>813</v>
      </c>
      <c r="Y21" s="112">
        <v>874</v>
      </c>
      <c r="Z21" s="112">
        <v>1016</v>
      </c>
      <c r="AB21" s="117">
        <f t="shared" si="2"/>
        <v>0.11462093862815885</v>
      </c>
    </row>
    <row r="22" spans="1:28" x14ac:dyDescent="0.25">
      <c r="S22" s="115" t="s">
        <v>67</v>
      </c>
      <c r="T22" s="115"/>
      <c r="U22" s="116"/>
      <c r="V22" s="116">
        <v>562</v>
      </c>
      <c r="W22" s="116">
        <v>510</v>
      </c>
      <c r="X22" s="116">
        <v>486</v>
      </c>
      <c r="Y22" s="112">
        <v>531</v>
      </c>
      <c r="Z22" s="112">
        <v>634</v>
      </c>
      <c r="AB22" s="117">
        <f t="shared" si="2"/>
        <v>7.1525270758122747E-2</v>
      </c>
    </row>
    <row r="23" spans="1:28" x14ac:dyDescent="0.25">
      <c r="S23" s="115" t="s">
        <v>68</v>
      </c>
      <c r="T23" s="115"/>
      <c r="U23" s="116"/>
      <c r="V23" s="116">
        <v>318</v>
      </c>
      <c r="W23" s="116">
        <v>322</v>
      </c>
      <c r="X23" s="116">
        <v>317</v>
      </c>
      <c r="Y23" s="112">
        <v>311</v>
      </c>
      <c r="Z23" s="112">
        <v>331</v>
      </c>
      <c r="AB23" s="117">
        <f t="shared" si="2"/>
        <v>3.7342057761732855E-2</v>
      </c>
    </row>
    <row r="24" spans="1:28" x14ac:dyDescent="0.25">
      <c r="S24" s="115" t="s">
        <v>69</v>
      </c>
      <c r="T24" s="115"/>
      <c r="U24" s="116"/>
      <c r="V24" s="116">
        <v>74</v>
      </c>
      <c r="W24" s="116">
        <v>72</v>
      </c>
      <c r="X24" s="116">
        <v>74</v>
      </c>
      <c r="Y24" s="112">
        <v>65</v>
      </c>
      <c r="Z24" s="112">
        <v>66</v>
      </c>
      <c r="AB24" s="117">
        <f t="shared" si="2"/>
        <v>7.4458483754512635E-3</v>
      </c>
    </row>
    <row r="25" spans="1:28" x14ac:dyDescent="0.25">
      <c r="S25" s="115" t="s">
        <v>70</v>
      </c>
      <c r="T25" s="115"/>
      <c r="U25" s="116"/>
      <c r="V25" s="116">
        <v>208</v>
      </c>
      <c r="W25" s="116">
        <v>179</v>
      </c>
      <c r="X25" s="116">
        <v>207</v>
      </c>
      <c r="Y25" s="112">
        <v>213</v>
      </c>
      <c r="Z25" s="112">
        <v>226</v>
      </c>
      <c r="AB25" s="117">
        <f t="shared" si="2"/>
        <v>2.5496389891696752E-2</v>
      </c>
    </row>
    <row r="26" spans="1:28" x14ac:dyDescent="0.25">
      <c r="S26" s="115" t="s">
        <v>71</v>
      </c>
      <c r="T26" s="115"/>
      <c r="U26" s="116"/>
      <c r="V26" s="116">
        <v>80</v>
      </c>
      <c r="W26" s="116">
        <v>81</v>
      </c>
      <c r="X26" s="116">
        <v>79</v>
      </c>
      <c r="Y26" s="112">
        <v>89</v>
      </c>
      <c r="Z26" s="112">
        <v>84</v>
      </c>
      <c r="AB26" s="117">
        <f t="shared" si="2"/>
        <v>9.4765342960288802E-3</v>
      </c>
    </row>
    <row r="27" spans="1:28" x14ac:dyDescent="0.25">
      <c r="S27" s="115" t="s">
        <v>72</v>
      </c>
      <c r="T27" s="115"/>
      <c r="U27" s="116"/>
      <c r="V27" s="116">
        <v>231</v>
      </c>
      <c r="W27" s="116">
        <v>224</v>
      </c>
      <c r="X27" s="116">
        <v>211</v>
      </c>
      <c r="Y27" s="112">
        <v>221</v>
      </c>
      <c r="Z27" s="112">
        <v>263</v>
      </c>
      <c r="AB27" s="117">
        <f t="shared" si="2"/>
        <v>2.9670577617328518E-2</v>
      </c>
    </row>
    <row r="28" spans="1:28" x14ac:dyDescent="0.25">
      <c r="S28" s="115" t="s">
        <v>73</v>
      </c>
      <c r="T28" s="115"/>
      <c r="U28" s="116"/>
      <c r="V28" s="116">
        <v>476</v>
      </c>
      <c r="W28" s="116">
        <v>459</v>
      </c>
      <c r="X28" s="116">
        <v>462</v>
      </c>
      <c r="Y28" s="112">
        <v>425</v>
      </c>
      <c r="Z28" s="112">
        <v>487</v>
      </c>
      <c r="AB28" s="117">
        <f t="shared" si="2"/>
        <v>5.4941335740072199E-2</v>
      </c>
    </row>
    <row r="29" spans="1:28" x14ac:dyDescent="0.25">
      <c r="S29" s="115" t="s">
        <v>74</v>
      </c>
      <c r="T29" s="115"/>
      <c r="U29" s="116"/>
      <c r="V29" s="116">
        <v>418</v>
      </c>
      <c r="W29" s="116">
        <v>714</v>
      </c>
      <c r="X29" s="116">
        <v>473</v>
      </c>
      <c r="Y29" s="112">
        <v>468</v>
      </c>
      <c r="Z29" s="112">
        <v>513</v>
      </c>
      <c r="AB29" s="117">
        <f t="shared" si="2"/>
        <v>5.7874548736462091E-2</v>
      </c>
    </row>
    <row r="30" spans="1:28" x14ac:dyDescent="0.25">
      <c r="S30" s="115" t="s">
        <v>75</v>
      </c>
      <c r="T30" s="115"/>
      <c r="U30" s="116"/>
      <c r="V30" s="116">
        <v>619</v>
      </c>
      <c r="W30" s="116">
        <v>476</v>
      </c>
      <c r="X30" s="116">
        <v>621</v>
      </c>
      <c r="Y30" s="112">
        <v>613</v>
      </c>
      <c r="Z30" s="112">
        <v>710</v>
      </c>
      <c r="AB30" s="117">
        <f t="shared" si="2"/>
        <v>8.009927797833935E-2</v>
      </c>
    </row>
    <row r="31" spans="1:28" x14ac:dyDescent="0.25">
      <c r="S31" s="115" t="s">
        <v>76</v>
      </c>
      <c r="T31" s="115"/>
      <c r="U31" s="116"/>
      <c r="V31" s="116">
        <v>858</v>
      </c>
      <c r="W31" s="116">
        <v>895</v>
      </c>
      <c r="X31" s="116">
        <v>946</v>
      </c>
      <c r="Y31" s="112">
        <v>1011</v>
      </c>
      <c r="Z31" s="112">
        <v>1121</v>
      </c>
      <c r="AB31" s="117">
        <f t="shared" si="2"/>
        <v>0.12646660649819494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213</v>
      </c>
      <c r="W32" s="116">
        <v>222</v>
      </c>
      <c r="X32" s="116">
        <v>159</v>
      </c>
      <c r="Y32" s="112">
        <v>176</v>
      </c>
      <c r="Z32" s="112">
        <v>190</v>
      </c>
      <c r="AB32" s="117">
        <f t="shared" si="2"/>
        <v>2.1435018050541516E-2</v>
      </c>
    </row>
    <row r="33" spans="19:32" x14ac:dyDescent="0.25">
      <c r="S33" s="115" t="s">
        <v>78</v>
      </c>
      <c r="T33" s="115"/>
      <c r="U33" s="116"/>
      <c r="V33" s="116">
        <v>202</v>
      </c>
      <c r="W33" s="116">
        <v>205</v>
      </c>
      <c r="X33" s="116">
        <v>207</v>
      </c>
      <c r="Y33" s="112">
        <v>243</v>
      </c>
      <c r="Z33" s="112">
        <v>251</v>
      </c>
      <c r="AB33" s="117">
        <f t="shared" si="2"/>
        <v>2.8316787003610108E-2</v>
      </c>
    </row>
    <row r="34" spans="19:32" x14ac:dyDescent="0.25">
      <c r="S34" s="118" t="s">
        <v>53</v>
      </c>
      <c r="T34" s="118"/>
      <c r="U34" s="119"/>
      <c r="V34" s="119">
        <v>7970</v>
      </c>
      <c r="W34" s="119">
        <v>7835</v>
      </c>
      <c r="X34" s="119">
        <v>7772</v>
      </c>
      <c r="Y34" s="120">
        <v>8024</v>
      </c>
      <c r="Z34" s="120">
        <v>8864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4879</v>
      </c>
      <c r="W37" s="112">
        <v>4840</v>
      </c>
      <c r="X37" s="112">
        <v>4925</v>
      </c>
      <c r="Y37" s="112">
        <v>5032</v>
      </c>
      <c r="Z37" s="112">
        <v>5209</v>
      </c>
      <c r="AB37" s="132">
        <f>Z37/Z40*100</f>
        <v>83.94842868654311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840</v>
      </c>
      <c r="W38" s="112">
        <v>865</v>
      </c>
      <c r="X38" s="112">
        <v>828</v>
      </c>
      <c r="Y38" s="112">
        <v>829</v>
      </c>
      <c r="Z38" s="112">
        <v>996</v>
      </c>
      <c r="AB38" s="132">
        <f>Z38/Z40*100</f>
        <v>16.05157131345689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5719</v>
      </c>
      <c r="W40" s="112">
        <v>5705</v>
      </c>
      <c r="X40" s="112">
        <v>5753</v>
      </c>
      <c r="Y40" s="112">
        <v>5861</v>
      </c>
      <c r="Z40" s="112">
        <v>6205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4</v>
      </c>
      <c r="Y44" s="112">
        <v>3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115</v>
      </c>
      <c r="W45" s="112">
        <v>121</v>
      </c>
      <c r="X45" s="112">
        <v>84</v>
      </c>
      <c r="Y45" s="112">
        <v>104</v>
      </c>
      <c r="Z45" s="112">
        <v>155</v>
      </c>
    </row>
    <row r="46" spans="19:32" x14ac:dyDescent="0.25">
      <c r="S46" s="115" t="s">
        <v>38</v>
      </c>
      <c r="T46" s="115"/>
      <c r="U46" s="112"/>
      <c r="V46" s="112">
        <v>291</v>
      </c>
      <c r="W46" s="112">
        <v>241</v>
      </c>
      <c r="X46" s="112">
        <v>222</v>
      </c>
      <c r="Y46" s="112">
        <v>243</v>
      </c>
      <c r="Z46" s="112">
        <v>275</v>
      </c>
    </row>
    <row r="47" spans="19:32" x14ac:dyDescent="0.25">
      <c r="S47" s="115" t="s">
        <v>39</v>
      </c>
      <c r="T47" s="115"/>
      <c r="U47" s="112"/>
      <c r="V47" s="112">
        <v>346</v>
      </c>
      <c r="W47" s="112">
        <v>368</v>
      </c>
      <c r="X47" s="112">
        <v>380</v>
      </c>
      <c r="Y47" s="112">
        <v>375</v>
      </c>
      <c r="Z47" s="112">
        <v>392</v>
      </c>
    </row>
    <row r="48" spans="19:32" x14ac:dyDescent="0.25">
      <c r="S48" s="115" t="s">
        <v>40</v>
      </c>
      <c r="T48" s="115"/>
      <c r="U48" s="112"/>
      <c r="V48" s="112">
        <v>456</v>
      </c>
      <c r="W48" s="112">
        <v>398</v>
      </c>
      <c r="X48" s="112">
        <v>410</v>
      </c>
      <c r="Y48" s="112">
        <v>422</v>
      </c>
      <c r="Z48" s="112">
        <v>439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342</v>
      </c>
      <c r="W49" s="112">
        <v>375</v>
      </c>
      <c r="X49" s="112">
        <v>370</v>
      </c>
      <c r="Y49" s="112">
        <v>381</v>
      </c>
      <c r="Z49" s="112">
        <v>464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Central Goldfields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292</v>
      </c>
      <c r="W50" s="112">
        <v>274</v>
      </c>
      <c r="X50" s="112">
        <v>309</v>
      </c>
      <c r="Y50" s="112">
        <v>284</v>
      </c>
      <c r="Z50" s="112">
        <v>327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325</v>
      </c>
      <c r="W51" s="112">
        <v>293</v>
      </c>
      <c r="X51" s="112">
        <v>307</v>
      </c>
      <c r="Y51" s="112">
        <v>297</v>
      </c>
      <c r="Z51" s="112">
        <v>353</v>
      </c>
    </row>
    <row r="52" spans="1:26" ht="15" customHeight="1" x14ac:dyDescent="0.25">
      <c r="S52" s="115" t="s">
        <v>44</v>
      </c>
      <c r="T52" s="115"/>
      <c r="U52" s="112"/>
      <c r="V52" s="112">
        <v>401</v>
      </c>
      <c r="W52" s="112">
        <v>374</v>
      </c>
      <c r="X52" s="112">
        <v>352</v>
      </c>
      <c r="Y52" s="112">
        <v>377</v>
      </c>
      <c r="Z52" s="112">
        <v>357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407</v>
      </c>
      <c r="W53" s="112">
        <v>398</v>
      </c>
      <c r="X53" s="112">
        <v>415</v>
      </c>
      <c r="Y53" s="112">
        <v>400</v>
      </c>
      <c r="Z53" s="112">
        <v>425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443</v>
      </c>
      <c r="W54" s="112">
        <v>427</v>
      </c>
      <c r="X54" s="112">
        <v>458</v>
      </c>
      <c r="Y54" s="112">
        <v>408</v>
      </c>
      <c r="Z54" s="112">
        <v>418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408</v>
      </c>
      <c r="W55" s="112">
        <v>385</v>
      </c>
      <c r="X55" s="112">
        <v>383</v>
      </c>
      <c r="Y55" s="112">
        <v>379</v>
      </c>
      <c r="Z55" s="112">
        <v>387</v>
      </c>
    </row>
    <row r="56" spans="1:26" ht="15" customHeight="1" x14ac:dyDescent="0.25">
      <c r="S56" s="115" t="s">
        <v>48</v>
      </c>
      <c r="T56" s="115"/>
      <c r="U56" s="112"/>
      <c r="V56" s="112">
        <v>177</v>
      </c>
      <c r="W56" s="112">
        <v>184</v>
      </c>
      <c r="X56" s="112">
        <v>202</v>
      </c>
      <c r="Y56" s="112">
        <v>233</v>
      </c>
      <c r="Z56" s="112">
        <v>241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72</v>
      </c>
      <c r="W57" s="112">
        <v>85</v>
      </c>
      <c r="X57" s="112">
        <v>85</v>
      </c>
      <c r="Y57" s="112">
        <v>69</v>
      </c>
      <c r="Z57" s="112">
        <v>81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28</v>
      </c>
      <c r="W58" s="112">
        <v>29</v>
      </c>
      <c r="X58" s="112">
        <v>36</v>
      </c>
      <c r="Y58" s="112">
        <v>39</v>
      </c>
      <c r="Z58" s="112">
        <v>38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16</v>
      </c>
      <c r="W59" s="112">
        <v>17</v>
      </c>
      <c r="X59" s="112">
        <v>15</v>
      </c>
      <c r="Y59" s="112">
        <v>21</v>
      </c>
      <c r="Z59" s="112">
        <v>20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</v>
      </c>
      <c r="W60" s="112">
        <v>4</v>
      </c>
      <c r="X60" s="112">
        <v>7</v>
      </c>
      <c r="Y60" s="112">
        <v>11</v>
      </c>
      <c r="Z60" s="112">
        <v>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4124</v>
      </c>
      <c r="W61" s="112">
        <v>3980</v>
      </c>
      <c r="X61" s="112">
        <v>4037</v>
      </c>
      <c r="Y61" s="112">
        <v>4046</v>
      </c>
      <c r="Z61" s="112">
        <v>4387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0</v>
      </c>
      <c r="X63" s="112">
        <v>0</v>
      </c>
      <c r="Y63" s="112">
        <v>5</v>
      </c>
      <c r="Z63" s="112">
        <v>11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133</v>
      </c>
      <c r="W64" s="112">
        <v>126</v>
      </c>
      <c r="X64" s="112">
        <v>112</v>
      </c>
      <c r="Y64" s="112">
        <v>113</v>
      </c>
      <c r="Z64" s="112">
        <v>161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Central Goldfields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288</v>
      </c>
      <c r="W65" s="112">
        <v>242</v>
      </c>
      <c r="X65" s="112">
        <v>208</v>
      </c>
      <c r="Y65" s="112">
        <v>294</v>
      </c>
      <c r="Z65" s="112">
        <v>325</v>
      </c>
    </row>
    <row r="66" spans="1:26" x14ac:dyDescent="0.25">
      <c r="S66" s="115" t="s">
        <v>39</v>
      </c>
      <c r="T66" s="115"/>
      <c r="U66" s="112"/>
      <c r="V66" s="112">
        <v>358</v>
      </c>
      <c r="W66" s="112">
        <v>344</v>
      </c>
      <c r="X66" s="112">
        <v>358</v>
      </c>
      <c r="Y66" s="112">
        <v>339</v>
      </c>
      <c r="Z66" s="112">
        <v>366</v>
      </c>
    </row>
    <row r="67" spans="1:26" x14ac:dyDescent="0.25">
      <c r="S67" s="115" t="s">
        <v>40</v>
      </c>
      <c r="T67" s="115"/>
      <c r="U67" s="112"/>
      <c r="V67" s="112">
        <v>336</v>
      </c>
      <c r="W67" s="112">
        <v>336</v>
      </c>
      <c r="X67" s="112">
        <v>325</v>
      </c>
      <c r="Y67" s="112">
        <v>346</v>
      </c>
      <c r="Z67" s="112">
        <v>410</v>
      </c>
    </row>
    <row r="68" spans="1:26" x14ac:dyDescent="0.25">
      <c r="S68" s="115" t="s">
        <v>41</v>
      </c>
      <c r="T68" s="115"/>
      <c r="U68" s="112"/>
      <c r="V68" s="112">
        <v>274</v>
      </c>
      <c r="W68" s="112">
        <v>305</v>
      </c>
      <c r="X68" s="112">
        <v>316</v>
      </c>
      <c r="Y68" s="112">
        <v>309</v>
      </c>
      <c r="Z68" s="112">
        <v>352</v>
      </c>
    </row>
    <row r="69" spans="1:26" x14ac:dyDescent="0.25">
      <c r="S69" s="115" t="s">
        <v>42</v>
      </c>
      <c r="T69" s="115"/>
      <c r="U69" s="112"/>
      <c r="V69" s="112">
        <v>257</v>
      </c>
      <c r="W69" s="112">
        <v>283</v>
      </c>
      <c r="X69" s="112">
        <v>280</v>
      </c>
      <c r="Y69" s="112">
        <v>282</v>
      </c>
      <c r="Z69" s="112">
        <v>358</v>
      </c>
    </row>
    <row r="70" spans="1:26" x14ac:dyDescent="0.25">
      <c r="S70" s="115" t="s">
        <v>43</v>
      </c>
      <c r="T70" s="115"/>
      <c r="U70" s="112"/>
      <c r="V70" s="112">
        <v>365</v>
      </c>
      <c r="W70" s="112">
        <v>311</v>
      </c>
      <c r="X70" s="112">
        <v>259</v>
      </c>
      <c r="Y70" s="112">
        <v>305</v>
      </c>
      <c r="Z70" s="112">
        <v>357</v>
      </c>
    </row>
    <row r="71" spans="1:26" x14ac:dyDescent="0.25">
      <c r="S71" s="115" t="s">
        <v>44</v>
      </c>
      <c r="T71" s="115"/>
      <c r="U71" s="112"/>
      <c r="V71" s="112">
        <v>393</v>
      </c>
      <c r="W71" s="112">
        <v>408</v>
      </c>
      <c r="X71" s="112">
        <v>429</v>
      </c>
      <c r="Y71" s="112">
        <v>410</v>
      </c>
      <c r="Z71" s="112">
        <v>436</v>
      </c>
    </row>
    <row r="72" spans="1:26" x14ac:dyDescent="0.25">
      <c r="S72" s="115" t="s">
        <v>45</v>
      </c>
      <c r="T72" s="115"/>
      <c r="U72" s="112"/>
      <c r="V72" s="112">
        <v>445</v>
      </c>
      <c r="W72" s="112">
        <v>416</v>
      </c>
      <c r="X72" s="112">
        <v>383</v>
      </c>
      <c r="Y72" s="112">
        <v>445</v>
      </c>
      <c r="Z72" s="112">
        <v>462</v>
      </c>
    </row>
    <row r="73" spans="1:26" x14ac:dyDescent="0.25">
      <c r="S73" s="115" t="s">
        <v>46</v>
      </c>
      <c r="T73" s="115"/>
      <c r="U73" s="112"/>
      <c r="V73" s="112">
        <v>427</v>
      </c>
      <c r="W73" s="112">
        <v>468</v>
      </c>
      <c r="X73" s="112">
        <v>445</v>
      </c>
      <c r="Y73" s="112">
        <v>443</v>
      </c>
      <c r="Z73" s="112">
        <v>474</v>
      </c>
    </row>
    <row r="74" spans="1:26" x14ac:dyDescent="0.25">
      <c r="S74" s="115" t="s">
        <v>47</v>
      </c>
      <c r="T74" s="115"/>
      <c r="U74" s="112"/>
      <c r="V74" s="112">
        <v>307</v>
      </c>
      <c r="W74" s="112">
        <v>327</v>
      </c>
      <c r="X74" s="112">
        <v>331</v>
      </c>
      <c r="Y74" s="112">
        <v>346</v>
      </c>
      <c r="Z74" s="112">
        <v>393</v>
      </c>
    </row>
    <row r="75" spans="1:26" x14ac:dyDescent="0.25">
      <c r="S75" s="115" t="s">
        <v>48</v>
      </c>
      <c r="T75" s="115"/>
      <c r="U75" s="112"/>
      <c r="V75" s="112">
        <v>152</v>
      </c>
      <c r="W75" s="112">
        <v>165</v>
      </c>
      <c r="X75" s="112">
        <v>167</v>
      </c>
      <c r="Y75" s="112">
        <v>195</v>
      </c>
      <c r="Z75" s="112">
        <v>216</v>
      </c>
    </row>
    <row r="76" spans="1:26" x14ac:dyDescent="0.25">
      <c r="S76" s="115" t="s">
        <v>49</v>
      </c>
      <c r="T76" s="115"/>
      <c r="U76" s="112"/>
      <c r="V76" s="112">
        <v>51</v>
      </c>
      <c r="W76" s="112">
        <v>70</v>
      </c>
      <c r="X76" s="112">
        <v>64</v>
      </c>
      <c r="Y76" s="112">
        <v>77</v>
      </c>
      <c r="Z76" s="112">
        <v>95</v>
      </c>
    </row>
    <row r="77" spans="1:26" x14ac:dyDescent="0.25">
      <c r="S77" s="115" t="s">
        <v>50</v>
      </c>
      <c r="T77" s="115"/>
      <c r="U77" s="112"/>
      <c r="V77" s="112">
        <v>34</v>
      </c>
      <c r="W77" s="112">
        <v>28</v>
      </c>
      <c r="X77" s="112">
        <v>27</v>
      </c>
      <c r="Y77" s="112">
        <v>27</v>
      </c>
      <c r="Z77" s="112">
        <v>23</v>
      </c>
    </row>
    <row r="78" spans="1:26" x14ac:dyDescent="0.25">
      <c r="S78" s="115" t="s">
        <v>51</v>
      </c>
      <c r="T78" s="115"/>
      <c r="U78" s="112"/>
      <c r="V78" s="112">
        <v>12</v>
      </c>
      <c r="W78" s="112">
        <v>17</v>
      </c>
      <c r="X78" s="112">
        <v>17</v>
      </c>
      <c r="Y78" s="112">
        <v>17</v>
      </c>
      <c r="Z78" s="112">
        <v>16</v>
      </c>
    </row>
    <row r="79" spans="1:26" x14ac:dyDescent="0.25">
      <c r="S79" s="115" t="s">
        <v>52</v>
      </c>
      <c r="T79" s="115"/>
      <c r="U79" s="112"/>
      <c r="V79" s="112">
        <v>7</v>
      </c>
      <c r="W79" s="112">
        <v>11</v>
      </c>
      <c r="X79" s="112">
        <v>15</v>
      </c>
      <c r="Y79" s="112">
        <v>14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3839</v>
      </c>
      <c r="W80" s="112">
        <v>3850</v>
      </c>
      <c r="X80" s="112">
        <v>3735</v>
      </c>
      <c r="Y80" s="112">
        <v>3967</v>
      </c>
      <c r="Z80" s="112">
        <v>4474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Central Goldfields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217</v>
      </c>
      <c r="W83" s="112">
        <v>211</v>
      </c>
      <c r="X83" s="112">
        <v>232</v>
      </c>
      <c r="Y83" s="112">
        <v>237</v>
      </c>
      <c r="Z83" s="112">
        <v>261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194</v>
      </c>
      <c r="W84" s="112">
        <v>194</v>
      </c>
      <c r="X84" s="112">
        <v>198</v>
      </c>
      <c r="Y84" s="112">
        <v>185</v>
      </c>
      <c r="Z84" s="112">
        <v>195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558</v>
      </c>
      <c r="W85" s="112">
        <v>554</v>
      </c>
      <c r="X85" s="112">
        <v>538</v>
      </c>
      <c r="Y85" s="112">
        <v>555</v>
      </c>
      <c r="Z85" s="112">
        <v>572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8,863</v>
      </c>
      <c r="D86" s="96">
        <f t="shared" ref="D86:D91" si="4">AD4</f>
        <v>0.10456131605184438</v>
      </c>
      <c r="E86" s="97">
        <f t="shared" ref="E86:E91" si="5">AD4</f>
        <v>0.10456131605184438</v>
      </c>
      <c r="F86" s="96">
        <f t="shared" ref="F86:F91" si="6">AF4</f>
        <v>0.11260356515189551</v>
      </c>
      <c r="G86" s="97">
        <f t="shared" ref="G86:G91" si="7">AF4</f>
        <v>0.11260356515189551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172</v>
      </c>
      <c r="W86" s="112">
        <v>172</v>
      </c>
      <c r="X86" s="112">
        <v>189</v>
      </c>
      <c r="Y86" s="112">
        <v>200</v>
      </c>
      <c r="Z86" s="112">
        <v>201</v>
      </c>
    </row>
    <row r="87" spans="1:30" ht="15" customHeight="1" x14ac:dyDescent="0.25">
      <c r="A87" s="98" t="s">
        <v>4</v>
      </c>
      <c r="B87" s="49"/>
      <c r="C87" s="57" t="str">
        <f t="shared" si="3"/>
        <v>4,385</v>
      </c>
      <c r="D87" s="96">
        <f t="shared" si="4"/>
        <v>8.3786455758774192E-2</v>
      </c>
      <c r="E87" s="97">
        <f t="shared" si="5"/>
        <v>8.3786455758774192E-2</v>
      </c>
      <c r="F87" s="96">
        <f t="shared" si="6"/>
        <v>6.3288069835111482E-2</v>
      </c>
      <c r="G87" s="97">
        <f t="shared" si="7"/>
        <v>6.3288069835111482E-2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88</v>
      </c>
      <c r="W87" s="112">
        <v>84</v>
      </c>
      <c r="X87" s="112">
        <v>93</v>
      </c>
      <c r="Y87" s="112">
        <v>83</v>
      </c>
      <c r="Z87" s="112">
        <v>90</v>
      </c>
    </row>
    <row r="88" spans="1:30" ht="15" customHeight="1" x14ac:dyDescent="0.25">
      <c r="A88" s="98" t="s">
        <v>5</v>
      </c>
      <c r="B88" s="49"/>
      <c r="C88" s="57" t="str">
        <f t="shared" si="3"/>
        <v>4,475</v>
      </c>
      <c r="D88" s="96">
        <f t="shared" si="4"/>
        <v>0.1280564658432064</v>
      </c>
      <c r="E88" s="97">
        <f t="shared" si="5"/>
        <v>0.1280564658432064</v>
      </c>
      <c r="F88" s="96">
        <f t="shared" si="6"/>
        <v>0.16566814274550667</v>
      </c>
      <c r="G88" s="97">
        <f t="shared" si="7"/>
        <v>0.16566814274550667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145</v>
      </c>
      <c r="W88" s="112">
        <v>149</v>
      </c>
      <c r="X88" s="112">
        <v>157</v>
      </c>
      <c r="Y88" s="112">
        <v>157</v>
      </c>
      <c r="Z88" s="112">
        <v>167</v>
      </c>
    </row>
    <row r="89" spans="1:30" ht="15" customHeight="1" x14ac:dyDescent="0.25">
      <c r="A89" s="49" t="s">
        <v>6</v>
      </c>
      <c r="B89" s="49"/>
      <c r="C89" s="57" t="str">
        <f t="shared" si="3"/>
        <v>6,208</v>
      </c>
      <c r="D89" s="96">
        <f t="shared" si="4"/>
        <v>5.8843595428961226E-2</v>
      </c>
      <c r="E89" s="97">
        <f t="shared" si="5"/>
        <v>5.8843595428961226E-2</v>
      </c>
      <c r="F89" s="96">
        <f t="shared" si="6"/>
        <v>8.5314685314685335E-2</v>
      </c>
      <c r="G89" s="97">
        <f t="shared" si="7"/>
        <v>8.5314685314685335E-2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329</v>
      </c>
      <c r="W89" s="112">
        <v>319</v>
      </c>
      <c r="X89" s="112">
        <v>330</v>
      </c>
      <c r="Y89" s="112">
        <v>334</v>
      </c>
      <c r="Z89" s="112">
        <v>344</v>
      </c>
    </row>
    <row r="90" spans="1:30" ht="15" customHeight="1" x14ac:dyDescent="0.25">
      <c r="A90" s="49" t="s">
        <v>96</v>
      </c>
      <c r="B90" s="49"/>
      <c r="C90" s="57" t="str">
        <f t="shared" si="3"/>
        <v>$38,508</v>
      </c>
      <c r="D90" s="96">
        <f t="shared" si="4"/>
        <v>-2.9241706161137415E-2</v>
      </c>
      <c r="E90" s="97">
        <f t="shared" si="5"/>
        <v>-2.9241706161137415E-2</v>
      </c>
      <c r="F90" s="96">
        <f t="shared" si="6"/>
        <v>0.11876119435506727</v>
      </c>
      <c r="G90" s="97">
        <f t="shared" si="7"/>
        <v>0.11876119435506727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522</v>
      </c>
      <c r="W90" s="112">
        <v>522</v>
      </c>
      <c r="X90" s="112">
        <v>529</v>
      </c>
      <c r="Y90" s="112">
        <v>552</v>
      </c>
      <c r="Z90" s="112">
        <v>560</v>
      </c>
    </row>
    <row r="91" spans="1:30" ht="15" customHeight="1" x14ac:dyDescent="0.25">
      <c r="A91" s="49" t="s">
        <v>7</v>
      </c>
      <c r="B91" s="49"/>
      <c r="C91" s="57" t="str">
        <f t="shared" si="3"/>
        <v>$301.5 mil</v>
      </c>
      <c r="D91" s="96">
        <f t="shared" si="4"/>
        <v>9.770511961660211E-2</v>
      </c>
      <c r="E91" s="97">
        <f t="shared" si="5"/>
        <v>9.770511961660211E-2</v>
      </c>
      <c r="F91" s="96">
        <f t="shared" si="6"/>
        <v>0.2551000245885644</v>
      </c>
      <c r="G91" s="97">
        <f t="shared" si="7"/>
        <v>0.2551000245885644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2983</v>
      </c>
      <c r="W91" s="112">
        <v>2962</v>
      </c>
      <c r="X91" s="112">
        <v>2992</v>
      </c>
      <c r="Y91" s="112">
        <v>3009</v>
      </c>
      <c r="Z91" s="112">
        <v>3141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147</v>
      </c>
      <c r="W93" s="112">
        <v>148</v>
      </c>
      <c r="X93" s="112">
        <v>151</v>
      </c>
      <c r="Y93" s="112">
        <v>166</v>
      </c>
      <c r="Z93" s="112">
        <v>183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440</v>
      </c>
      <c r="W94" s="112">
        <v>448</v>
      </c>
      <c r="X94" s="112">
        <v>449</v>
      </c>
      <c r="Y94" s="112">
        <v>467</v>
      </c>
      <c r="Z94" s="112">
        <v>482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112</v>
      </c>
      <c r="W95" s="112">
        <v>119</v>
      </c>
      <c r="X95" s="112">
        <v>121</v>
      </c>
      <c r="Y95" s="112">
        <v>114</v>
      </c>
      <c r="Z95" s="112">
        <v>130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471</v>
      </c>
      <c r="W96" s="112">
        <v>470</v>
      </c>
      <c r="X96" s="112">
        <v>517</v>
      </c>
      <c r="Y96" s="112">
        <v>527</v>
      </c>
      <c r="Z96" s="112">
        <v>606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350</v>
      </c>
      <c r="W97" s="112">
        <v>355</v>
      </c>
      <c r="X97" s="112">
        <v>345</v>
      </c>
      <c r="Y97" s="112">
        <v>353</v>
      </c>
      <c r="Z97" s="112">
        <v>363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293</v>
      </c>
      <c r="W98" s="112">
        <v>296</v>
      </c>
      <c r="X98" s="112">
        <v>307</v>
      </c>
      <c r="Y98" s="112">
        <v>331</v>
      </c>
      <c r="Z98" s="112">
        <v>340</v>
      </c>
    </row>
    <row r="99" spans="1:32" ht="15" customHeight="1" x14ac:dyDescent="0.25">
      <c r="S99" s="115" t="s">
        <v>197</v>
      </c>
      <c r="T99" s="115"/>
      <c r="U99" s="112"/>
      <c r="V99" s="112">
        <v>27</v>
      </c>
      <c r="W99" s="112">
        <v>31</v>
      </c>
      <c r="X99" s="112">
        <v>33</v>
      </c>
      <c r="Y99" s="112">
        <v>31</v>
      </c>
      <c r="Z99" s="112">
        <v>38</v>
      </c>
    </row>
    <row r="100" spans="1:32" ht="15" customHeight="1" x14ac:dyDescent="0.25">
      <c r="S100" s="115" t="s">
        <v>58</v>
      </c>
      <c r="T100" s="115"/>
      <c r="U100" s="112"/>
      <c r="V100" s="112">
        <v>344</v>
      </c>
      <c r="W100" s="112">
        <v>348</v>
      </c>
      <c r="X100" s="112">
        <v>346</v>
      </c>
      <c r="Y100" s="112">
        <v>359</v>
      </c>
      <c r="Z100" s="112">
        <v>380</v>
      </c>
    </row>
    <row r="101" spans="1:32" x14ac:dyDescent="0.25">
      <c r="A101" s="18"/>
      <c r="S101" s="118" t="s">
        <v>53</v>
      </c>
      <c r="T101" s="118"/>
      <c r="U101" s="112"/>
      <c r="V101" s="112">
        <v>2740</v>
      </c>
      <c r="W101" s="112">
        <v>2746</v>
      </c>
      <c r="X101" s="112">
        <v>2756</v>
      </c>
      <c r="Y101" s="112">
        <v>2836</v>
      </c>
      <c r="Z101" s="112">
        <v>3056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5385</v>
      </c>
      <c r="W104" s="112">
        <v>5292</v>
      </c>
      <c r="X104" s="112">
        <v>5442</v>
      </c>
      <c r="Y104" s="112">
        <v>5672</v>
      </c>
      <c r="Z104" s="112">
        <v>6680</v>
      </c>
      <c r="AB104" s="109" t="str">
        <f>TEXT(Z104,"###,###")</f>
        <v>6,680</v>
      </c>
      <c r="AD104" s="130">
        <f>Z104/($Z$4)*100</f>
        <v>75.369513708676521</v>
      </c>
      <c r="AF104" s="109"/>
    </row>
    <row r="105" spans="1:32" x14ac:dyDescent="0.25">
      <c r="S105" s="115" t="s">
        <v>17</v>
      </c>
      <c r="T105" s="115"/>
      <c r="U105" s="112"/>
      <c r="V105" s="112">
        <v>1447</v>
      </c>
      <c r="W105" s="112">
        <v>1605</v>
      </c>
      <c r="X105" s="112">
        <v>1528</v>
      </c>
      <c r="Y105" s="112">
        <v>1538</v>
      </c>
      <c r="Z105" s="112">
        <v>1458</v>
      </c>
      <c r="AB105" s="109" t="str">
        <f>TEXT(Z105,"###,###")</f>
        <v>1,458</v>
      </c>
      <c r="AD105" s="130">
        <f>Z105/($Z$4)*100</f>
        <v>16.450411824438678</v>
      </c>
      <c r="AF105" s="109"/>
    </row>
    <row r="106" spans="1:32" x14ac:dyDescent="0.25">
      <c r="S106" s="118" t="s">
        <v>53</v>
      </c>
      <c r="T106" s="118"/>
      <c r="U106" s="120"/>
      <c r="V106" s="120">
        <v>6832</v>
      </c>
      <c r="W106" s="120">
        <v>6897</v>
      </c>
      <c r="X106" s="120">
        <v>6970</v>
      </c>
      <c r="Y106" s="120">
        <v>7210</v>
      </c>
      <c r="Z106" s="120">
        <v>8138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1386</v>
      </c>
      <c r="W108" s="112">
        <v>1304</v>
      </c>
      <c r="X108" s="112">
        <v>1223</v>
      </c>
      <c r="Y108" s="112">
        <v>1362</v>
      </c>
      <c r="Z108" s="112">
        <v>1479</v>
      </c>
      <c r="AB108" s="109" t="str">
        <f>TEXT(Z108,"###,###")</f>
        <v>1,479</v>
      </c>
      <c r="AD108" s="130">
        <f>Z108/($Z$4)*100</f>
        <v>16.687351912444996</v>
      </c>
      <c r="AF108" s="109"/>
    </row>
    <row r="109" spans="1:32" x14ac:dyDescent="0.25">
      <c r="S109" s="115" t="s">
        <v>20</v>
      </c>
      <c r="T109" s="115"/>
      <c r="U109" s="112"/>
      <c r="V109" s="112">
        <v>1118</v>
      </c>
      <c r="W109" s="112">
        <v>1013</v>
      </c>
      <c r="X109" s="112">
        <v>1100</v>
      </c>
      <c r="Y109" s="112">
        <v>1182</v>
      </c>
      <c r="Z109" s="112">
        <v>1234</v>
      </c>
      <c r="AB109" s="109" t="str">
        <f>TEXT(Z109,"###,###")</f>
        <v>1,234</v>
      </c>
      <c r="AD109" s="130">
        <f>Z109/($Z$4)*100</f>
        <v>13.923050885704615</v>
      </c>
      <c r="AF109" s="109"/>
    </row>
    <row r="110" spans="1:32" x14ac:dyDescent="0.25">
      <c r="S110" s="115" t="s">
        <v>21</v>
      </c>
      <c r="T110" s="115"/>
      <c r="U110" s="112"/>
      <c r="V110" s="112">
        <v>2218</v>
      </c>
      <c r="W110" s="112">
        <v>2252</v>
      </c>
      <c r="X110" s="112">
        <v>2035</v>
      </c>
      <c r="Y110" s="112">
        <v>2269</v>
      </c>
      <c r="Z110" s="112">
        <v>2623</v>
      </c>
      <c r="AB110" s="109" t="str">
        <f>TEXT(Z110,"###,###")</f>
        <v>2,623</v>
      </c>
      <c r="AD110" s="130">
        <f>Z110/($Z$4)*100</f>
        <v>29.59494527812253</v>
      </c>
      <c r="AF110" s="109"/>
    </row>
    <row r="111" spans="1:32" x14ac:dyDescent="0.25">
      <c r="S111" s="115" t="s">
        <v>22</v>
      </c>
      <c r="T111" s="115"/>
      <c r="U111" s="112"/>
      <c r="V111" s="112">
        <v>2241</v>
      </c>
      <c r="W111" s="112">
        <v>2399</v>
      </c>
      <c r="X111" s="112">
        <v>2485</v>
      </c>
      <c r="Y111" s="112">
        <v>2397</v>
      </c>
      <c r="Z111" s="112">
        <v>2795</v>
      </c>
      <c r="AB111" s="109" t="str">
        <f>TEXT(Z111,"###,###")</f>
        <v>2,795</v>
      </c>
      <c r="AD111" s="130">
        <f>Z111/($Z$4)*100</f>
        <v>31.535597427507618</v>
      </c>
      <c r="AF111" s="109"/>
    </row>
    <row r="112" spans="1:32" x14ac:dyDescent="0.25">
      <c r="S112" s="118" t="s">
        <v>53</v>
      </c>
      <c r="T112" s="118"/>
      <c r="U112" s="112"/>
      <c r="V112" s="112">
        <v>7965</v>
      </c>
      <c r="W112" s="112">
        <v>7830</v>
      </c>
      <c r="X112" s="112">
        <v>7776</v>
      </c>
      <c r="Y112" s="112">
        <v>8024</v>
      </c>
      <c r="Z112" s="112">
        <v>8864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43.59</v>
      </c>
      <c r="W118" s="131">
        <v>43.79</v>
      </c>
      <c r="X118" s="131">
        <v>44.23</v>
      </c>
      <c r="Y118" s="131">
        <v>44.14</v>
      </c>
      <c r="Z118" s="131">
        <v>43.8</v>
      </c>
      <c r="AB118" s="109" t="str">
        <f>TEXT(Z118,"##.0")</f>
        <v>43.8</v>
      </c>
    </row>
    <row r="120" spans="19:32" x14ac:dyDescent="0.25">
      <c r="S120" s="101" t="s">
        <v>98</v>
      </c>
      <c r="T120" s="112"/>
      <c r="U120" s="112"/>
      <c r="V120" s="112">
        <v>4641</v>
      </c>
      <c r="W120" s="112">
        <v>4704</v>
      </c>
      <c r="X120" s="112">
        <v>4700</v>
      </c>
      <c r="Y120" s="112">
        <v>4809</v>
      </c>
      <c r="Z120" s="112">
        <v>5136</v>
      </c>
      <c r="AB120" s="109" t="str">
        <f>TEXT(Z120,"###,###")</f>
        <v>5,136</v>
      </c>
    </row>
    <row r="121" spans="19:32" x14ac:dyDescent="0.25">
      <c r="S121" s="101" t="s">
        <v>99</v>
      </c>
      <c r="T121" s="112"/>
      <c r="U121" s="112"/>
      <c r="V121" s="112">
        <v>653</v>
      </c>
      <c r="W121" s="112">
        <v>611</v>
      </c>
      <c r="X121" s="112">
        <v>638</v>
      </c>
      <c r="Y121" s="112">
        <v>621</v>
      </c>
      <c r="Z121" s="112">
        <v>626</v>
      </c>
      <c r="AB121" s="109" t="str">
        <f>TEXT(Z121,"###,###")</f>
        <v>626</v>
      </c>
    </row>
    <row r="122" spans="19:32" x14ac:dyDescent="0.25">
      <c r="S122" s="101" t="s">
        <v>100</v>
      </c>
      <c r="T122" s="112"/>
      <c r="U122" s="112"/>
      <c r="V122" s="112">
        <v>429</v>
      </c>
      <c r="W122" s="112">
        <v>390</v>
      </c>
      <c r="X122" s="112">
        <v>412</v>
      </c>
      <c r="Y122" s="112">
        <v>428</v>
      </c>
      <c r="Z122" s="112">
        <v>446</v>
      </c>
      <c r="AB122" s="109" t="str">
        <f>TEXT(Z122,"###,###")</f>
        <v>446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5070</v>
      </c>
      <c r="W124" s="112">
        <v>5094</v>
      </c>
      <c r="X124" s="112">
        <v>5112</v>
      </c>
      <c r="Y124" s="112">
        <v>5237</v>
      </c>
      <c r="Z124" s="112">
        <v>5582</v>
      </c>
      <c r="AB124" s="109" t="str">
        <f>TEXT(Z124,"###,###")</f>
        <v>5,582</v>
      </c>
      <c r="AD124" s="127">
        <f>Z124/$Z$7*100</f>
        <v>89.916237113402062</v>
      </c>
    </row>
    <row r="125" spans="19:32" x14ac:dyDescent="0.25">
      <c r="S125" s="101" t="s">
        <v>102</v>
      </c>
      <c r="T125" s="112"/>
      <c r="U125" s="112"/>
      <c r="V125" s="112">
        <v>1082</v>
      </c>
      <c r="W125" s="112">
        <v>1001</v>
      </c>
      <c r="X125" s="112">
        <v>1050</v>
      </c>
      <c r="Y125" s="112">
        <v>1049</v>
      </c>
      <c r="Z125" s="112">
        <v>1072</v>
      </c>
      <c r="AB125" s="109" t="str">
        <f>TEXT(Z125,"###,###")</f>
        <v>1,072</v>
      </c>
      <c r="AD125" s="127">
        <f>Z125/$Z$7*100</f>
        <v>17.268041237113401</v>
      </c>
    </row>
    <row r="127" spans="19:32" x14ac:dyDescent="0.25">
      <c r="S127" s="101" t="s">
        <v>103</v>
      </c>
      <c r="T127" s="112"/>
      <c r="U127" s="112"/>
      <c r="V127" s="112">
        <v>2977</v>
      </c>
      <c r="W127" s="112">
        <v>2960</v>
      </c>
      <c r="X127" s="112">
        <v>2994</v>
      </c>
      <c r="Y127" s="112">
        <v>3010</v>
      </c>
      <c r="Z127" s="112">
        <v>3143</v>
      </c>
      <c r="AB127" s="109" t="str">
        <f>TEXT(Z127,"###,###")</f>
        <v>3,143</v>
      </c>
      <c r="AD127" s="127">
        <f>Z127/$Z$7*100</f>
        <v>50.628221649484537</v>
      </c>
    </row>
    <row r="128" spans="19:32" x14ac:dyDescent="0.25">
      <c r="S128" s="101" t="s">
        <v>104</v>
      </c>
      <c r="T128" s="112"/>
      <c r="U128" s="112"/>
      <c r="V128" s="112">
        <v>2741</v>
      </c>
      <c r="W128" s="112">
        <v>2747</v>
      </c>
      <c r="X128" s="112">
        <v>2757</v>
      </c>
      <c r="Y128" s="112">
        <v>2841</v>
      </c>
      <c r="Z128" s="112">
        <v>3056</v>
      </c>
      <c r="AB128" s="109" t="str">
        <f>TEXT(Z128,"###,###")</f>
        <v>3,056</v>
      </c>
      <c r="AD128" s="127">
        <f>Z128/$Z$7*100</f>
        <v>49.226804123711347</v>
      </c>
    </row>
    <row r="130" spans="19:20" x14ac:dyDescent="0.25">
      <c r="S130" s="101" t="s">
        <v>280</v>
      </c>
      <c r="T130" s="127">
        <v>82.731958762886592</v>
      </c>
    </row>
    <row r="131" spans="19:20" x14ac:dyDescent="0.25">
      <c r="S131" s="101" t="s">
        <v>281</v>
      </c>
      <c r="T131" s="127">
        <v>10.083762886597938</v>
      </c>
    </row>
    <row r="132" spans="19:20" x14ac:dyDescent="0.25">
      <c r="S132" s="101" t="s">
        <v>282</v>
      </c>
      <c r="T132" s="127">
        <v>7.1842783505154637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BCE05B-39D3-4A6F-8A1A-125F9DAC09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065F30F-A48A-4228-8158-29528A0FC4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AA7BF10-C64D-4494-A5FB-71BEDD37CA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BD2FB9F-10DB-4AD2-8E42-23A2330CD9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600B9-20CB-445F-9EB2-E953A8B3EEE4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217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217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8.16 Colac-Otway,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17674</v>
      </c>
      <c r="W4" s="108">
        <v>18652</v>
      </c>
      <c r="X4" s="108">
        <v>18298</v>
      </c>
      <c r="Y4" s="108">
        <v>18167</v>
      </c>
      <c r="Z4" s="108">
        <v>19674</v>
      </c>
      <c r="AB4" s="109" t="str">
        <f>TEXT(Z4,"###,###")</f>
        <v>19,674</v>
      </c>
      <c r="AD4" s="110">
        <f>Z4/Y4-1</f>
        <v>8.2952606374194993E-2</v>
      </c>
      <c r="AF4" s="110">
        <f>Z4/V4-1</f>
        <v>0.11316057485572029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9056</v>
      </c>
      <c r="W5" s="108">
        <v>9546</v>
      </c>
      <c r="X5" s="108">
        <v>9316</v>
      </c>
      <c r="Y5" s="108">
        <v>9208</v>
      </c>
      <c r="Z5" s="108">
        <v>9799</v>
      </c>
      <c r="AB5" s="109" t="str">
        <f>TEXT(Z5,"###,###")</f>
        <v>9,799</v>
      </c>
      <c r="AD5" s="110">
        <f t="shared" ref="AD5:AD9" si="0">Z5/Y5-1</f>
        <v>6.4183318853171079E-2</v>
      </c>
      <c r="AF5" s="110">
        <f t="shared" ref="AF5:AF9" si="1">Z5/V5-1</f>
        <v>8.2045053003533486E-2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8613</v>
      </c>
      <c r="W6" s="108">
        <v>9107</v>
      </c>
      <c r="X6" s="108">
        <v>8979</v>
      </c>
      <c r="Y6" s="108">
        <v>8932</v>
      </c>
      <c r="Z6" s="108">
        <v>9857</v>
      </c>
      <c r="AB6" s="109" t="str">
        <f>TEXT(Z6,"###,###")</f>
        <v>9,857</v>
      </c>
      <c r="AD6" s="110">
        <f t="shared" si="0"/>
        <v>0.10356023287057781</v>
      </c>
      <c r="AF6" s="110">
        <f t="shared" si="1"/>
        <v>0.14443283408800656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12671</v>
      </c>
      <c r="W7" s="108">
        <v>12947</v>
      </c>
      <c r="X7" s="108">
        <v>13027</v>
      </c>
      <c r="Y7" s="108">
        <v>12773</v>
      </c>
      <c r="Z7" s="108">
        <v>13246</v>
      </c>
      <c r="AB7" s="109" t="str">
        <f>TEXT(Z7,"###,###")</f>
        <v>13,246</v>
      </c>
      <c r="AD7" s="110">
        <f t="shared" si="0"/>
        <v>3.7031237767165104E-2</v>
      </c>
      <c r="AF7" s="110">
        <f t="shared" si="1"/>
        <v>4.5379212374713873E-2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19,674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13,246</v>
      </c>
      <c r="P8" s="67"/>
      <c r="S8" s="107" t="s">
        <v>83</v>
      </c>
      <c r="T8" s="108"/>
      <c r="U8" s="108"/>
      <c r="V8" s="108">
        <v>34375</v>
      </c>
      <c r="W8" s="108">
        <v>37168</v>
      </c>
      <c r="X8" s="108">
        <v>38945.339999999997</v>
      </c>
      <c r="Y8" s="108">
        <v>41524.57</v>
      </c>
      <c r="Z8" s="108">
        <v>41190.870000000003</v>
      </c>
      <c r="AB8" s="109" t="str">
        <f>TEXT(Z8,"$###,###")</f>
        <v>$41,191</v>
      </c>
      <c r="AD8" s="110">
        <f t="shared" si="0"/>
        <v>-8.0362060341623298E-3</v>
      </c>
      <c r="AF8" s="110">
        <f t="shared" si="1"/>
        <v>0.19827985454545471</v>
      </c>
    </row>
    <row r="9" spans="1:32" x14ac:dyDescent="0.25">
      <c r="A9" s="30" t="s">
        <v>14</v>
      </c>
      <c r="B9" s="71"/>
      <c r="C9" s="72"/>
      <c r="D9" s="73">
        <f>AD104</f>
        <v>75.871708854325504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52.310131360410693</v>
      </c>
      <c r="P9" s="74" t="s">
        <v>84</v>
      </c>
      <c r="S9" s="107" t="s">
        <v>7</v>
      </c>
      <c r="T9" s="108"/>
      <c r="U9" s="108"/>
      <c r="V9" s="108">
        <v>564741365</v>
      </c>
      <c r="W9" s="108">
        <v>594555300</v>
      </c>
      <c r="X9" s="108">
        <v>623494448</v>
      </c>
      <c r="Y9" s="108">
        <v>661736674</v>
      </c>
      <c r="Z9" s="108">
        <v>713091070</v>
      </c>
      <c r="AB9" s="109" t="str">
        <f>TEXT(Z9/1000000,"$#,###.0")&amp;" mil"</f>
        <v>$713.1 mil</v>
      </c>
      <c r="AD9" s="110">
        <f t="shared" si="0"/>
        <v>7.7605485713188704E-2</v>
      </c>
      <c r="AF9" s="110">
        <f t="shared" si="1"/>
        <v>0.26268609702425461</v>
      </c>
    </row>
    <row r="10" spans="1:32" x14ac:dyDescent="0.25">
      <c r="A10" s="30" t="s">
        <v>17</v>
      </c>
      <c r="B10" s="71"/>
      <c r="C10" s="72"/>
      <c r="D10" s="73">
        <f>AD105</f>
        <v>13.484802277117009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47.606824701796768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77.691378529367356</v>
      </c>
      <c r="P11" s="74" t="s">
        <v>84</v>
      </c>
      <c r="S11" s="107" t="s">
        <v>29</v>
      </c>
      <c r="T11" s="112"/>
      <c r="U11" s="112"/>
      <c r="V11" s="112">
        <v>14853</v>
      </c>
      <c r="W11" s="112">
        <v>15887</v>
      </c>
      <c r="X11" s="112">
        <v>15399</v>
      </c>
      <c r="Y11" s="112">
        <v>15245</v>
      </c>
      <c r="Z11" s="112">
        <v>16711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12.652876340027177</v>
      </c>
      <c r="P12" s="74" t="s">
        <v>84</v>
      </c>
      <c r="S12" s="107" t="s">
        <v>30</v>
      </c>
      <c r="T12" s="112"/>
      <c r="U12" s="112"/>
      <c r="V12" s="112">
        <v>2823</v>
      </c>
      <c r="W12" s="112">
        <v>2763</v>
      </c>
      <c r="X12" s="112">
        <v>2900</v>
      </c>
      <c r="Y12" s="112">
        <v>2922</v>
      </c>
      <c r="Z12" s="112">
        <v>2957</v>
      </c>
    </row>
    <row r="13" spans="1:32" ht="15" customHeight="1" x14ac:dyDescent="0.25">
      <c r="A13" s="30" t="s">
        <v>19</v>
      </c>
      <c r="B13" s="72"/>
      <c r="C13" s="72"/>
      <c r="D13" s="73">
        <f>AD108</f>
        <v>15.162142929755007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9.7010418239468521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18.227101758666258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20.285656195994715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18.67451690821256</v>
      </c>
      <c r="P15" s="74" t="s">
        <v>84</v>
      </c>
      <c r="S15" s="115" t="s">
        <v>60</v>
      </c>
      <c r="T15" s="115"/>
      <c r="U15" s="116"/>
      <c r="V15" s="116">
        <v>1016</v>
      </c>
      <c r="W15" s="116">
        <v>1171</v>
      </c>
      <c r="X15" s="116">
        <v>1188</v>
      </c>
      <c r="Y15" s="112">
        <v>1216</v>
      </c>
      <c r="Z15" s="112">
        <v>1244</v>
      </c>
      <c r="AB15" s="117">
        <f t="shared" ref="AB15:AB34" si="2">IF(Z15="np",0,Z15/$Z$34)</f>
        <v>6.3246733438405617E-2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35.707024499339227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81.325483091787447</v>
      </c>
      <c r="P16" s="37" t="s">
        <v>84</v>
      </c>
      <c r="S16" s="115" t="s">
        <v>61</v>
      </c>
      <c r="T16" s="115"/>
      <c r="U16" s="116"/>
      <c r="V16" s="116">
        <v>51</v>
      </c>
      <c r="W16" s="116">
        <v>53</v>
      </c>
      <c r="X16" s="116">
        <v>62</v>
      </c>
      <c r="Y16" s="112">
        <v>73</v>
      </c>
      <c r="Z16" s="112">
        <v>79</v>
      </c>
      <c r="AB16" s="117">
        <f t="shared" si="2"/>
        <v>4.0164726218923181E-3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1695</v>
      </c>
      <c r="W17" s="116">
        <v>2701</v>
      </c>
      <c r="X17" s="116">
        <v>2442</v>
      </c>
      <c r="Y17" s="112">
        <v>2372</v>
      </c>
      <c r="Z17" s="112">
        <v>2439</v>
      </c>
      <c r="AB17" s="117">
        <f t="shared" si="2"/>
        <v>0.12400223702272611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98</v>
      </c>
      <c r="W18" s="116">
        <v>110</v>
      </c>
      <c r="X18" s="116">
        <v>121</v>
      </c>
      <c r="Y18" s="112">
        <v>121</v>
      </c>
      <c r="Z18" s="112">
        <v>140</v>
      </c>
      <c r="AB18" s="117">
        <f t="shared" si="2"/>
        <v>7.1177995831003104E-3</v>
      </c>
    </row>
    <row r="19" spans="1:28" x14ac:dyDescent="0.25">
      <c r="A19" s="63" t="str">
        <f>$S$1&amp;" ("&amp;$V$2&amp;" to "&amp;$Z$2&amp;")"</f>
        <v>Colac-Otway (2017-18 to 2021-22)</v>
      </c>
      <c r="B19" s="63"/>
      <c r="C19" s="63"/>
      <c r="D19" s="63"/>
      <c r="E19" s="63"/>
      <c r="F19" s="63"/>
      <c r="G19" s="63" t="str">
        <f>$S$1&amp;" ("&amp;$V$2&amp;" to "&amp;$Z$2&amp;")"</f>
        <v>Colac-Otway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1141</v>
      </c>
      <c r="W19" s="116">
        <v>1154</v>
      </c>
      <c r="X19" s="116">
        <v>1153</v>
      </c>
      <c r="Y19" s="112">
        <v>1174</v>
      </c>
      <c r="Z19" s="112">
        <v>1185</v>
      </c>
      <c r="AB19" s="117">
        <f t="shared" si="2"/>
        <v>6.0247089328384767E-2</v>
      </c>
    </row>
    <row r="20" spans="1:28" x14ac:dyDescent="0.25">
      <c r="S20" s="115" t="s">
        <v>65</v>
      </c>
      <c r="T20" s="115"/>
      <c r="U20" s="116"/>
      <c r="V20" s="116">
        <v>438</v>
      </c>
      <c r="W20" s="116">
        <v>398</v>
      </c>
      <c r="X20" s="116">
        <v>413</v>
      </c>
      <c r="Y20" s="112">
        <v>436</v>
      </c>
      <c r="Z20" s="112">
        <v>462</v>
      </c>
      <c r="AB20" s="117">
        <f t="shared" si="2"/>
        <v>2.3488738624231023E-2</v>
      </c>
    </row>
    <row r="21" spans="1:28" x14ac:dyDescent="0.25">
      <c r="S21" s="115" t="s">
        <v>66</v>
      </c>
      <c r="T21" s="115"/>
      <c r="U21" s="116"/>
      <c r="V21" s="116">
        <v>1594</v>
      </c>
      <c r="W21" s="116">
        <v>1580</v>
      </c>
      <c r="X21" s="116">
        <v>1420</v>
      </c>
      <c r="Y21" s="112">
        <v>1505</v>
      </c>
      <c r="Z21" s="112">
        <v>1749</v>
      </c>
      <c r="AB21" s="117">
        <f t="shared" si="2"/>
        <v>8.8921653363160297E-2</v>
      </c>
    </row>
    <row r="22" spans="1:28" x14ac:dyDescent="0.25">
      <c r="S22" s="115" t="s">
        <v>67</v>
      </c>
      <c r="T22" s="115"/>
      <c r="U22" s="116"/>
      <c r="V22" s="116">
        <v>1525</v>
      </c>
      <c r="W22" s="116">
        <v>1804</v>
      </c>
      <c r="X22" s="116">
        <v>1804</v>
      </c>
      <c r="Y22" s="112">
        <v>1758</v>
      </c>
      <c r="Z22" s="112">
        <v>1968</v>
      </c>
      <c r="AB22" s="117">
        <f t="shared" si="2"/>
        <v>0.10005592556815293</v>
      </c>
    </row>
    <row r="23" spans="1:28" x14ac:dyDescent="0.25">
      <c r="S23" s="115" t="s">
        <v>68</v>
      </c>
      <c r="T23" s="115"/>
      <c r="U23" s="116"/>
      <c r="V23" s="116">
        <v>645</v>
      </c>
      <c r="W23" s="116">
        <v>617</v>
      </c>
      <c r="X23" s="116">
        <v>681</v>
      </c>
      <c r="Y23" s="112">
        <v>616</v>
      </c>
      <c r="Z23" s="112">
        <v>663</v>
      </c>
      <c r="AB23" s="117">
        <f t="shared" si="2"/>
        <v>3.3707865168539325E-2</v>
      </c>
    </row>
    <row r="24" spans="1:28" x14ac:dyDescent="0.25">
      <c r="S24" s="115" t="s">
        <v>69</v>
      </c>
      <c r="T24" s="115"/>
      <c r="U24" s="116"/>
      <c r="V24" s="116">
        <v>104</v>
      </c>
      <c r="W24" s="116">
        <v>115</v>
      </c>
      <c r="X24" s="116">
        <v>105</v>
      </c>
      <c r="Y24" s="112">
        <v>119</v>
      </c>
      <c r="Z24" s="112">
        <v>132</v>
      </c>
      <c r="AB24" s="117">
        <f t="shared" si="2"/>
        <v>6.7110681783517211E-3</v>
      </c>
    </row>
    <row r="25" spans="1:28" x14ac:dyDescent="0.25">
      <c r="S25" s="115" t="s">
        <v>70</v>
      </c>
      <c r="T25" s="115"/>
      <c r="U25" s="116"/>
      <c r="V25" s="116">
        <v>437</v>
      </c>
      <c r="W25" s="116">
        <v>408</v>
      </c>
      <c r="X25" s="116">
        <v>453</v>
      </c>
      <c r="Y25" s="112">
        <v>440</v>
      </c>
      <c r="Z25" s="112">
        <v>487</v>
      </c>
      <c r="AB25" s="117">
        <f t="shared" si="2"/>
        <v>2.4759774264070365E-2</v>
      </c>
    </row>
    <row r="26" spans="1:28" x14ac:dyDescent="0.25">
      <c r="S26" s="115" t="s">
        <v>71</v>
      </c>
      <c r="T26" s="115"/>
      <c r="U26" s="116"/>
      <c r="V26" s="116">
        <v>227</v>
      </c>
      <c r="W26" s="116">
        <v>233</v>
      </c>
      <c r="X26" s="116">
        <v>250</v>
      </c>
      <c r="Y26" s="112">
        <v>219</v>
      </c>
      <c r="Z26" s="112">
        <v>211</v>
      </c>
      <c r="AB26" s="117">
        <f t="shared" si="2"/>
        <v>1.0727540800244038E-2</v>
      </c>
    </row>
    <row r="27" spans="1:28" x14ac:dyDescent="0.25">
      <c r="S27" s="115" t="s">
        <v>72</v>
      </c>
      <c r="T27" s="115"/>
      <c r="U27" s="116"/>
      <c r="V27" s="116">
        <v>606</v>
      </c>
      <c r="W27" s="116">
        <v>592</v>
      </c>
      <c r="X27" s="116">
        <v>653</v>
      </c>
      <c r="Y27" s="112">
        <v>695</v>
      </c>
      <c r="Z27" s="112">
        <v>736</v>
      </c>
      <c r="AB27" s="117">
        <f t="shared" si="2"/>
        <v>3.7419289236870198E-2</v>
      </c>
    </row>
    <row r="28" spans="1:28" x14ac:dyDescent="0.25">
      <c r="S28" s="115" t="s">
        <v>73</v>
      </c>
      <c r="T28" s="115"/>
      <c r="U28" s="116"/>
      <c r="V28" s="116">
        <v>1285</v>
      </c>
      <c r="W28" s="116">
        <v>1287</v>
      </c>
      <c r="X28" s="116">
        <v>1317</v>
      </c>
      <c r="Y28" s="112">
        <v>1332</v>
      </c>
      <c r="Z28" s="112">
        <v>1549</v>
      </c>
      <c r="AB28" s="117">
        <f t="shared" si="2"/>
        <v>7.8753368244445579E-2</v>
      </c>
    </row>
    <row r="29" spans="1:28" x14ac:dyDescent="0.25">
      <c r="S29" s="115" t="s">
        <v>74</v>
      </c>
      <c r="T29" s="115"/>
      <c r="U29" s="116"/>
      <c r="V29" s="116">
        <v>942</v>
      </c>
      <c r="W29" s="116">
        <v>1530</v>
      </c>
      <c r="X29" s="116">
        <v>888</v>
      </c>
      <c r="Y29" s="112">
        <v>715</v>
      </c>
      <c r="Z29" s="112">
        <v>868</v>
      </c>
      <c r="AB29" s="117">
        <f t="shared" si="2"/>
        <v>4.4130357415221921E-2</v>
      </c>
    </row>
    <row r="30" spans="1:28" x14ac:dyDescent="0.25">
      <c r="S30" s="115" t="s">
        <v>75</v>
      </c>
      <c r="T30" s="115"/>
      <c r="U30" s="116"/>
      <c r="V30" s="116">
        <v>1116</v>
      </c>
      <c r="W30" s="116">
        <v>747</v>
      </c>
      <c r="X30" s="116">
        <v>1036</v>
      </c>
      <c r="Y30" s="112">
        <v>948</v>
      </c>
      <c r="Z30" s="112">
        <v>1177</v>
      </c>
      <c r="AB30" s="117">
        <f t="shared" si="2"/>
        <v>5.9840357923636178E-2</v>
      </c>
    </row>
    <row r="31" spans="1:28" x14ac:dyDescent="0.25">
      <c r="S31" s="115" t="s">
        <v>76</v>
      </c>
      <c r="T31" s="115"/>
      <c r="U31" s="116"/>
      <c r="V31" s="116">
        <v>1765</v>
      </c>
      <c r="W31" s="116">
        <v>1838</v>
      </c>
      <c r="X31" s="116">
        <v>2091</v>
      </c>
      <c r="Y31" s="112">
        <v>2269</v>
      </c>
      <c r="Z31" s="112">
        <v>2398</v>
      </c>
      <c r="AB31" s="117">
        <f t="shared" si="2"/>
        <v>0.1219177385733896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282</v>
      </c>
      <c r="W32" s="116">
        <v>279</v>
      </c>
      <c r="X32" s="116">
        <v>280</v>
      </c>
      <c r="Y32" s="112">
        <v>311</v>
      </c>
      <c r="Z32" s="112">
        <v>359</v>
      </c>
      <c r="AB32" s="117">
        <f t="shared" si="2"/>
        <v>1.825207178809294E-2</v>
      </c>
    </row>
    <row r="33" spans="19:32" x14ac:dyDescent="0.25">
      <c r="S33" s="115" t="s">
        <v>78</v>
      </c>
      <c r="T33" s="115"/>
      <c r="U33" s="116"/>
      <c r="V33" s="116">
        <v>465</v>
      </c>
      <c r="W33" s="116">
        <v>464</v>
      </c>
      <c r="X33" s="116">
        <v>529</v>
      </c>
      <c r="Y33" s="112">
        <v>545</v>
      </c>
      <c r="Z33" s="112">
        <v>535</v>
      </c>
      <c r="AB33" s="117">
        <f t="shared" si="2"/>
        <v>2.72001626925619E-2</v>
      </c>
    </row>
    <row r="34" spans="19:32" x14ac:dyDescent="0.25">
      <c r="S34" s="118" t="s">
        <v>53</v>
      </c>
      <c r="T34" s="118"/>
      <c r="U34" s="119"/>
      <c r="V34" s="119">
        <v>17674</v>
      </c>
      <c r="W34" s="119">
        <v>18653</v>
      </c>
      <c r="X34" s="119">
        <v>18297</v>
      </c>
      <c r="Y34" s="120">
        <v>18167</v>
      </c>
      <c r="Z34" s="120">
        <v>19669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10769</v>
      </c>
      <c r="W37" s="112">
        <v>10660</v>
      </c>
      <c r="X37" s="112">
        <v>10821</v>
      </c>
      <c r="Y37" s="112">
        <v>10694</v>
      </c>
      <c r="Z37" s="112">
        <v>10774</v>
      </c>
      <c r="AB37" s="132">
        <f>Z37/Z40*100</f>
        <v>81.325483091787447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1897</v>
      </c>
      <c r="W38" s="112">
        <v>2286</v>
      </c>
      <c r="X38" s="112">
        <v>2211</v>
      </c>
      <c r="Y38" s="112">
        <v>2081</v>
      </c>
      <c r="Z38" s="112">
        <v>2474</v>
      </c>
      <c r="AB38" s="132">
        <f>Z38/Z40*100</f>
        <v>18.67451690821256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12666</v>
      </c>
      <c r="W40" s="112">
        <v>12946</v>
      </c>
      <c r="X40" s="112">
        <v>13032</v>
      </c>
      <c r="Y40" s="112">
        <v>12775</v>
      </c>
      <c r="Z40" s="112">
        <v>13248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8</v>
      </c>
      <c r="Y44" s="112">
        <v>15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265</v>
      </c>
      <c r="W45" s="112">
        <v>271</v>
      </c>
      <c r="X45" s="112">
        <v>276</v>
      </c>
      <c r="Y45" s="112">
        <v>300</v>
      </c>
      <c r="Z45" s="112">
        <v>385</v>
      </c>
    </row>
    <row r="46" spans="19:32" x14ac:dyDescent="0.25">
      <c r="S46" s="115" t="s">
        <v>38</v>
      </c>
      <c r="T46" s="115"/>
      <c r="U46" s="112"/>
      <c r="V46" s="112">
        <v>565</v>
      </c>
      <c r="W46" s="112">
        <v>646</v>
      </c>
      <c r="X46" s="112">
        <v>531</v>
      </c>
      <c r="Y46" s="112">
        <v>571</v>
      </c>
      <c r="Z46" s="112">
        <v>634</v>
      </c>
    </row>
    <row r="47" spans="19:32" x14ac:dyDescent="0.25">
      <c r="S47" s="115" t="s">
        <v>39</v>
      </c>
      <c r="T47" s="115"/>
      <c r="U47" s="112"/>
      <c r="V47" s="112">
        <v>843</v>
      </c>
      <c r="W47" s="112">
        <v>895</v>
      </c>
      <c r="X47" s="112">
        <v>801</v>
      </c>
      <c r="Y47" s="112">
        <v>770</v>
      </c>
      <c r="Z47" s="112">
        <v>818</v>
      </c>
    </row>
    <row r="48" spans="19:32" x14ac:dyDescent="0.25">
      <c r="S48" s="115" t="s">
        <v>40</v>
      </c>
      <c r="T48" s="115"/>
      <c r="U48" s="112"/>
      <c r="V48" s="112">
        <v>1089</v>
      </c>
      <c r="W48" s="112">
        <v>1327</v>
      </c>
      <c r="X48" s="112">
        <v>1221</v>
      </c>
      <c r="Y48" s="112">
        <v>1103</v>
      </c>
      <c r="Z48" s="112">
        <v>1146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874</v>
      </c>
      <c r="W49" s="112">
        <v>957</v>
      </c>
      <c r="X49" s="112">
        <v>1017</v>
      </c>
      <c r="Y49" s="112">
        <v>985</v>
      </c>
      <c r="Z49" s="112">
        <v>1021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Colac-Otway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737</v>
      </c>
      <c r="W50" s="112">
        <v>781</v>
      </c>
      <c r="X50" s="112">
        <v>747</v>
      </c>
      <c r="Y50" s="112">
        <v>808</v>
      </c>
      <c r="Z50" s="112">
        <v>905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727</v>
      </c>
      <c r="W51" s="112">
        <v>687</v>
      </c>
      <c r="X51" s="112">
        <v>693</v>
      </c>
      <c r="Y51" s="112">
        <v>693</v>
      </c>
      <c r="Z51" s="112">
        <v>776</v>
      </c>
    </row>
    <row r="52" spans="1:26" ht="15" customHeight="1" x14ac:dyDescent="0.25">
      <c r="S52" s="115" t="s">
        <v>44</v>
      </c>
      <c r="T52" s="115"/>
      <c r="U52" s="112"/>
      <c r="V52" s="112">
        <v>774</v>
      </c>
      <c r="W52" s="112">
        <v>764</v>
      </c>
      <c r="X52" s="112">
        <v>785</v>
      </c>
      <c r="Y52" s="112">
        <v>782</v>
      </c>
      <c r="Z52" s="112">
        <v>785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778</v>
      </c>
      <c r="W53" s="112">
        <v>779</v>
      </c>
      <c r="X53" s="112">
        <v>737</v>
      </c>
      <c r="Y53" s="112">
        <v>770</v>
      </c>
      <c r="Z53" s="112">
        <v>792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793</v>
      </c>
      <c r="W54" s="112">
        <v>803</v>
      </c>
      <c r="X54" s="112">
        <v>806</v>
      </c>
      <c r="Y54" s="112">
        <v>764</v>
      </c>
      <c r="Z54" s="112">
        <v>755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770</v>
      </c>
      <c r="W55" s="112">
        <v>753</v>
      </c>
      <c r="X55" s="112">
        <v>771</v>
      </c>
      <c r="Y55" s="112">
        <v>734</v>
      </c>
      <c r="Z55" s="112">
        <v>811</v>
      </c>
    </row>
    <row r="56" spans="1:26" ht="15" customHeight="1" x14ac:dyDescent="0.25">
      <c r="S56" s="115" t="s">
        <v>48</v>
      </c>
      <c r="T56" s="115"/>
      <c r="U56" s="112"/>
      <c r="V56" s="112">
        <v>452</v>
      </c>
      <c r="W56" s="112">
        <v>455</v>
      </c>
      <c r="X56" s="112">
        <v>496</v>
      </c>
      <c r="Y56" s="112">
        <v>486</v>
      </c>
      <c r="Z56" s="112">
        <v>488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198</v>
      </c>
      <c r="W57" s="112">
        <v>246</v>
      </c>
      <c r="X57" s="112">
        <v>245</v>
      </c>
      <c r="Y57" s="112">
        <v>255</v>
      </c>
      <c r="Z57" s="112">
        <v>272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104</v>
      </c>
      <c r="W58" s="112">
        <v>99</v>
      </c>
      <c r="X58" s="112">
        <v>93</v>
      </c>
      <c r="Y58" s="112">
        <v>99</v>
      </c>
      <c r="Z58" s="112">
        <v>115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48</v>
      </c>
      <c r="W59" s="112">
        <v>53</v>
      </c>
      <c r="X59" s="112">
        <v>50</v>
      </c>
      <c r="Y59" s="112">
        <v>47</v>
      </c>
      <c r="Z59" s="112">
        <v>63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34</v>
      </c>
      <c r="W60" s="112">
        <v>20</v>
      </c>
      <c r="X60" s="112">
        <v>27</v>
      </c>
      <c r="Y60" s="112">
        <v>26</v>
      </c>
      <c r="Z60" s="112">
        <v>27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9056</v>
      </c>
      <c r="W61" s="112">
        <v>9547</v>
      </c>
      <c r="X61" s="112">
        <v>9315</v>
      </c>
      <c r="Y61" s="112">
        <v>9208</v>
      </c>
      <c r="Z61" s="112">
        <v>9800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6</v>
      </c>
      <c r="X63" s="112">
        <v>7</v>
      </c>
      <c r="Y63" s="112">
        <v>9</v>
      </c>
      <c r="Z63" s="112">
        <v>16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290</v>
      </c>
      <c r="W64" s="112">
        <v>260</v>
      </c>
      <c r="X64" s="112">
        <v>278</v>
      </c>
      <c r="Y64" s="112">
        <v>315</v>
      </c>
      <c r="Z64" s="112">
        <v>376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Colac-Otway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538</v>
      </c>
      <c r="W65" s="112">
        <v>598</v>
      </c>
      <c r="X65" s="112">
        <v>558</v>
      </c>
      <c r="Y65" s="112">
        <v>587</v>
      </c>
      <c r="Z65" s="112">
        <v>692</v>
      </c>
    </row>
    <row r="66" spans="1:26" x14ac:dyDescent="0.25">
      <c r="S66" s="115" t="s">
        <v>39</v>
      </c>
      <c r="T66" s="115"/>
      <c r="U66" s="112"/>
      <c r="V66" s="112">
        <v>880</v>
      </c>
      <c r="W66" s="112">
        <v>921</v>
      </c>
      <c r="X66" s="112">
        <v>762</v>
      </c>
      <c r="Y66" s="112">
        <v>744</v>
      </c>
      <c r="Z66" s="112">
        <v>793</v>
      </c>
    </row>
    <row r="67" spans="1:26" x14ac:dyDescent="0.25">
      <c r="S67" s="115" t="s">
        <v>40</v>
      </c>
      <c r="T67" s="115"/>
      <c r="U67" s="112"/>
      <c r="V67" s="112">
        <v>888</v>
      </c>
      <c r="W67" s="112">
        <v>1138</v>
      </c>
      <c r="X67" s="112">
        <v>1081</v>
      </c>
      <c r="Y67" s="112">
        <v>1000</v>
      </c>
      <c r="Z67" s="112">
        <v>1103</v>
      </c>
    </row>
    <row r="68" spans="1:26" x14ac:dyDescent="0.25">
      <c r="S68" s="115" t="s">
        <v>41</v>
      </c>
      <c r="T68" s="115"/>
      <c r="U68" s="112"/>
      <c r="V68" s="112">
        <v>785</v>
      </c>
      <c r="W68" s="112">
        <v>795</v>
      </c>
      <c r="X68" s="112">
        <v>849</v>
      </c>
      <c r="Y68" s="112">
        <v>859</v>
      </c>
      <c r="Z68" s="112">
        <v>963</v>
      </c>
    </row>
    <row r="69" spans="1:26" x14ac:dyDescent="0.25">
      <c r="S69" s="115" t="s">
        <v>42</v>
      </c>
      <c r="T69" s="115"/>
      <c r="U69" s="112"/>
      <c r="V69" s="112">
        <v>704</v>
      </c>
      <c r="W69" s="112">
        <v>747</v>
      </c>
      <c r="X69" s="112">
        <v>784</v>
      </c>
      <c r="Y69" s="112">
        <v>799</v>
      </c>
      <c r="Z69" s="112">
        <v>888</v>
      </c>
    </row>
    <row r="70" spans="1:26" x14ac:dyDescent="0.25">
      <c r="S70" s="115" t="s">
        <v>43</v>
      </c>
      <c r="T70" s="115"/>
      <c r="U70" s="112"/>
      <c r="V70" s="112">
        <v>703</v>
      </c>
      <c r="W70" s="112">
        <v>695</v>
      </c>
      <c r="X70" s="112">
        <v>687</v>
      </c>
      <c r="Y70" s="112">
        <v>730</v>
      </c>
      <c r="Z70" s="112">
        <v>833</v>
      </c>
    </row>
    <row r="71" spans="1:26" x14ac:dyDescent="0.25">
      <c r="S71" s="115" t="s">
        <v>44</v>
      </c>
      <c r="T71" s="115"/>
      <c r="U71" s="112"/>
      <c r="V71" s="112">
        <v>856</v>
      </c>
      <c r="W71" s="112">
        <v>877</v>
      </c>
      <c r="X71" s="112">
        <v>833</v>
      </c>
      <c r="Y71" s="112">
        <v>780</v>
      </c>
      <c r="Z71" s="112">
        <v>842</v>
      </c>
    </row>
    <row r="72" spans="1:26" x14ac:dyDescent="0.25">
      <c r="S72" s="115" t="s">
        <v>45</v>
      </c>
      <c r="T72" s="115"/>
      <c r="U72" s="112"/>
      <c r="V72" s="112">
        <v>805</v>
      </c>
      <c r="W72" s="112">
        <v>818</v>
      </c>
      <c r="X72" s="112">
        <v>904</v>
      </c>
      <c r="Y72" s="112">
        <v>909</v>
      </c>
      <c r="Z72" s="112">
        <v>990</v>
      </c>
    </row>
    <row r="73" spans="1:26" x14ac:dyDescent="0.25">
      <c r="S73" s="115" t="s">
        <v>46</v>
      </c>
      <c r="T73" s="115"/>
      <c r="U73" s="112"/>
      <c r="V73" s="112">
        <v>805</v>
      </c>
      <c r="W73" s="112">
        <v>847</v>
      </c>
      <c r="X73" s="112">
        <v>833</v>
      </c>
      <c r="Y73" s="112">
        <v>819</v>
      </c>
      <c r="Z73" s="112">
        <v>852</v>
      </c>
    </row>
    <row r="74" spans="1:26" x14ac:dyDescent="0.25">
      <c r="S74" s="115" t="s">
        <v>47</v>
      </c>
      <c r="T74" s="115"/>
      <c r="U74" s="112"/>
      <c r="V74" s="112">
        <v>693</v>
      </c>
      <c r="W74" s="112">
        <v>721</v>
      </c>
      <c r="X74" s="112">
        <v>696</v>
      </c>
      <c r="Y74" s="112">
        <v>680</v>
      </c>
      <c r="Z74" s="112">
        <v>725</v>
      </c>
    </row>
    <row r="75" spans="1:26" x14ac:dyDescent="0.25">
      <c r="S75" s="115" t="s">
        <v>48</v>
      </c>
      <c r="T75" s="115"/>
      <c r="U75" s="112"/>
      <c r="V75" s="112">
        <v>363</v>
      </c>
      <c r="W75" s="112">
        <v>406</v>
      </c>
      <c r="X75" s="112">
        <v>383</v>
      </c>
      <c r="Y75" s="112">
        <v>395</v>
      </c>
      <c r="Z75" s="112">
        <v>443</v>
      </c>
    </row>
    <row r="76" spans="1:26" x14ac:dyDescent="0.25">
      <c r="S76" s="115" t="s">
        <v>49</v>
      </c>
      <c r="T76" s="115"/>
      <c r="U76" s="112"/>
      <c r="V76" s="112">
        <v>153</v>
      </c>
      <c r="W76" s="112">
        <v>144</v>
      </c>
      <c r="X76" s="112">
        <v>198</v>
      </c>
      <c r="Y76" s="112">
        <v>200</v>
      </c>
      <c r="Z76" s="112">
        <v>202</v>
      </c>
    </row>
    <row r="77" spans="1:26" x14ac:dyDescent="0.25">
      <c r="S77" s="115" t="s">
        <v>50</v>
      </c>
      <c r="T77" s="115"/>
      <c r="U77" s="112"/>
      <c r="V77" s="112">
        <v>63</v>
      </c>
      <c r="W77" s="112">
        <v>63</v>
      </c>
      <c r="X77" s="112">
        <v>60</v>
      </c>
      <c r="Y77" s="112">
        <v>52</v>
      </c>
      <c r="Z77" s="112">
        <v>85</v>
      </c>
    </row>
    <row r="78" spans="1:26" x14ac:dyDescent="0.25">
      <c r="S78" s="115" t="s">
        <v>51</v>
      </c>
      <c r="T78" s="115"/>
      <c r="U78" s="112"/>
      <c r="V78" s="112">
        <v>38</v>
      </c>
      <c r="W78" s="112">
        <v>35</v>
      </c>
      <c r="X78" s="112">
        <v>31</v>
      </c>
      <c r="Y78" s="112">
        <v>27</v>
      </c>
      <c r="Z78" s="112">
        <v>31</v>
      </c>
    </row>
    <row r="79" spans="1:26" x14ac:dyDescent="0.25">
      <c r="S79" s="115" t="s">
        <v>52</v>
      </c>
      <c r="T79" s="115"/>
      <c r="U79" s="112"/>
      <c r="V79" s="112">
        <v>40</v>
      </c>
      <c r="W79" s="112">
        <v>30</v>
      </c>
      <c r="X79" s="112">
        <v>32</v>
      </c>
      <c r="Y79" s="112">
        <v>27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8612</v>
      </c>
      <c r="W80" s="112">
        <v>9107</v>
      </c>
      <c r="X80" s="112">
        <v>8983</v>
      </c>
      <c r="Y80" s="112">
        <v>8932</v>
      </c>
      <c r="Z80" s="112">
        <v>9857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Colac-Otway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546</v>
      </c>
      <c r="W83" s="112">
        <v>566</v>
      </c>
      <c r="X83" s="112">
        <v>599</v>
      </c>
      <c r="Y83" s="112">
        <v>598</v>
      </c>
      <c r="Z83" s="112">
        <v>620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439</v>
      </c>
      <c r="W84" s="112">
        <v>442</v>
      </c>
      <c r="X84" s="112">
        <v>453</v>
      </c>
      <c r="Y84" s="112">
        <v>457</v>
      </c>
      <c r="Z84" s="112">
        <v>503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1084</v>
      </c>
      <c r="W85" s="112">
        <v>1088</v>
      </c>
      <c r="X85" s="112">
        <v>1114</v>
      </c>
      <c r="Y85" s="112">
        <v>1115</v>
      </c>
      <c r="Z85" s="112">
        <v>1115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19,674</v>
      </c>
      <c r="D86" s="96">
        <f t="shared" ref="D86:D91" si="4">AD4</f>
        <v>8.2952606374194993E-2</v>
      </c>
      <c r="E86" s="97">
        <f t="shared" ref="E86:E91" si="5">AD4</f>
        <v>8.2952606374194993E-2</v>
      </c>
      <c r="F86" s="96">
        <f t="shared" ref="F86:F91" si="6">AF4</f>
        <v>0.11316057485572029</v>
      </c>
      <c r="G86" s="97">
        <f t="shared" ref="G86:G91" si="7">AF4</f>
        <v>0.11316057485572029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312</v>
      </c>
      <c r="W86" s="112">
        <v>332</v>
      </c>
      <c r="X86" s="112">
        <v>299</v>
      </c>
      <c r="Y86" s="112">
        <v>309</v>
      </c>
      <c r="Z86" s="112">
        <v>326</v>
      </c>
    </row>
    <row r="87" spans="1:30" ht="15" customHeight="1" x14ac:dyDescent="0.25">
      <c r="A87" s="98" t="s">
        <v>4</v>
      </c>
      <c r="B87" s="49"/>
      <c r="C87" s="57" t="str">
        <f t="shared" si="3"/>
        <v>9,799</v>
      </c>
      <c r="D87" s="96">
        <f t="shared" si="4"/>
        <v>6.4183318853171079E-2</v>
      </c>
      <c r="E87" s="97">
        <f t="shared" si="5"/>
        <v>6.4183318853171079E-2</v>
      </c>
      <c r="F87" s="96">
        <f t="shared" si="6"/>
        <v>8.2045053003533486E-2</v>
      </c>
      <c r="G87" s="97">
        <f t="shared" si="7"/>
        <v>8.2045053003533486E-2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169</v>
      </c>
      <c r="W87" s="112">
        <v>162</v>
      </c>
      <c r="X87" s="112">
        <v>156</v>
      </c>
      <c r="Y87" s="112">
        <v>159</v>
      </c>
      <c r="Z87" s="112">
        <v>146</v>
      </c>
    </row>
    <row r="88" spans="1:30" ht="15" customHeight="1" x14ac:dyDescent="0.25">
      <c r="A88" s="98" t="s">
        <v>5</v>
      </c>
      <c r="B88" s="49"/>
      <c r="C88" s="57" t="str">
        <f t="shared" si="3"/>
        <v>9,857</v>
      </c>
      <c r="D88" s="96">
        <f t="shared" si="4"/>
        <v>0.10356023287057781</v>
      </c>
      <c r="E88" s="97">
        <f t="shared" si="5"/>
        <v>0.10356023287057781</v>
      </c>
      <c r="F88" s="96">
        <f t="shared" si="6"/>
        <v>0.14443283408800656</v>
      </c>
      <c r="G88" s="97">
        <f t="shared" si="7"/>
        <v>0.14443283408800656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268</v>
      </c>
      <c r="W88" s="112">
        <v>262</v>
      </c>
      <c r="X88" s="112">
        <v>259</v>
      </c>
      <c r="Y88" s="112">
        <v>269</v>
      </c>
      <c r="Z88" s="112">
        <v>295</v>
      </c>
    </row>
    <row r="89" spans="1:30" ht="15" customHeight="1" x14ac:dyDescent="0.25">
      <c r="A89" s="49" t="s">
        <v>6</v>
      </c>
      <c r="B89" s="49"/>
      <c r="C89" s="57" t="str">
        <f t="shared" si="3"/>
        <v>13,246</v>
      </c>
      <c r="D89" s="96">
        <f t="shared" si="4"/>
        <v>3.7031237767165104E-2</v>
      </c>
      <c r="E89" s="97">
        <f t="shared" si="5"/>
        <v>3.7031237767165104E-2</v>
      </c>
      <c r="F89" s="96">
        <f t="shared" si="6"/>
        <v>4.5379212374713873E-2</v>
      </c>
      <c r="G89" s="97">
        <f t="shared" si="7"/>
        <v>4.5379212374713873E-2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690</v>
      </c>
      <c r="W89" s="112">
        <v>687</v>
      </c>
      <c r="X89" s="112">
        <v>699</v>
      </c>
      <c r="Y89" s="112">
        <v>686</v>
      </c>
      <c r="Z89" s="112">
        <v>701</v>
      </c>
    </row>
    <row r="90" spans="1:30" ht="15" customHeight="1" x14ac:dyDescent="0.25">
      <c r="A90" s="49" t="s">
        <v>96</v>
      </c>
      <c r="B90" s="49"/>
      <c r="C90" s="57" t="str">
        <f t="shared" si="3"/>
        <v>$41,191</v>
      </c>
      <c r="D90" s="96">
        <f t="shared" si="4"/>
        <v>-8.0362060341623298E-3</v>
      </c>
      <c r="E90" s="97">
        <f t="shared" si="5"/>
        <v>-8.0362060341623298E-3</v>
      </c>
      <c r="F90" s="96">
        <f t="shared" si="6"/>
        <v>0.19827985454545471</v>
      </c>
      <c r="G90" s="97">
        <f t="shared" si="7"/>
        <v>0.19827985454545471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1536</v>
      </c>
      <c r="W90" s="112">
        <v>1582</v>
      </c>
      <c r="X90" s="112">
        <v>1532</v>
      </c>
      <c r="Y90" s="112">
        <v>1466</v>
      </c>
      <c r="Z90" s="112">
        <v>1526</v>
      </c>
    </row>
    <row r="91" spans="1:30" ht="15" customHeight="1" x14ac:dyDescent="0.25">
      <c r="A91" s="49" t="s">
        <v>7</v>
      </c>
      <c r="B91" s="49"/>
      <c r="C91" s="57" t="str">
        <f t="shared" si="3"/>
        <v>$713.1 mil</v>
      </c>
      <c r="D91" s="96">
        <f t="shared" si="4"/>
        <v>7.7605485713188704E-2</v>
      </c>
      <c r="E91" s="97">
        <f t="shared" si="5"/>
        <v>7.7605485713188704E-2</v>
      </c>
      <c r="F91" s="96">
        <f t="shared" si="6"/>
        <v>0.26268609702425461</v>
      </c>
      <c r="G91" s="97">
        <f t="shared" si="7"/>
        <v>0.26268609702425461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6698</v>
      </c>
      <c r="W91" s="112">
        <v>6813</v>
      </c>
      <c r="X91" s="112">
        <v>6847</v>
      </c>
      <c r="Y91" s="112">
        <v>6667</v>
      </c>
      <c r="Z91" s="112">
        <v>6925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364</v>
      </c>
      <c r="W93" s="112">
        <v>393</v>
      </c>
      <c r="X93" s="112">
        <v>432</v>
      </c>
      <c r="Y93" s="112">
        <v>439</v>
      </c>
      <c r="Z93" s="112">
        <v>471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953</v>
      </c>
      <c r="W94" s="112">
        <v>1000</v>
      </c>
      <c r="X94" s="112">
        <v>1004</v>
      </c>
      <c r="Y94" s="112">
        <v>1005</v>
      </c>
      <c r="Z94" s="112">
        <v>1059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185</v>
      </c>
      <c r="W95" s="112">
        <v>216</v>
      </c>
      <c r="X95" s="112">
        <v>222</v>
      </c>
      <c r="Y95" s="112">
        <v>219</v>
      </c>
      <c r="Z95" s="112">
        <v>219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972</v>
      </c>
      <c r="W96" s="112">
        <v>1010</v>
      </c>
      <c r="X96" s="112">
        <v>1025</v>
      </c>
      <c r="Y96" s="112">
        <v>1008</v>
      </c>
      <c r="Z96" s="112">
        <v>1067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760</v>
      </c>
      <c r="W97" s="112">
        <v>770</v>
      </c>
      <c r="X97" s="112">
        <v>750</v>
      </c>
      <c r="Y97" s="112">
        <v>730</v>
      </c>
      <c r="Z97" s="112">
        <v>774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573</v>
      </c>
      <c r="W98" s="112">
        <v>572</v>
      </c>
      <c r="X98" s="112">
        <v>594</v>
      </c>
      <c r="Y98" s="112">
        <v>588</v>
      </c>
      <c r="Z98" s="112">
        <v>587</v>
      </c>
    </row>
    <row r="99" spans="1:32" ht="15" customHeight="1" x14ac:dyDescent="0.25">
      <c r="S99" s="115" t="s">
        <v>197</v>
      </c>
      <c r="T99" s="115"/>
      <c r="U99" s="112"/>
      <c r="V99" s="112">
        <v>32</v>
      </c>
      <c r="W99" s="112">
        <v>37</v>
      </c>
      <c r="X99" s="112">
        <v>41</v>
      </c>
      <c r="Y99" s="112">
        <v>44</v>
      </c>
      <c r="Z99" s="112">
        <v>37</v>
      </c>
    </row>
    <row r="100" spans="1:32" ht="15" customHeight="1" x14ac:dyDescent="0.25">
      <c r="S100" s="115" t="s">
        <v>58</v>
      </c>
      <c r="T100" s="115"/>
      <c r="U100" s="112"/>
      <c r="V100" s="112">
        <v>886</v>
      </c>
      <c r="W100" s="112">
        <v>915</v>
      </c>
      <c r="X100" s="112">
        <v>907</v>
      </c>
      <c r="Y100" s="112">
        <v>872</v>
      </c>
      <c r="Z100" s="112">
        <v>915</v>
      </c>
    </row>
    <row r="101" spans="1:32" x14ac:dyDescent="0.25">
      <c r="A101" s="18"/>
      <c r="S101" s="118" t="s">
        <v>53</v>
      </c>
      <c r="T101" s="118"/>
      <c r="U101" s="112"/>
      <c r="V101" s="112">
        <v>5972</v>
      </c>
      <c r="W101" s="112">
        <v>6133</v>
      </c>
      <c r="X101" s="112">
        <v>6181</v>
      </c>
      <c r="Y101" s="112">
        <v>6089</v>
      </c>
      <c r="Z101" s="112">
        <v>6310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12124</v>
      </c>
      <c r="W104" s="112">
        <v>13288</v>
      </c>
      <c r="X104" s="112">
        <v>13382</v>
      </c>
      <c r="Y104" s="112">
        <v>13488</v>
      </c>
      <c r="Z104" s="112">
        <v>14927</v>
      </c>
      <c r="AB104" s="109" t="str">
        <f>TEXT(Z104,"###,###")</f>
        <v>14,927</v>
      </c>
      <c r="AD104" s="130">
        <f>Z104/($Z$4)*100</f>
        <v>75.871708854325504</v>
      </c>
      <c r="AF104" s="109"/>
    </row>
    <row r="105" spans="1:32" x14ac:dyDescent="0.25">
      <c r="S105" s="115" t="s">
        <v>17</v>
      </c>
      <c r="T105" s="115"/>
      <c r="U105" s="112"/>
      <c r="V105" s="112">
        <v>2721</v>
      </c>
      <c r="W105" s="112">
        <v>3084</v>
      </c>
      <c r="X105" s="112">
        <v>2822</v>
      </c>
      <c r="Y105" s="112">
        <v>2602</v>
      </c>
      <c r="Z105" s="112">
        <v>2653</v>
      </c>
      <c r="AB105" s="109" t="str">
        <f>TEXT(Z105,"###,###")</f>
        <v>2,653</v>
      </c>
      <c r="AD105" s="130">
        <f>Z105/($Z$4)*100</f>
        <v>13.484802277117009</v>
      </c>
      <c r="AF105" s="109"/>
    </row>
    <row r="106" spans="1:32" x14ac:dyDescent="0.25">
      <c r="S106" s="118" t="s">
        <v>53</v>
      </c>
      <c r="T106" s="118"/>
      <c r="U106" s="120"/>
      <c r="V106" s="120">
        <v>14845</v>
      </c>
      <c r="W106" s="120">
        <v>16372</v>
      </c>
      <c r="X106" s="120">
        <v>16204</v>
      </c>
      <c r="Y106" s="120">
        <v>16090</v>
      </c>
      <c r="Z106" s="120">
        <v>17580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3310</v>
      </c>
      <c r="W108" s="112">
        <v>3001</v>
      </c>
      <c r="X108" s="112">
        <v>3122</v>
      </c>
      <c r="Y108" s="112">
        <v>2886</v>
      </c>
      <c r="Z108" s="112">
        <v>2983</v>
      </c>
      <c r="AB108" s="109" t="str">
        <f>TEXT(Z108,"###,###")</f>
        <v>2,983</v>
      </c>
      <c r="AD108" s="130">
        <f>Z108/($Z$4)*100</f>
        <v>15.162142929755007</v>
      </c>
      <c r="AF108" s="109"/>
    </row>
    <row r="109" spans="1:32" x14ac:dyDescent="0.25">
      <c r="S109" s="115" t="s">
        <v>20</v>
      </c>
      <c r="T109" s="115"/>
      <c r="U109" s="112"/>
      <c r="V109" s="112">
        <v>2838</v>
      </c>
      <c r="W109" s="112">
        <v>2831</v>
      </c>
      <c r="X109" s="112">
        <v>2852</v>
      </c>
      <c r="Y109" s="112">
        <v>3321</v>
      </c>
      <c r="Z109" s="112">
        <v>3586</v>
      </c>
      <c r="AB109" s="109" t="str">
        <f>TEXT(Z109,"###,###")</f>
        <v>3,586</v>
      </c>
      <c r="AD109" s="130">
        <f>Z109/($Z$4)*100</f>
        <v>18.227101758666258</v>
      </c>
      <c r="AF109" s="109"/>
    </row>
    <row r="110" spans="1:32" x14ac:dyDescent="0.25">
      <c r="S110" s="115" t="s">
        <v>21</v>
      </c>
      <c r="T110" s="115"/>
      <c r="U110" s="112"/>
      <c r="V110" s="112">
        <v>3385</v>
      </c>
      <c r="W110" s="112">
        <v>4127</v>
      </c>
      <c r="X110" s="112">
        <v>4033</v>
      </c>
      <c r="Y110" s="112">
        <v>3857</v>
      </c>
      <c r="Z110" s="112">
        <v>3991</v>
      </c>
      <c r="AB110" s="109" t="str">
        <f>TEXT(Z110,"###,###")</f>
        <v>3,991</v>
      </c>
      <c r="AD110" s="130">
        <f>Z110/($Z$4)*100</f>
        <v>20.285656195994715</v>
      </c>
      <c r="AF110" s="109"/>
    </row>
    <row r="111" spans="1:32" x14ac:dyDescent="0.25">
      <c r="S111" s="115" t="s">
        <v>22</v>
      </c>
      <c r="T111" s="115"/>
      <c r="U111" s="112"/>
      <c r="V111" s="112">
        <v>5331</v>
      </c>
      <c r="W111" s="112">
        <v>6485</v>
      </c>
      <c r="X111" s="112">
        <v>6113</v>
      </c>
      <c r="Y111" s="112">
        <v>6026</v>
      </c>
      <c r="Z111" s="112">
        <v>7025</v>
      </c>
      <c r="AB111" s="109" t="str">
        <f>TEXT(Z111,"###,###")</f>
        <v>7,025</v>
      </c>
      <c r="AD111" s="130">
        <f>Z111/($Z$4)*100</f>
        <v>35.707024499339227</v>
      </c>
      <c r="AF111" s="109"/>
    </row>
    <row r="112" spans="1:32" x14ac:dyDescent="0.25">
      <c r="S112" s="118" t="s">
        <v>53</v>
      </c>
      <c r="T112" s="118"/>
      <c r="U112" s="112"/>
      <c r="V112" s="112">
        <v>17677</v>
      </c>
      <c r="W112" s="112">
        <v>18655</v>
      </c>
      <c r="X112" s="112">
        <v>18294</v>
      </c>
      <c r="Y112" s="112">
        <v>18167</v>
      </c>
      <c r="Z112" s="112">
        <v>19674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42.88</v>
      </c>
      <c r="W118" s="131">
        <v>42.41</v>
      </c>
      <c r="X118" s="131">
        <v>42.91</v>
      </c>
      <c r="Y118" s="131">
        <v>43.11</v>
      </c>
      <c r="Z118" s="131">
        <v>43.1</v>
      </c>
      <c r="AB118" s="109" t="str">
        <f>TEXT(Z118,"##.0")</f>
        <v>43.1</v>
      </c>
    </row>
    <row r="120" spans="19:32" x14ac:dyDescent="0.25">
      <c r="S120" s="101" t="s">
        <v>98</v>
      </c>
      <c r="T120" s="112"/>
      <c r="U120" s="112"/>
      <c r="V120" s="112">
        <v>9845</v>
      </c>
      <c r="W120" s="112">
        <v>10185</v>
      </c>
      <c r="X120" s="112">
        <v>10134</v>
      </c>
      <c r="Y120" s="112">
        <v>9850</v>
      </c>
      <c r="Z120" s="112">
        <v>10291</v>
      </c>
      <c r="AB120" s="109" t="str">
        <f>TEXT(Z120,"###,###")</f>
        <v>10,291</v>
      </c>
    </row>
    <row r="121" spans="19:32" x14ac:dyDescent="0.25">
      <c r="S121" s="101" t="s">
        <v>99</v>
      </c>
      <c r="T121" s="112"/>
      <c r="U121" s="112"/>
      <c r="V121" s="112">
        <v>1664</v>
      </c>
      <c r="W121" s="112">
        <v>1587</v>
      </c>
      <c r="X121" s="112">
        <v>1645</v>
      </c>
      <c r="Y121" s="112">
        <v>1655</v>
      </c>
      <c r="Z121" s="112">
        <v>1676</v>
      </c>
      <c r="AB121" s="109" t="str">
        <f>TEXT(Z121,"###,###")</f>
        <v>1,676</v>
      </c>
    </row>
    <row r="122" spans="19:32" x14ac:dyDescent="0.25">
      <c r="S122" s="101" t="s">
        <v>100</v>
      </c>
      <c r="T122" s="112"/>
      <c r="U122" s="112"/>
      <c r="V122" s="112">
        <v>1162</v>
      </c>
      <c r="W122" s="112">
        <v>1175</v>
      </c>
      <c r="X122" s="112">
        <v>1251</v>
      </c>
      <c r="Y122" s="112">
        <v>1265</v>
      </c>
      <c r="Z122" s="112">
        <v>1285</v>
      </c>
      <c r="AB122" s="109" t="str">
        <f>TEXT(Z122,"###,###")</f>
        <v>1,285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11007</v>
      </c>
      <c r="W124" s="112">
        <v>11360</v>
      </c>
      <c r="X124" s="112">
        <v>11385</v>
      </c>
      <c r="Y124" s="112">
        <v>11115</v>
      </c>
      <c r="Z124" s="112">
        <v>11576</v>
      </c>
      <c r="AB124" s="109" t="str">
        <f>TEXT(Z124,"###,###")</f>
        <v>11,576</v>
      </c>
      <c r="AD124" s="127">
        <f>Z124/$Z$7*100</f>
        <v>87.392420353314208</v>
      </c>
    </row>
    <row r="125" spans="19:32" x14ac:dyDescent="0.25">
      <c r="S125" s="101" t="s">
        <v>102</v>
      </c>
      <c r="T125" s="112"/>
      <c r="U125" s="112"/>
      <c r="V125" s="112">
        <v>2826</v>
      </c>
      <c r="W125" s="112">
        <v>2762</v>
      </c>
      <c r="X125" s="112">
        <v>2896</v>
      </c>
      <c r="Y125" s="112">
        <v>2920</v>
      </c>
      <c r="Z125" s="112">
        <v>2961</v>
      </c>
      <c r="AB125" s="109" t="str">
        <f>TEXT(Z125,"###,###")</f>
        <v>2,961</v>
      </c>
      <c r="AD125" s="127">
        <f>Z125/$Z$7*100</f>
        <v>22.353918163974029</v>
      </c>
    </row>
    <row r="127" spans="19:32" x14ac:dyDescent="0.25">
      <c r="S127" s="101" t="s">
        <v>103</v>
      </c>
      <c r="T127" s="112"/>
      <c r="U127" s="112"/>
      <c r="V127" s="112">
        <v>6694</v>
      </c>
      <c r="W127" s="112">
        <v>6813</v>
      </c>
      <c r="X127" s="112">
        <v>6844</v>
      </c>
      <c r="Y127" s="112">
        <v>6664</v>
      </c>
      <c r="Z127" s="112">
        <v>6929</v>
      </c>
      <c r="AB127" s="109" t="str">
        <f>TEXT(Z127,"###,###")</f>
        <v>6,929</v>
      </c>
      <c r="AD127" s="127">
        <f>Z127/$Z$7*100</f>
        <v>52.310131360410693</v>
      </c>
    </row>
    <row r="128" spans="19:32" x14ac:dyDescent="0.25">
      <c r="S128" s="101" t="s">
        <v>104</v>
      </c>
      <c r="T128" s="112"/>
      <c r="U128" s="112"/>
      <c r="V128" s="112">
        <v>5969</v>
      </c>
      <c r="W128" s="112">
        <v>6130</v>
      </c>
      <c r="X128" s="112">
        <v>6184</v>
      </c>
      <c r="Y128" s="112">
        <v>6087</v>
      </c>
      <c r="Z128" s="112">
        <v>6306</v>
      </c>
      <c r="AB128" s="109" t="str">
        <f>TEXT(Z128,"###,###")</f>
        <v>6,306</v>
      </c>
      <c r="AD128" s="127">
        <f>Z128/$Z$7*100</f>
        <v>47.606824701796768</v>
      </c>
    </row>
    <row r="130" spans="19:20" x14ac:dyDescent="0.25">
      <c r="S130" s="101" t="s">
        <v>280</v>
      </c>
      <c r="T130" s="127">
        <v>77.691378529367356</v>
      </c>
    </row>
    <row r="131" spans="19:20" x14ac:dyDescent="0.25">
      <c r="S131" s="101" t="s">
        <v>281</v>
      </c>
      <c r="T131" s="127">
        <v>12.652876340027177</v>
      </c>
    </row>
    <row r="132" spans="19:20" x14ac:dyDescent="0.25">
      <c r="S132" s="101" t="s">
        <v>282</v>
      </c>
      <c r="T132" s="127">
        <v>9.7010418239468521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58B2FA-0DDF-4830-A287-FAAC2E76EC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41270C-6DF7-4283-8706-495D086CC6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8306E52-AD5E-4F35-9F67-A91B963FA3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FF5904C-34A0-4CD0-AA06-11B6C5FC86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78665-49A4-47E9-A58D-5C3A5C87D126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218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218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8.17 Corangamite,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13520</v>
      </c>
      <c r="W4" s="108">
        <v>13207</v>
      </c>
      <c r="X4" s="108">
        <v>13632</v>
      </c>
      <c r="Y4" s="108">
        <v>13850</v>
      </c>
      <c r="Z4" s="108">
        <v>14610</v>
      </c>
      <c r="AB4" s="109" t="str">
        <f>TEXT(Z4,"###,###")</f>
        <v>14,610</v>
      </c>
      <c r="AD4" s="110">
        <f>Z4/Y4-1</f>
        <v>5.4873646209386173E-2</v>
      </c>
      <c r="AF4" s="110">
        <f>Z4/V4-1</f>
        <v>8.0621301775148035E-2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6948</v>
      </c>
      <c r="W5" s="108">
        <v>6644</v>
      </c>
      <c r="X5" s="108">
        <v>6845</v>
      </c>
      <c r="Y5" s="108">
        <v>6985</v>
      </c>
      <c r="Z5" s="108">
        <v>7341</v>
      </c>
      <c r="AB5" s="109" t="str">
        <f>TEXT(Z5,"###,###")</f>
        <v>7,341</v>
      </c>
      <c r="AD5" s="110">
        <f t="shared" ref="AD5:AD9" si="0">Z5/Y5-1</f>
        <v>5.0966356478167496E-2</v>
      </c>
      <c r="AF5" s="110">
        <f t="shared" ref="AF5:AF9" si="1">Z5/V5-1</f>
        <v>5.656303972366139E-2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6569</v>
      </c>
      <c r="W6" s="108">
        <v>6567</v>
      </c>
      <c r="X6" s="108">
        <v>6784</v>
      </c>
      <c r="Y6" s="108">
        <v>6858</v>
      </c>
      <c r="Z6" s="108">
        <v>7265</v>
      </c>
      <c r="AB6" s="109" t="str">
        <f>TEXT(Z6,"###,###")</f>
        <v>7,265</v>
      </c>
      <c r="AD6" s="110">
        <f t="shared" si="0"/>
        <v>5.9346748323126253E-2</v>
      </c>
      <c r="AF6" s="110">
        <f t="shared" si="1"/>
        <v>0.1059521997259858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9252</v>
      </c>
      <c r="W7" s="108">
        <v>8818</v>
      </c>
      <c r="X7" s="108">
        <v>9396</v>
      </c>
      <c r="Y7" s="108">
        <v>9389</v>
      </c>
      <c r="Z7" s="108">
        <v>9655</v>
      </c>
      <c r="AB7" s="109" t="str">
        <f>TEXT(Z7,"###,###")</f>
        <v>9,655</v>
      </c>
      <c r="AD7" s="110">
        <f t="shared" si="0"/>
        <v>2.8331025668335341E-2</v>
      </c>
      <c r="AF7" s="110">
        <f t="shared" si="1"/>
        <v>4.3558149589278061E-2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14,610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9,655</v>
      </c>
      <c r="P8" s="67"/>
      <c r="S8" s="107" t="s">
        <v>83</v>
      </c>
      <c r="T8" s="108"/>
      <c r="U8" s="108"/>
      <c r="V8" s="108">
        <v>30851.67</v>
      </c>
      <c r="W8" s="108">
        <v>33912.720000000001</v>
      </c>
      <c r="X8" s="108">
        <v>33856.239999999998</v>
      </c>
      <c r="Y8" s="108">
        <v>37273</v>
      </c>
      <c r="Z8" s="108">
        <v>38452.730000000003</v>
      </c>
      <c r="AB8" s="109" t="str">
        <f>TEXT(Z8,"$###,###")</f>
        <v>$38,453</v>
      </c>
      <c r="AD8" s="110">
        <f t="shared" si="0"/>
        <v>3.1651061089797095E-2</v>
      </c>
      <c r="AF8" s="110">
        <f t="shared" si="1"/>
        <v>0.24637434537579339</v>
      </c>
    </row>
    <row r="9" spans="1:32" x14ac:dyDescent="0.25">
      <c r="A9" s="30" t="s">
        <v>14</v>
      </c>
      <c r="B9" s="71"/>
      <c r="C9" s="72"/>
      <c r="D9" s="73">
        <f>AD104</f>
        <v>69.233401779603014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52.853443811496639</v>
      </c>
      <c r="P9" s="74" t="s">
        <v>84</v>
      </c>
      <c r="S9" s="107" t="s">
        <v>7</v>
      </c>
      <c r="T9" s="108"/>
      <c r="U9" s="108"/>
      <c r="V9" s="108">
        <v>389440461</v>
      </c>
      <c r="W9" s="108">
        <v>405675734</v>
      </c>
      <c r="X9" s="108">
        <v>473832798</v>
      </c>
      <c r="Y9" s="108">
        <v>487486267</v>
      </c>
      <c r="Z9" s="108">
        <v>536544535</v>
      </c>
      <c r="AB9" s="109" t="str">
        <f>TEXT(Z9/1000000,"$#,###.0")&amp;" mil"</f>
        <v>$536.5 mil</v>
      </c>
      <c r="AD9" s="110">
        <f t="shared" si="0"/>
        <v>0.10063517953419598</v>
      </c>
      <c r="AF9" s="110">
        <f t="shared" si="1"/>
        <v>0.37773187106000261</v>
      </c>
    </row>
    <row r="10" spans="1:32" x14ac:dyDescent="0.25">
      <c r="A10" s="30" t="s">
        <v>17</v>
      </c>
      <c r="B10" s="71"/>
      <c r="C10" s="72"/>
      <c r="D10" s="73">
        <f>AD105</f>
        <v>14.736481861738534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47.105126877265661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68.865872604867945</v>
      </c>
      <c r="P11" s="74" t="s">
        <v>84</v>
      </c>
      <c r="S11" s="107" t="s">
        <v>29</v>
      </c>
      <c r="T11" s="112"/>
      <c r="U11" s="112"/>
      <c r="V11" s="112">
        <v>10458</v>
      </c>
      <c r="W11" s="112">
        <v>10467</v>
      </c>
      <c r="X11" s="112">
        <v>10606</v>
      </c>
      <c r="Y11" s="112">
        <v>10841</v>
      </c>
      <c r="Z11" s="112">
        <v>11602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18.86069394096323</v>
      </c>
      <c r="P12" s="74" t="s">
        <v>84</v>
      </c>
      <c r="S12" s="107" t="s">
        <v>30</v>
      </c>
      <c r="T12" s="112"/>
      <c r="U12" s="112"/>
      <c r="V12" s="112">
        <v>3059</v>
      </c>
      <c r="W12" s="112">
        <v>2743</v>
      </c>
      <c r="X12" s="112">
        <v>3029</v>
      </c>
      <c r="Y12" s="112">
        <v>3009</v>
      </c>
      <c r="Z12" s="112">
        <v>3006</v>
      </c>
    </row>
    <row r="13" spans="1:32" ht="15" customHeight="1" x14ac:dyDescent="0.25">
      <c r="A13" s="30" t="s">
        <v>19</v>
      </c>
      <c r="B13" s="72"/>
      <c r="C13" s="72"/>
      <c r="D13" s="73">
        <f>AD108</f>
        <v>18.720054757015742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12.283790781978251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18.494182067077343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22.484599589322382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18.454046212827684</v>
      </c>
      <c r="P15" s="74" t="s">
        <v>84</v>
      </c>
      <c r="S15" s="115" t="s">
        <v>60</v>
      </c>
      <c r="T15" s="115"/>
      <c r="U15" s="116"/>
      <c r="V15" s="116">
        <v>2173</v>
      </c>
      <c r="W15" s="116">
        <v>2221</v>
      </c>
      <c r="X15" s="116">
        <v>2377</v>
      </c>
      <c r="Y15" s="112">
        <v>2475</v>
      </c>
      <c r="Z15" s="112">
        <v>2551</v>
      </c>
      <c r="AB15" s="117">
        <f t="shared" ref="AB15:AB34" si="2">IF(Z15="np",0,Z15/$Z$34)</f>
        <v>0.17461838592648368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24.271047227926079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81.545953787172309</v>
      </c>
      <c r="P16" s="37" t="s">
        <v>84</v>
      </c>
      <c r="S16" s="115" t="s">
        <v>61</v>
      </c>
      <c r="T16" s="115"/>
      <c r="U16" s="116"/>
      <c r="V16" s="116">
        <v>63</v>
      </c>
      <c r="W16" s="116">
        <v>92</v>
      </c>
      <c r="X16" s="116">
        <v>101</v>
      </c>
      <c r="Y16" s="112">
        <v>106</v>
      </c>
      <c r="Z16" s="112">
        <v>83</v>
      </c>
      <c r="AB16" s="117">
        <f t="shared" si="2"/>
        <v>5.6814292559381205E-3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752</v>
      </c>
      <c r="W17" s="116">
        <v>708</v>
      </c>
      <c r="X17" s="116">
        <v>886</v>
      </c>
      <c r="Y17" s="112">
        <v>902</v>
      </c>
      <c r="Z17" s="112">
        <v>946</v>
      </c>
      <c r="AB17" s="117">
        <f t="shared" si="2"/>
        <v>6.4754603326716412E-2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88</v>
      </c>
      <c r="W18" s="116">
        <v>71</v>
      </c>
      <c r="X18" s="116">
        <v>80</v>
      </c>
      <c r="Y18" s="112">
        <v>91</v>
      </c>
      <c r="Z18" s="112">
        <v>82</v>
      </c>
      <c r="AB18" s="117">
        <f t="shared" si="2"/>
        <v>5.6129783010472993E-3</v>
      </c>
    </row>
    <row r="19" spans="1:28" x14ac:dyDescent="0.25">
      <c r="A19" s="63" t="str">
        <f>$S$1&amp;" ("&amp;$V$2&amp;" to "&amp;$Z$2&amp;")"</f>
        <v>Corangamite (2017-18 to 2021-22)</v>
      </c>
      <c r="B19" s="63"/>
      <c r="C19" s="63"/>
      <c r="D19" s="63"/>
      <c r="E19" s="63"/>
      <c r="F19" s="63"/>
      <c r="G19" s="63" t="str">
        <f>$S$1&amp;" ("&amp;$V$2&amp;" to "&amp;$Z$2&amp;")"</f>
        <v>Corangamite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673</v>
      </c>
      <c r="W19" s="116">
        <v>628</v>
      </c>
      <c r="X19" s="116">
        <v>731</v>
      </c>
      <c r="Y19" s="112">
        <v>740</v>
      </c>
      <c r="Z19" s="112">
        <v>781</v>
      </c>
      <c r="AB19" s="117">
        <f t="shared" si="2"/>
        <v>5.3460195769730989E-2</v>
      </c>
    </row>
    <row r="20" spans="1:28" x14ac:dyDescent="0.25">
      <c r="S20" s="115" t="s">
        <v>65</v>
      </c>
      <c r="T20" s="115"/>
      <c r="U20" s="116"/>
      <c r="V20" s="116">
        <v>397</v>
      </c>
      <c r="W20" s="116">
        <v>411</v>
      </c>
      <c r="X20" s="116">
        <v>340</v>
      </c>
      <c r="Y20" s="112">
        <v>337</v>
      </c>
      <c r="Z20" s="112">
        <v>322</v>
      </c>
      <c r="AB20" s="117">
        <f t="shared" si="2"/>
        <v>2.2041207474844275E-2</v>
      </c>
    </row>
    <row r="21" spans="1:28" x14ac:dyDescent="0.25">
      <c r="S21" s="115" t="s">
        <v>66</v>
      </c>
      <c r="T21" s="115"/>
      <c r="U21" s="116"/>
      <c r="V21" s="116">
        <v>1092</v>
      </c>
      <c r="W21" s="116">
        <v>1016</v>
      </c>
      <c r="X21" s="116">
        <v>1006</v>
      </c>
      <c r="Y21" s="112">
        <v>1089</v>
      </c>
      <c r="Z21" s="112">
        <v>1149</v>
      </c>
      <c r="AB21" s="117">
        <f t="shared" si="2"/>
        <v>7.8650147169553014E-2</v>
      </c>
    </row>
    <row r="22" spans="1:28" x14ac:dyDescent="0.25">
      <c r="S22" s="115" t="s">
        <v>67</v>
      </c>
      <c r="T22" s="115"/>
      <c r="U22" s="116"/>
      <c r="V22" s="116">
        <v>731</v>
      </c>
      <c r="W22" s="116">
        <v>772</v>
      </c>
      <c r="X22" s="116">
        <v>841</v>
      </c>
      <c r="Y22" s="112">
        <v>824</v>
      </c>
      <c r="Z22" s="112">
        <v>970</v>
      </c>
      <c r="AB22" s="117">
        <f t="shared" si="2"/>
        <v>6.63974262440961E-2</v>
      </c>
    </row>
    <row r="23" spans="1:28" x14ac:dyDescent="0.25">
      <c r="S23" s="115" t="s">
        <v>68</v>
      </c>
      <c r="T23" s="115"/>
      <c r="U23" s="116"/>
      <c r="V23" s="116">
        <v>466</v>
      </c>
      <c r="W23" s="116">
        <v>428</v>
      </c>
      <c r="X23" s="116">
        <v>460</v>
      </c>
      <c r="Y23" s="112">
        <v>443</v>
      </c>
      <c r="Z23" s="112">
        <v>468</v>
      </c>
      <c r="AB23" s="117">
        <f t="shared" si="2"/>
        <v>3.2035046888904101E-2</v>
      </c>
    </row>
    <row r="24" spans="1:28" x14ac:dyDescent="0.25">
      <c r="S24" s="115" t="s">
        <v>69</v>
      </c>
      <c r="T24" s="115"/>
      <c r="U24" s="116"/>
      <c r="V24" s="116">
        <v>49</v>
      </c>
      <c r="W24" s="116">
        <v>42</v>
      </c>
      <c r="X24" s="116">
        <v>46</v>
      </c>
      <c r="Y24" s="112">
        <v>35</v>
      </c>
      <c r="Z24" s="112">
        <v>59</v>
      </c>
      <c r="AB24" s="117">
        <f t="shared" si="2"/>
        <v>4.0386063385584228E-3</v>
      </c>
    </row>
    <row r="25" spans="1:28" x14ac:dyDescent="0.25">
      <c r="S25" s="115" t="s">
        <v>70</v>
      </c>
      <c r="T25" s="115"/>
      <c r="U25" s="116"/>
      <c r="V25" s="116">
        <v>273</v>
      </c>
      <c r="W25" s="116">
        <v>280</v>
      </c>
      <c r="X25" s="116">
        <v>275</v>
      </c>
      <c r="Y25" s="112">
        <v>276</v>
      </c>
      <c r="Z25" s="112">
        <v>298</v>
      </c>
      <c r="AB25" s="117">
        <f t="shared" si="2"/>
        <v>2.0398384557464577E-2</v>
      </c>
    </row>
    <row r="26" spans="1:28" x14ac:dyDescent="0.25">
      <c r="S26" s="115" t="s">
        <v>71</v>
      </c>
      <c r="T26" s="115"/>
      <c r="U26" s="116"/>
      <c r="V26" s="116">
        <v>192</v>
      </c>
      <c r="W26" s="116">
        <v>160</v>
      </c>
      <c r="X26" s="116">
        <v>194</v>
      </c>
      <c r="Y26" s="112">
        <v>187</v>
      </c>
      <c r="Z26" s="112">
        <v>181</v>
      </c>
      <c r="AB26" s="117">
        <f t="shared" si="2"/>
        <v>1.2389622835238551E-2</v>
      </c>
    </row>
    <row r="27" spans="1:28" x14ac:dyDescent="0.25">
      <c r="S27" s="115" t="s">
        <v>72</v>
      </c>
      <c r="T27" s="115"/>
      <c r="U27" s="116"/>
      <c r="V27" s="116">
        <v>457</v>
      </c>
      <c r="W27" s="116">
        <v>409</v>
      </c>
      <c r="X27" s="116">
        <v>431</v>
      </c>
      <c r="Y27" s="112">
        <v>466</v>
      </c>
      <c r="Z27" s="112">
        <v>488</v>
      </c>
      <c r="AB27" s="117">
        <f t="shared" si="2"/>
        <v>3.3404065986720514E-2</v>
      </c>
    </row>
    <row r="28" spans="1:28" x14ac:dyDescent="0.25">
      <c r="S28" s="115" t="s">
        <v>73</v>
      </c>
      <c r="T28" s="115"/>
      <c r="U28" s="116"/>
      <c r="V28" s="116">
        <v>560</v>
      </c>
      <c r="W28" s="116">
        <v>590</v>
      </c>
      <c r="X28" s="116">
        <v>645</v>
      </c>
      <c r="Y28" s="112">
        <v>730</v>
      </c>
      <c r="Z28" s="112">
        <v>885</v>
      </c>
      <c r="AB28" s="117">
        <f t="shared" si="2"/>
        <v>6.0579095078376347E-2</v>
      </c>
    </row>
    <row r="29" spans="1:28" x14ac:dyDescent="0.25">
      <c r="S29" s="115" t="s">
        <v>74</v>
      </c>
      <c r="T29" s="115"/>
      <c r="U29" s="116"/>
      <c r="V29" s="116">
        <v>510</v>
      </c>
      <c r="W29" s="116">
        <v>845</v>
      </c>
      <c r="X29" s="116">
        <v>512</v>
      </c>
      <c r="Y29" s="112">
        <v>540</v>
      </c>
      <c r="Z29" s="112">
        <v>651</v>
      </c>
      <c r="AB29" s="117">
        <f t="shared" si="2"/>
        <v>4.4561571633924296E-2</v>
      </c>
    </row>
    <row r="30" spans="1:28" x14ac:dyDescent="0.25">
      <c r="S30" s="115" t="s">
        <v>75</v>
      </c>
      <c r="T30" s="115"/>
      <c r="U30" s="116"/>
      <c r="V30" s="116">
        <v>921</v>
      </c>
      <c r="W30" s="116">
        <v>688</v>
      </c>
      <c r="X30" s="116">
        <v>938</v>
      </c>
      <c r="Y30" s="112">
        <v>809</v>
      </c>
      <c r="Z30" s="112">
        <v>971</v>
      </c>
      <c r="AB30" s="117">
        <f t="shared" si="2"/>
        <v>6.6465877198986931E-2</v>
      </c>
    </row>
    <row r="31" spans="1:28" x14ac:dyDescent="0.25">
      <c r="S31" s="115" t="s">
        <v>76</v>
      </c>
      <c r="T31" s="115"/>
      <c r="U31" s="116"/>
      <c r="V31" s="116">
        <v>1304</v>
      </c>
      <c r="W31" s="116">
        <v>1363</v>
      </c>
      <c r="X31" s="116">
        <v>1400</v>
      </c>
      <c r="Y31" s="112">
        <v>1541</v>
      </c>
      <c r="Z31" s="112">
        <v>1535</v>
      </c>
      <c r="AB31" s="117">
        <f t="shared" si="2"/>
        <v>0.10507221575740981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265</v>
      </c>
      <c r="W32" s="116">
        <v>296</v>
      </c>
      <c r="X32" s="116">
        <v>267</v>
      </c>
      <c r="Y32" s="112">
        <v>239</v>
      </c>
      <c r="Z32" s="112">
        <v>235</v>
      </c>
      <c r="AB32" s="117">
        <f t="shared" si="2"/>
        <v>1.6085974399342871E-2</v>
      </c>
    </row>
    <row r="33" spans="19:32" x14ac:dyDescent="0.25">
      <c r="S33" s="115" t="s">
        <v>78</v>
      </c>
      <c r="T33" s="115"/>
      <c r="U33" s="116"/>
      <c r="V33" s="116">
        <v>274</v>
      </c>
      <c r="W33" s="116">
        <v>277</v>
      </c>
      <c r="X33" s="116">
        <v>299</v>
      </c>
      <c r="Y33" s="112">
        <v>332</v>
      </c>
      <c r="Z33" s="112">
        <v>342</v>
      </c>
      <c r="AB33" s="117">
        <f t="shared" si="2"/>
        <v>2.3410226572660689E-2</v>
      </c>
    </row>
    <row r="34" spans="19:32" x14ac:dyDescent="0.25">
      <c r="S34" s="118" t="s">
        <v>53</v>
      </c>
      <c r="T34" s="118"/>
      <c r="U34" s="119"/>
      <c r="V34" s="119">
        <v>13519</v>
      </c>
      <c r="W34" s="119">
        <v>13213</v>
      </c>
      <c r="X34" s="119">
        <v>13635</v>
      </c>
      <c r="Y34" s="120">
        <v>13850</v>
      </c>
      <c r="Z34" s="120">
        <v>14609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7670</v>
      </c>
      <c r="W37" s="112">
        <v>7146</v>
      </c>
      <c r="X37" s="112">
        <v>7714</v>
      </c>
      <c r="Y37" s="112">
        <v>7693</v>
      </c>
      <c r="Z37" s="112">
        <v>7870</v>
      </c>
      <c r="AB37" s="132">
        <f>Z37/Z40*100</f>
        <v>81.545953787172309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1582</v>
      </c>
      <c r="W38" s="112">
        <v>1672</v>
      </c>
      <c r="X38" s="112">
        <v>1684</v>
      </c>
      <c r="Y38" s="112">
        <v>1699</v>
      </c>
      <c r="Z38" s="112">
        <v>1781</v>
      </c>
      <c r="AB38" s="132">
        <f>Z38/Z40*100</f>
        <v>18.454046212827684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9252</v>
      </c>
      <c r="W40" s="112">
        <v>8818</v>
      </c>
      <c r="X40" s="112">
        <v>9398</v>
      </c>
      <c r="Y40" s="112">
        <v>9392</v>
      </c>
      <c r="Z40" s="112">
        <v>9651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9</v>
      </c>
      <c r="X44" s="112">
        <v>7</v>
      </c>
      <c r="Y44" s="112">
        <v>8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192</v>
      </c>
      <c r="W45" s="112">
        <v>181</v>
      </c>
      <c r="X45" s="112">
        <v>179</v>
      </c>
      <c r="Y45" s="112">
        <v>200</v>
      </c>
      <c r="Z45" s="112">
        <v>256</v>
      </c>
    </row>
    <row r="46" spans="19:32" x14ac:dyDescent="0.25">
      <c r="S46" s="115" t="s">
        <v>38</v>
      </c>
      <c r="T46" s="115"/>
      <c r="U46" s="112"/>
      <c r="V46" s="112">
        <v>535</v>
      </c>
      <c r="W46" s="112">
        <v>506</v>
      </c>
      <c r="X46" s="112">
        <v>456</v>
      </c>
      <c r="Y46" s="112">
        <v>453</v>
      </c>
      <c r="Z46" s="112">
        <v>443</v>
      </c>
    </row>
    <row r="47" spans="19:32" x14ac:dyDescent="0.25">
      <c r="S47" s="115" t="s">
        <v>39</v>
      </c>
      <c r="T47" s="115"/>
      <c r="U47" s="112"/>
      <c r="V47" s="112">
        <v>717</v>
      </c>
      <c r="W47" s="112">
        <v>688</v>
      </c>
      <c r="X47" s="112">
        <v>672</v>
      </c>
      <c r="Y47" s="112">
        <v>650</v>
      </c>
      <c r="Z47" s="112">
        <v>673</v>
      </c>
    </row>
    <row r="48" spans="19:32" x14ac:dyDescent="0.25">
      <c r="S48" s="115" t="s">
        <v>40</v>
      </c>
      <c r="T48" s="115"/>
      <c r="U48" s="112"/>
      <c r="V48" s="112">
        <v>696</v>
      </c>
      <c r="W48" s="112">
        <v>649</v>
      </c>
      <c r="X48" s="112">
        <v>722</v>
      </c>
      <c r="Y48" s="112">
        <v>756</v>
      </c>
      <c r="Z48" s="112">
        <v>809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501</v>
      </c>
      <c r="W49" s="112">
        <v>503</v>
      </c>
      <c r="X49" s="112">
        <v>538</v>
      </c>
      <c r="Y49" s="112">
        <v>590</v>
      </c>
      <c r="Z49" s="112">
        <v>634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Corangamite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441</v>
      </c>
      <c r="W50" s="112">
        <v>444</v>
      </c>
      <c r="X50" s="112">
        <v>443</v>
      </c>
      <c r="Y50" s="112">
        <v>507</v>
      </c>
      <c r="Z50" s="112">
        <v>581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518</v>
      </c>
      <c r="W51" s="112">
        <v>484</v>
      </c>
      <c r="X51" s="112">
        <v>504</v>
      </c>
      <c r="Y51" s="112">
        <v>505</v>
      </c>
      <c r="Z51" s="112">
        <v>522</v>
      </c>
    </row>
    <row r="52" spans="1:26" ht="15" customHeight="1" x14ac:dyDescent="0.25">
      <c r="S52" s="115" t="s">
        <v>44</v>
      </c>
      <c r="T52" s="115"/>
      <c r="U52" s="112"/>
      <c r="V52" s="112">
        <v>606</v>
      </c>
      <c r="W52" s="112">
        <v>585</v>
      </c>
      <c r="X52" s="112">
        <v>580</v>
      </c>
      <c r="Y52" s="112">
        <v>545</v>
      </c>
      <c r="Z52" s="112">
        <v>573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709</v>
      </c>
      <c r="W53" s="112">
        <v>649</v>
      </c>
      <c r="X53" s="112">
        <v>656</v>
      </c>
      <c r="Y53" s="112">
        <v>681</v>
      </c>
      <c r="Z53" s="112">
        <v>641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692</v>
      </c>
      <c r="W54" s="112">
        <v>672</v>
      </c>
      <c r="X54" s="112">
        <v>726</v>
      </c>
      <c r="Y54" s="112">
        <v>703</v>
      </c>
      <c r="Z54" s="112">
        <v>704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585</v>
      </c>
      <c r="W55" s="112">
        <v>571</v>
      </c>
      <c r="X55" s="112">
        <v>599</v>
      </c>
      <c r="Y55" s="112">
        <v>608</v>
      </c>
      <c r="Z55" s="112">
        <v>653</v>
      </c>
    </row>
    <row r="56" spans="1:26" ht="15" customHeight="1" x14ac:dyDescent="0.25">
      <c r="S56" s="115" t="s">
        <v>48</v>
      </c>
      <c r="T56" s="115"/>
      <c r="U56" s="112"/>
      <c r="V56" s="112">
        <v>353</v>
      </c>
      <c r="W56" s="112">
        <v>349</v>
      </c>
      <c r="X56" s="112">
        <v>354</v>
      </c>
      <c r="Y56" s="112">
        <v>361</v>
      </c>
      <c r="Z56" s="112">
        <v>403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201</v>
      </c>
      <c r="W57" s="112">
        <v>184</v>
      </c>
      <c r="X57" s="112">
        <v>214</v>
      </c>
      <c r="Y57" s="112">
        <v>209</v>
      </c>
      <c r="Z57" s="112">
        <v>219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98</v>
      </c>
      <c r="W58" s="112">
        <v>83</v>
      </c>
      <c r="X58" s="112">
        <v>94</v>
      </c>
      <c r="Y58" s="112">
        <v>116</v>
      </c>
      <c r="Z58" s="112">
        <v>128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52</v>
      </c>
      <c r="W59" s="112">
        <v>48</v>
      </c>
      <c r="X59" s="112">
        <v>56</v>
      </c>
      <c r="Y59" s="112">
        <v>57</v>
      </c>
      <c r="Z59" s="112">
        <v>58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40</v>
      </c>
      <c r="W60" s="112">
        <v>36</v>
      </c>
      <c r="X60" s="112">
        <v>41</v>
      </c>
      <c r="Y60" s="112">
        <v>36</v>
      </c>
      <c r="Z60" s="112">
        <v>36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6945</v>
      </c>
      <c r="W61" s="112">
        <v>6643</v>
      </c>
      <c r="X61" s="112">
        <v>6846</v>
      </c>
      <c r="Y61" s="112">
        <v>6985</v>
      </c>
      <c r="Z61" s="112">
        <v>7343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4</v>
      </c>
      <c r="Z63" s="112">
        <v>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169</v>
      </c>
      <c r="W64" s="112">
        <v>163</v>
      </c>
      <c r="X64" s="112">
        <v>171</v>
      </c>
      <c r="Y64" s="112">
        <v>207</v>
      </c>
      <c r="Z64" s="112">
        <v>243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Corangamite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518</v>
      </c>
      <c r="W65" s="112">
        <v>523</v>
      </c>
      <c r="X65" s="112">
        <v>480</v>
      </c>
      <c r="Y65" s="112">
        <v>499</v>
      </c>
      <c r="Z65" s="112">
        <v>539</v>
      </c>
    </row>
    <row r="66" spans="1:26" x14ac:dyDescent="0.25">
      <c r="S66" s="115" t="s">
        <v>39</v>
      </c>
      <c r="T66" s="115"/>
      <c r="U66" s="112"/>
      <c r="V66" s="112">
        <v>662</v>
      </c>
      <c r="W66" s="112">
        <v>696</v>
      </c>
      <c r="X66" s="112">
        <v>691</v>
      </c>
      <c r="Y66" s="112">
        <v>634</v>
      </c>
      <c r="Z66" s="112">
        <v>630</v>
      </c>
    </row>
    <row r="67" spans="1:26" x14ac:dyDescent="0.25">
      <c r="S67" s="115" t="s">
        <v>40</v>
      </c>
      <c r="T67" s="115"/>
      <c r="U67" s="112"/>
      <c r="V67" s="112">
        <v>544</v>
      </c>
      <c r="W67" s="112">
        <v>524</v>
      </c>
      <c r="X67" s="112">
        <v>639</v>
      </c>
      <c r="Y67" s="112">
        <v>649</v>
      </c>
      <c r="Z67" s="112">
        <v>704</v>
      </c>
    </row>
    <row r="68" spans="1:26" x14ac:dyDescent="0.25">
      <c r="S68" s="115" t="s">
        <v>41</v>
      </c>
      <c r="T68" s="115"/>
      <c r="U68" s="112"/>
      <c r="V68" s="112">
        <v>442</v>
      </c>
      <c r="W68" s="112">
        <v>472</v>
      </c>
      <c r="X68" s="112">
        <v>505</v>
      </c>
      <c r="Y68" s="112">
        <v>551</v>
      </c>
      <c r="Z68" s="112">
        <v>644</v>
      </c>
    </row>
    <row r="69" spans="1:26" x14ac:dyDescent="0.25">
      <c r="S69" s="115" t="s">
        <v>42</v>
      </c>
      <c r="T69" s="115"/>
      <c r="U69" s="112"/>
      <c r="V69" s="112">
        <v>488</v>
      </c>
      <c r="W69" s="112">
        <v>498</v>
      </c>
      <c r="X69" s="112">
        <v>532</v>
      </c>
      <c r="Y69" s="112">
        <v>524</v>
      </c>
      <c r="Z69" s="112">
        <v>607</v>
      </c>
    </row>
    <row r="70" spans="1:26" x14ac:dyDescent="0.25">
      <c r="S70" s="115" t="s">
        <v>43</v>
      </c>
      <c r="T70" s="115"/>
      <c r="U70" s="112"/>
      <c r="V70" s="112">
        <v>528</v>
      </c>
      <c r="W70" s="112">
        <v>523</v>
      </c>
      <c r="X70" s="112">
        <v>510</v>
      </c>
      <c r="Y70" s="112">
        <v>493</v>
      </c>
      <c r="Z70" s="112">
        <v>549</v>
      </c>
    </row>
    <row r="71" spans="1:26" x14ac:dyDescent="0.25">
      <c r="S71" s="115" t="s">
        <v>44</v>
      </c>
      <c r="T71" s="115"/>
      <c r="U71" s="112"/>
      <c r="V71" s="112">
        <v>683</v>
      </c>
      <c r="W71" s="112">
        <v>684</v>
      </c>
      <c r="X71" s="112">
        <v>658</v>
      </c>
      <c r="Y71" s="112">
        <v>663</v>
      </c>
      <c r="Z71" s="112">
        <v>599</v>
      </c>
    </row>
    <row r="72" spans="1:26" x14ac:dyDescent="0.25">
      <c r="S72" s="115" t="s">
        <v>45</v>
      </c>
      <c r="T72" s="115"/>
      <c r="U72" s="112"/>
      <c r="V72" s="112">
        <v>717</v>
      </c>
      <c r="W72" s="112">
        <v>705</v>
      </c>
      <c r="X72" s="112">
        <v>698</v>
      </c>
      <c r="Y72" s="112">
        <v>728</v>
      </c>
      <c r="Z72" s="112">
        <v>755</v>
      </c>
    </row>
    <row r="73" spans="1:26" x14ac:dyDescent="0.25">
      <c r="S73" s="115" t="s">
        <v>46</v>
      </c>
      <c r="T73" s="115"/>
      <c r="U73" s="112"/>
      <c r="V73" s="112">
        <v>741</v>
      </c>
      <c r="W73" s="112">
        <v>707</v>
      </c>
      <c r="X73" s="112">
        <v>705</v>
      </c>
      <c r="Y73" s="112">
        <v>703</v>
      </c>
      <c r="Z73" s="112">
        <v>732</v>
      </c>
    </row>
    <row r="74" spans="1:26" x14ac:dyDescent="0.25">
      <c r="S74" s="115" t="s">
        <v>47</v>
      </c>
      <c r="T74" s="115"/>
      <c r="U74" s="112"/>
      <c r="V74" s="112">
        <v>508</v>
      </c>
      <c r="W74" s="112">
        <v>512</v>
      </c>
      <c r="X74" s="112">
        <v>575</v>
      </c>
      <c r="Y74" s="112">
        <v>586</v>
      </c>
      <c r="Z74" s="112">
        <v>631</v>
      </c>
    </row>
    <row r="75" spans="1:26" x14ac:dyDescent="0.25">
      <c r="S75" s="115" t="s">
        <v>48</v>
      </c>
      <c r="T75" s="115"/>
      <c r="U75" s="112"/>
      <c r="V75" s="112">
        <v>253</v>
      </c>
      <c r="W75" s="112">
        <v>282</v>
      </c>
      <c r="X75" s="112">
        <v>300</v>
      </c>
      <c r="Y75" s="112">
        <v>306</v>
      </c>
      <c r="Z75" s="112">
        <v>295</v>
      </c>
    </row>
    <row r="76" spans="1:26" x14ac:dyDescent="0.25">
      <c r="S76" s="115" t="s">
        <v>49</v>
      </c>
      <c r="T76" s="115"/>
      <c r="U76" s="112"/>
      <c r="V76" s="112">
        <v>149</v>
      </c>
      <c r="W76" s="112">
        <v>128</v>
      </c>
      <c r="X76" s="112">
        <v>163</v>
      </c>
      <c r="Y76" s="112">
        <v>143</v>
      </c>
      <c r="Z76" s="112">
        <v>161</v>
      </c>
    </row>
    <row r="77" spans="1:26" x14ac:dyDescent="0.25">
      <c r="S77" s="115" t="s">
        <v>50</v>
      </c>
      <c r="T77" s="115"/>
      <c r="U77" s="112"/>
      <c r="V77" s="112">
        <v>77</v>
      </c>
      <c r="W77" s="112">
        <v>78</v>
      </c>
      <c r="X77" s="112">
        <v>80</v>
      </c>
      <c r="Y77" s="112">
        <v>89</v>
      </c>
      <c r="Z77" s="112">
        <v>96</v>
      </c>
    </row>
    <row r="78" spans="1:26" x14ac:dyDescent="0.25">
      <c r="S78" s="115" t="s">
        <v>51</v>
      </c>
      <c r="T78" s="115"/>
      <c r="U78" s="112"/>
      <c r="V78" s="112">
        <v>45</v>
      </c>
      <c r="W78" s="112">
        <v>39</v>
      </c>
      <c r="X78" s="112">
        <v>53</v>
      </c>
      <c r="Y78" s="112">
        <v>49</v>
      </c>
      <c r="Z78" s="112">
        <v>49</v>
      </c>
    </row>
    <row r="79" spans="1:26" x14ac:dyDescent="0.25">
      <c r="S79" s="115" t="s">
        <v>52</v>
      </c>
      <c r="T79" s="115"/>
      <c r="U79" s="112"/>
      <c r="V79" s="112">
        <v>40</v>
      </c>
      <c r="W79" s="112">
        <v>32</v>
      </c>
      <c r="X79" s="112">
        <v>30</v>
      </c>
      <c r="Y79" s="112">
        <v>30</v>
      </c>
      <c r="Z79" s="112">
        <v>37</v>
      </c>
    </row>
    <row r="80" spans="1:26" x14ac:dyDescent="0.25">
      <c r="S80" s="118" t="s">
        <v>53</v>
      </c>
      <c r="T80" s="118"/>
      <c r="U80" s="112"/>
      <c r="V80" s="112">
        <v>6571</v>
      </c>
      <c r="W80" s="112">
        <v>6566</v>
      </c>
      <c r="X80" s="112">
        <v>6790</v>
      </c>
      <c r="Y80" s="112">
        <v>6858</v>
      </c>
      <c r="Z80" s="112">
        <v>7264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Corangamite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428</v>
      </c>
      <c r="W83" s="112">
        <v>424</v>
      </c>
      <c r="X83" s="112">
        <v>448</v>
      </c>
      <c r="Y83" s="112">
        <v>454</v>
      </c>
      <c r="Z83" s="112">
        <v>488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279</v>
      </c>
      <c r="W84" s="112">
        <v>283</v>
      </c>
      <c r="X84" s="112">
        <v>293</v>
      </c>
      <c r="Y84" s="112">
        <v>293</v>
      </c>
      <c r="Z84" s="112">
        <v>300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618</v>
      </c>
      <c r="W85" s="112">
        <v>636</v>
      </c>
      <c r="X85" s="112">
        <v>662</v>
      </c>
      <c r="Y85" s="112">
        <v>703</v>
      </c>
      <c r="Z85" s="112">
        <v>691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14,610</v>
      </c>
      <c r="D86" s="96">
        <f t="shared" ref="D86:D91" si="4">AD4</f>
        <v>5.4873646209386173E-2</v>
      </c>
      <c r="E86" s="97">
        <f t="shared" ref="E86:E91" si="5">AD4</f>
        <v>5.4873646209386173E-2</v>
      </c>
      <c r="F86" s="96">
        <f t="shared" ref="F86:F91" si="6">AF4</f>
        <v>8.0621301775148035E-2</v>
      </c>
      <c r="G86" s="97">
        <f t="shared" ref="G86:G91" si="7">AF4</f>
        <v>8.0621301775148035E-2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149</v>
      </c>
      <c r="W86" s="112">
        <v>138</v>
      </c>
      <c r="X86" s="112">
        <v>145</v>
      </c>
      <c r="Y86" s="112">
        <v>149</v>
      </c>
      <c r="Z86" s="112">
        <v>179</v>
      </c>
    </row>
    <row r="87" spans="1:30" ht="15" customHeight="1" x14ac:dyDescent="0.25">
      <c r="A87" s="98" t="s">
        <v>4</v>
      </c>
      <c r="B87" s="49"/>
      <c r="C87" s="57" t="str">
        <f t="shared" si="3"/>
        <v>7,341</v>
      </c>
      <c r="D87" s="96">
        <f t="shared" si="4"/>
        <v>5.0966356478167496E-2</v>
      </c>
      <c r="E87" s="97">
        <f t="shared" si="5"/>
        <v>5.0966356478167496E-2</v>
      </c>
      <c r="F87" s="96">
        <f t="shared" si="6"/>
        <v>5.656303972366139E-2</v>
      </c>
      <c r="G87" s="97">
        <f t="shared" si="7"/>
        <v>5.656303972366139E-2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116</v>
      </c>
      <c r="W87" s="112">
        <v>93</v>
      </c>
      <c r="X87" s="112">
        <v>105</v>
      </c>
      <c r="Y87" s="112">
        <v>107</v>
      </c>
      <c r="Z87" s="112">
        <v>108</v>
      </c>
    </row>
    <row r="88" spans="1:30" ht="15" customHeight="1" x14ac:dyDescent="0.25">
      <c r="A88" s="98" t="s">
        <v>5</v>
      </c>
      <c r="B88" s="49"/>
      <c r="C88" s="57" t="str">
        <f t="shared" si="3"/>
        <v>7,265</v>
      </c>
      <c r="D88" s="96">
        <f t="shared" si="4"/>
        <v>5.9346748323126253E-2</v>
      </c>
      <c r="E88" s="97">
        <f t="shared" si="5"/>
        <v>5.9346748323126253E-2</v>
      </c>
      <c r="F88" s="96">
        <f t="shared" si="6"/>
        <v>0.1059521997259858</v>
      </c>
      <c r="G88" s="97">
        <f t="shared" si="7"/>
        <v>0.1059521997259858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177</v>
      </c>
      <c r="W88" s="112">
        <v>160</v>
      </c>
      <c r="X88" s="112">
        <v>177</v>
      </c>
      <c r="Y88" s="112">
        <v>177</v>
      </c>
      <c r="Z88" s="112">
        <v>179</v>
      </c>
    </row>
    <row r="89" spans="1:30" ht="15" customHeight="1" x14ac:dyDescent="0.25">
      <c r="A89" s="49" t="s">
        <v>6</v>
      </c>
      <c r="B89" s="49"/>
      <c r="C89" s="57" t="str">
        <f t="shared" si="3"/>
        <v>9,655</v>
      </c>
      <c r="D89" s="96">
        <f t="shared" si="4"/>
        <v>2.8331025668335341E-2</v>
      </c>
      <c r="E89" s="97">
        <f t="shared" si="5"/>
        <v>2.8331025668335341E-2</v>
      </c>
      <c r="F89" s="96">
        <f t="shared" si="6"/>
        <v>4.3558149589278061E-2</v>
      </c>
      <c r="G89" s="97">
        <f t="shared" si="7"/>
        <v>4.3558149589278061E-2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557</v>
      </c>
      <c r="W89" s="112">
        <v>554</v>
      </c>
      <c r="X89" s="112">
        <v>568</v>
      </c>
      <c r="Y89" s="112">
        <v>575</v>
      </c>
      <c r="Z89" s="112">
        <v>593</v>
      </c>
    </row>
    <row r="90" spans="1:30" ht="15" customHeight="1" x14ac:dyDescent="0.25">
      <c r="A90" s="49" t="s">
        <v>96</v>
      </c>
      <c r="B90" s="49"/>
      <c r="C90" s="57" t="str">
        <f t="shared" si="3"/>
        <v>$38,453</v>
      </c>
      <c r="D90" s="96">
        <f t="shared" si="4"/>
        <v>3.1651061089797095E-2</v>
      </c>
      <c r="E90" s="97">
        <f t="shared" si="5"/>
        <v>3.1651061089797095E-2</v>
      </c>
      <c r="F90" s="96">
        <f t="shared" si="6"/>
        <v>0.24637434537579339</v>
      </c>
      <c r="G90" s="97">
        <f t="shared" si="7"/>
        <v>0.24637434537579339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904</v>
      </c>
      <c r="W90" s="112">
        <v>889</v>
      </c>
      <c r="X90" s="112">
        <v>900</v>
      </c>
      <c r="Y90" s="112">
        <v>928</v>
      </c>
      <c r="Z90" s="112">
        <v>944</v>
      </c>
    </row>
    <row r="91" spans="1:30" ht="15" customHeight="1" x14ac:dyDescent="0.25">
      <c r="A91" s="49" t="s">
        <v>7</v>
      </c>
      <c r="B91" s="49"/>
      <c r="C91" s="57" t="str">
        <f t="shared" si="3"/>
        <v>$536.5 mil</v>
      </c>
      <c r="D91" s="96">
        <f t="shared" si="4"/>
        <v>0.10063517953419598</v>
      </c>
      <c r="E91" s="97">
        <f t="shared" si="5"/>
        <v>0.10063517953419598</v>
      </c>
      <c r="F91" s="96">
        <f t="shared" si="6"/>
        <v>0.37773187106000261</v>
      </c>
      <c r="G91" s="97">
        <f t="shared" si="7"/>
        <v>0.37773187106000261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4939</v>
      </c>
      <c r="W91" s="112">
        <v>4653</v>
      </c>
      <c r="X91" s="112">
        <v>4952</v>
      </c>
      <c r="Y91" s="112">
        <v>4927</v>
      </c>
      <c r="Z91" s="112">
        <v>5101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242</v>
      </c>
      <c r="W93" s="112">
        <v>257</v>
      </c>
      <c r="X93" s="112">
        <v>265</v>
      </c>
      <c r="Y93" s="112">
        <v>271</v>
      </c>
      <c r="Z93" s="112">
        <v>306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728</v>
      </c>
      <c r="W94" s="112">
        <v>731</v>
      </c>
      <c r="X94" s="112">
        <v>785</v>
      </c>
      <c r="Y94" s="112">
        <v>779</v>
      </c>
      <c r="Z94" s="112">
        <v>782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140</v>
      </c>
      <c r="W95" s="112">
        <v>145</v>
      </c>
      <c r="X95" s="112">
        <v>158</v>
      </c>
      <c r="Y95" s="112">
        <v>148</v>
      </c>
      <c r="Z95" s="112">
        <v>155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593</v>
      </c>
      <c r="W96" s="112">
        <v>602</v>
      </c>
      <c r="X96" s="112">
        <v>636</v>
      </c>
      <c r="Y96" s="112">
        <v>634</v>
      </c>
      <c r="Z96" s="112">
        <v>666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476</v>
      </c>
      <c r="W97" s="112">
        <v>444</v>
      </c>
      <c r="X97" s="112">
        <v>476</v>
      </c>
      <c r="Y97" s="112">
        <v>504</v>
      </c>
      <c r="Z97" s="112">
        <v>518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410</v>
      </c>
      <c r="W98" s="112">
        <v>368</v>
      </c>
      <c r="X98" s="112">
        <v>387</v>
      </c>
      <c r="Y98" s="112">
        <v>396</v>
      </c>
      <c r="Z98" s="112">
        <v>411</v>
      </c>
    </row>
    <row r="99" spans="1:32" ht="15" customHeight="1" x14ac:dyDescent="0.25">
      <c r="S99" s="115" t="s">
        <v>197</v>
      </c>
      <c r="T99" s="115"/>
      <c r="U99" s="112"/>
      <c r="V99" s="112">
        <v>37</v>
      </c>
      <c r="W99" s="112">
        <v>44</v>
      </c>
      <c r="X99" s="112">
        <v>42</v>
      </c>
      <c r="Y99" s="112">
        <v>53</v>
      </c>
      <c r="Z99" s="112">
        <v>56</v>
      </c>
    </row>
    <row r="100" spans="1:32" ht="15" customHeight="1" x14ac:dyDescent="0.25">
      <c r="S100" s="115" t="s">
        <v>58</v>
      </c>
      <c r="T100" s="115"/>
      <c r="U100" s="112"/>
      <c r="V100" s="112">
        <v>444</v>
      </c>
      <c r="W100" s="112">
        <v>487</v>
      </c>
      <c r="X100" s="112">
        <v>520</v>
      </c>
      <c r="Y100" s="112">
        <v>542</v>
      </c>
      <c r="Z100" s="112">
        <v>540</v>
      </c>
    </row>
    <row r="101" spans="1:32" x14ac:dyDescent="0.25">
      <c r="A101" s="18"/>
      <c r="S101" s="118" t="s">
        <v>53</v>
      </c>
      <c r="T101" s="118"/>
      <c r="U101" s="112"/>
      <c r="V101" s="112">
        <v>4310</v>
      </c>
      <c r="W101" s="112">
        <v>4166</v>
      </c>
      <c r="X101" s="112">
        <v>4448</v>
      </c>
      <c r="Y101" s="112">
        <v>4459</v>
      </c>
      <c r="Z101" s="112">
        <v>4552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8410</v>
      </c>
      <c r="W104" s="112">
        <v>8534</v>
      </c>
      <c r="X104" s="112">
        <v>9165</v>
      </c>
      <c r="Y104" s="112">
        <v>9274</v>
      </c>
      <c r="Z104" s="112">
        <v>10115</v>
      </c>
      <c r="AB104" s="109" t="str">
        <f>TEXT(Z104,"###,###")</f>
        <v>10,115</v>
      </c>
      <c r="AD104" s="130">
        <f>Z104/($Z$4)*100</f>
        <v>69.233401779603014</v>
      </c>
      <c r="AF104" s="109"/>
    </row>
    <row r="105" spans="1:32" x14ac:dyDescent="0.25">
      <c r="S105" s="115" t="s">
        <v>17</v>
      </c>
      <c r="T105" s="115"/>
      <c r="U105" s="112"/>
      <c r="V105" s="112">
        <v>2158</v>
      </c>
      <c r="W105" s="112">
        <v>2287</v>
      </c>
      <c r="X105" s="112">
        <v>2164</v>
      </c>
      <c r="Y105" s="112">
        <v>2193</v>
      </c>
      <c r="Z105" s="112">
        <v>2153</v>
      </c>
      <c r="AB105" s="109" t="str">
        <f>TEXT(Z105,"###,###")</f>
        <v>2,153</v>
      </c>
      <c r="AD105" s="130">
        <f>Z105/($Z$4)*100</f>
        <v>14.736481861738534</v>
      </c>
      <c r="AF105" s="109"/>
    </row>
    <row r="106" spans="1:32" x14ac:dyDescent="0.25">
      <c r="S106" s="118" t="s">
        <v>53</v>
      </c>
      <c r="T106" s="118"/>
      <c r="U106" s="120"/>
      <c r="V106" s="120">
        <v>10568</v>
      </c>
      <c r="W106" s="120">
        <v>10821</v>
      </c>
      <c r="X106" s="120">
        <v>11329</v>
      </c>
      <c r="Y106" s="120">
        <v>11467</v>
      </c>
      <c r="Z106" s="120">
        <v>12268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2874</v>
      </c>
      <c r="W108" s="112">
        <v>2455</v>
      </c>
      <c r="X108" s="112">
        <v>2631</v>
      </c>
      <c r="Y108" s="112">
        <v>2883</v>
      </c>
      <c r="Z108" s="112">
        <v>2735</v>
      </c>
      <c r="AB108" s="109" t="str">
        <f>TEXT(Z108,"###,###")</f>
        <v>2,735</v>
      </c>
      <c r="AD108" s="130">
        <f>Z108/($Z$4)*100</f>
        <v>18.720054757015742</v>
      </c>
      <c r="AF108" s="109"/>
    </row>
    <row r="109" spans="1:32" x14ac:dyDescent="0.25">
      <c r="S109" s="115" t="s">
        <v>20</v>
      </c>
      <c r="T109" s="115"/>
      <c r="U109" s="112"/>
      <c r="V109" s="112">
        <v>2429</v>
      </c>
      <c r="W109" s="112">
        <v>2246</v>
      </c>
      <c r="X109" s="112">
        <v>2379</v>
      </c>
      <c r="Y109" s="112">
        <v>2436</v>
      </c>
      <c r="Z109" s="112">
        <v>2702</v>
      </c>
      <c r="AB109" s="109" t="str">
        <f>TEXT(Z109,"###,###")</f>
        <v>2,702</v>
      </c>
      <c r="AD109" s="130">
        <f>Z109/($Z$4)*100</f>
        <v>18.494182067077343</v>
      </c>
      <c r="AF109" s="109"/>
    </row>
    <row r="110" spans="1:32" x14ac:dyDescent="0.25">
      <c r="S110" s="115" t="s">
        <v>21</v>
      </c>
      <c r="T110" s="115"/>
      <c r="U110" s="112"/>
      <c r="V110" s="112">
        <v>2530</v>
      </c>
      <c r="W110" s="112">
        <v>2994</v>
      </c>
      <c r="X110" s="112">
        <v>2955</v>
      </c>
      <c r="Y110" s="112">
        <v>2961</v>
      </c>
      <c r="Z110" s="112">
        <v>3285</v>
      </c>
      <c r="AB110" s="109" t="str">
        <f>TEXT(Z110,"###,###")</f>
        <v>3,285</v>
      </c>
      <c r="AD110" s="130">
        <f>Z110/($Z$4)*100</f>
        <v>22.484599589322382</v>
      </c>
      <c r="AF110" s="109"/>
    </row>
    <row r="111" spans="1:32" x14ac:dyDescent="0.25">
      <c r="S111" s="115" t="s">
        <v>22</v>
      </c>
      <c r="T111" s="115"/>
      <c r="U111" s="112"/>
      <c r="V111" s="112">
        <v>2837</v>
      </c>
      <c r="W111" s="112">
        <v>2979</v>
      </c>
      <c r="X111" s="112">
        <v>3124</v>
      </c>
      <c r="Y111" s="112">
        <v>3187</v>
      </c>
      <c r="Z111" s="112">
        <v>3546</v>
      </c>
      <c r="AB111" s="109" t="str">
        <f>TEXT(Z111,"###,###")</f>
        <v>3,546</v>
      </c>
      <c r="AD111" s="130">
        <f>Z111/($Z$4)*100</f>
        <v>24.271047227926079</v>
      </c>
      <c r="AF111" s="109"/>
    </row>
    <row r="112" spans="1:32" x14ac:dyDescent="0.25">
      <c r="S112" s="118" t="s">
        <v>53</v>
      </c>
      <c r="T112" s="118"/>
      <c r="U112" s="112"/>
      <c r="V112" s="112">
        <v>13517</v>
      </c>
      <c r="W112" s="112">
        <v>13212</v>
      </c>
      <c r="X112" s="112">
        <v>13633</v>
      </c>
      <c r="Y112" s="112">
        <v>13850</v>
      </c>
      <c r="Z112" s="112">
        <v>14611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44.63</v>
      </c>
      <c r="W118" s="131">
        <v>44.3</v>
      </c>
      <c r="X118" s="131">
        <v>44.7</v>
      </c>
      <c r="Y118" s="131">
        <v>44.73</v>
      </c>
      <c r="Z118" s="131">
        <v>44.53</v>
      </c>
      <c r="AB118" s="109" t="str">
        <f>TEXT(Z118,"##.0")</f>
        <v>44.5</v>
      </c>
    </row>
    <row r="120" spans="19:32" x14ac:dyDescent="0.25">
      <c r="S120" s="101" t="s">
        <v>98</v>
      </c>
      <c r="T120" s="112"/>
      <c r="U120" s="112"/>
      <c r="V120" s="112">
        <v>6193</v>
      </c>
      <c r="W120" s="112">
        <v>6077</v>
      </c>
      <c r="X120" s="112">
        <v>6373</v>
      </c>
      <c r="Y120" s="112">
        <v>6380</v>
      </c>
      <c r="Z120" s="112">
        <v>6649</v>
      </c>
      <c r="AB120" s="109" t="str">
        <f>TEXT(Z120,"###,###")</f>
        <v>6,649</v>
      </c>
    </row>
    <row r="121" spans="19:32" x14ac:dyDescent="0.25">
      <c r="S121" s="101" t="s">
        <v>99</v>
      </c>
      <c r="T121" s="112"/>
      <c r="U121" s="112"/>
      <c r="V121" s="112">
        <v>1982</v>
      </c>
      <c r="W121" s="112">
        <v>1702</v>
      </c>
      <c r="X121" s="112">
        <v>1907</v>
      </c>
      <c r="Y121" s="112">
        <v>1848</v>
      </c>
      <c r="Z121" s="112">
        <v>1821</v>
      </c>
      <c r="AB121" s="109" t="str">
        <f>TEXT(Z121,"###,###")</f>
        <v>1,821</v>
      </c>
    </row>
    <row r="122" spans="19:32" x14ac:dyDescent="0.25">
      <c r="S122" s="101" t="s">
        <v>100</v>
      </c>
      <c r="T122" s="112"/>
      <c r="U122" s="112"/>
      <c r="V122" s="112">
        <v>1077</v>
      </c>
      <c r="W122" s="112">
        <v>1040</v>
      </c>
      <c r="X122" s="112">
        <v>1118</v>
      </c>
      <c r="Y122" s="112">
        <v>1161</v>
      </c>
      <c r="Z122" s="112">
        <v>1186</v>
      </c>
      <c r="AB122" s="109" t="str">
        <f>TEXT(Z122,"###,###")</f>
        <v>1,186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7270</v>
      </c>
      <c r="W124" s="112">
        <v>7117</v>
      </c>
      <c r="X124" s="112">
        <v>7491</v>
      </c>
      <c r="Y124" s="112">
        <v>7541</v>
      </c>
      <c r="Z124" s="112">
        <v>7835</v>
      </c>
      <c r="AB124" s="109" t="str">
        <f>TEXT(Z124,"###,###")</f>
        <v>7,835</v>
      </c>
      <c r="AD124" s="127">
        <f>Z124/$Z$7*100</f>
        <v>81.1496633868462</v>
      </c>
    </row>
    <row r="125" spans="19:32" x14ac:dyDescent="0.25">
      <c r="S125" s="101" t="s">
        <v>102</v>
      </c>
      <c r="T125" s="112"/>
      <c r="U125" s="112"/>
      <c r="V125" s="112">
        <v>3059</v>
      </c>
      <c r="W125" s="112">
        <v>2742</v>
      </c>
      <c r="X125" s="112">
        <v>3025</v>
      </c>
      <c r="Y125" s="112">
        <v>3009</v>
      </c>
      <c r="Z125" s="112">
        <v>3007</v>
      </c>
      <c r="AB125" s="109" t="str">
        <f>TEXT(Z125,"###,###")</f>
        <v>3,007</v>
      </c>
      <c r="AD125" s="127">
        <f>Z125/$Z$7*100</f>
        <v>31.144484722941478</v>
      </c>
    </row>
    <row r="127" spans="19:32" x14ac:dyDescent="0.25">
      <c r="S127" s="101" t="s">
        <v>103</v>
      </c>
      <c r="T127" s="112"/>
      <c r="U127" s="112"/>
      <c r="V127" s="112">
        <v>4934</v>
      </c>
      <c r="W127" s="112">
        <v>4652</v>
      </c>
      <c r="X127" s="112">
        <v>4950</v>
      </c>
      <c r="Y127" s="112">
        <v>4926</v>
      </c>
      <c r="Z127" s="112">
        <v>5103</v>
      </c>
      <c r="AB127" s="109" t="str">
        <f>TEXT(Z127,"###,###")</f>
        <v>5,103</v>
      </c>
      <c r="AD127" s="127">
        <f>Z127/$Z$7*100</f>
        <v>52.853443811496639</v>
      </c>
    </row>
    <row r="128" spans="19:32" x14ac:dyDescent="0.25">
      <c r="S128" s="101" t="s">
        <v>104</v>
      </c>
      <c r="T128" s="112"/>
      <c r="U128" s="112"/>
      <c r="V128" s="112">
        <v>4315</v>
      </c>
      <c r="W128" s="112">
        <v>4167</v>
      </c>
      <c r="X128" s="112">
        <v>4443</v>
      </c>
      <c r="Y128" s="112">
        <v>4463</v>
      </c>
      <c r="Z128" s="112">
        <v>4548</v>
      </c>
      <c r="AB128" s="109" t="str">
        <f>TEXT(Z128,"###,###")</f>
        <v>4,548</v>
      </c>
      <c r="AD128" s="127">
        <f>Z128/$Z$7*100</f>
        <v>47.105126877265661</v>
      </c>
    </row>
    <row r="130" spans="19:20" x14ac:dyDescent="0.25">
      <c r="S130" s="101" t="s">
        <v>280</v>
      </c>
      <c r="T130" s="127">
        <v>68.865872604867945</v>
      </c>
    </row>
    <row r="131" spans="19:20" x14ac:dyDescent="0.25">
      <c r="S131" s="101" t="s">
        <v>281</v>
      </c>
      <c r="T131" s="127">
        <v>18.86069394096323</v>
      </c>
    </row>
    <row r="132" spans="19:20" x14ac:dyDescent="0.25">
      <c r="S132" s="101" t="s">
        <v>282</v>
      </c>
      <c r="T132" s="127">
        <v>12.283790781978251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7A700B-A61E-4EC5-913C-2B7CFC0B8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09D400D-3BEF-43D7-9818-AC77B64FEF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6DF8A56-B046-4A4F-B946-04EC3F7E72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0174364-B5F5-4456-A3AB-5646A03CED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1250-095D-497C-AE55-1E1570C48A4D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219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219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8.18 Darebin,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132766</v>
      </c>
      <c r="W4" s="108">
        <v>137907</v>
      </c>
      <c r="X4" s="108">
        <v>134610</v>
      </c>
      <c r="Y4" s="108">
        <v>132316</v>
      </c>
      <c r="Z4" s="108">
        <v>142739</v>
      </c>
      <c r="AB4" s="109" t="str">
        <f>TEXT(Z4,"###,###")</f>
        <v>142,739</v>
      </c>
      <c r="AD4" s="110">
        <f>Z4/Y4-1</f>
        <v>7.8773542126424623E-2</v>
      </c>
      <c r="AF4" s="110">
        <f>Z4/V4-1</f>
        <v>7.5117123359896398E-2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66109</v>
      </c>
      <c r="W5" s="108">
        <v>68193</v>
      </c>
      <c r="X5" s="108">
        <v>66409</v>
      </c>
      <c r="Y5" s="108">
        <v>65097</v>
      </c>
      <c r="Z5" s="108">
        <v>69345</v>
      </c>
      <c r="AB5" s="109" t="str">
        <f>TEXT(Z5,"###,###")</f>
        <v>69,345</v>
      </c>
      <c r="AD5" s="110">
        <f t="shared" ref="AD5:AD9" si="0">Z5/Y5-1</f>
        <v>6.5256463431494494E-2</v>
      </c>
      <c r="AF5" s="110">
        <f t="shared" ref="AF5:AF9" si="1">Z5/V5-1</f>
        <v>4.8949462251735687E-2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66655</v>
      </c>
      <c r="W6" s="108">
        <v>69719</v>
      </c>
      <c r="X6" s="108">
        <v>68198</v>
      </c>
      <c r="Y6" s="108">
        <v>67171</v>
      </c>
      <c r="Z6" s="108">
        <v>73349</v>
      </c>
      <c r="AB6" s="109" t="str">
        <f>TEXT(Z6,"###,###")</f>
        <v>73,349</v>
      </c>
      <c r="AD6" s="110">
        <f t="shared" si="0"/>
        <v>9.1974215063048037E-2</v>
      </c>
      <c r="AF6" s="110">
        <f t="shared" si="1"/>
        <v>0.1004275748255945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90234</v>
      </c>
      <c r="W7" s="108">
        <v>92728</v>
      </c>
      <c r="X7" s="108">
        <v>92528</v>
      </c>
      <c r="Y7" s="108">
        <v>89961</v>
      </c>
      <c r="Z7" s="108">
        <v>90852</v>
      </c>
      <c r="AB7" s="109" t="str">
        <f>TEXT(Z7,"###,###")</f>
        <v>90,852</v>
      </c>
      <c r="AD7" s="110">
        <f t="shared" si="0"/>
        <v>9.9042918598060137E-3</v>
      </c>
      <c r="AF7" s="110">
        <f t="shared" si="1"/>
        <v>6.8488596316245154E-3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142,739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90,852</v>
      </c>
      <c r="P8" s="67"/>
      <c r="S8" s="107" t="s">
        <v>83</v>
      </c>
      <c r="T8" s="108"/>
      <c r="U8" s="108"/>
      <c r="V8" s="108">
        <v>44037.47</v>
      </c>
      <c r="W8" s="108">
        <v>44892</v>
      </c>
      <c r="X8" s="108">
        <v>46372.95</v>
      </c>
      <c r="Y8" s="108">
        <v>49852.07</v>
      </c>
      <c r="Z8" s="108">
        <v>50458</v>
      </c>
      <c r="AB8" s="109" t="str">
        <f>TEXT(Z8,"$###,###")</f>
        <v>$50,458</v>
      </c>
      <c r="AD8" s="110">
        <f t="shared" si="0"/>
        <v>1.215456048264385E-2</v>
      </c>
      <c r="AF8" s="110">
        <f t="shared" si="1"/>
        <v>0.14579697698346439</v>
      </c>
    </row>
    <row r="9" spans="1:32" x14ac:dyDescent="0.25">
      <c r="A9" s="30" t="s">
        <v>14</v>
      </c>
      <c r="B9" s="71"/>
      <c r="C9" s="72"/>
      <c r="D9" s="73">
        <f>AD104</f>
        <v>75.565192414126486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49.518997930700479</v>
      </c>
      <c r="P9" s="74" t="s">
        <v>84</v>
      </c>
      <c r="S9" s="107" t="s">
        <v>7</v>
      </c>
      <c r="T9" s="108"/>
      <c r="U9" s="108"/>
      <c r="V9" s="108">
        <v>5494237909</v>
      </c>
      <c r="W9" s="108">
        <v>5913898309</v>
      </c>
      <c r="X9" s="108">
        <v>6199985087</v>
      </c>
      <c r="Y9" s="108">
        <v>6443742199</v>
      </c>
      <c r="Z9" s="108">
        <v>6877948325</v>
      </c>
      <c r="AB9" s="109" t="str">
        <f>TEXT(Z9/1000000,"$#,###.0")&amp;" mil"</f>
        <v>$6,877.9 mil</v>
      </c>
      <c r="AD9" s="110">
        <f t="shared" si="0"/>
        <v>6.738415544734E-2</v>
      </c>
      <c r="AF9" s="110">
        <f t="shared" si="1"/>
        <v>0.25184756082975079</v>
      </c>
    </row>
    <row r="10" spans="1:32" x14ac:dyDescent="0.25">
      <c r="A10" s="30" t="s">
        <v>17</v>
      </c>
      <c r="B10" s="71"/>
      <c r="C10" s="72"/>
      <c r="D10" s="73">
        <f>AD105</f>
        <v>18.643117858468955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50.442477876106196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83.834147844846569</v>
      </c>
      <c r="P11" s="74" t="s">
        <v>84</v>
      </c>
      <c r="S11" s="107" t="s">
        <v>29</v>
      </c>
      <c r="T11" s="112"/>
      <c r="U11" s="112"/>
      <c r="V11" s="112">
        <v>118568</v>
      </c>
      <c r="W11" s="112">
        <v>123078</v>
      </c>
      <c r="X11" s="112">
        <v>119825</v>
      </c>
      <c r="Y11" s="112">
        <v>117526</v>
      </c>
      <c r="Z11" s="112">
        <v>128049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5.9569409589222033</v>
      </c>
      <c r="P12" s="74" t="s">
        <v>84</v>
      </c>
      <c r="S12" s="107" t="s">
        <v>30</v>
      </c>
      <c r="T12" s="112"/>
      <c r="U12" s="112"/>
      <c r="V12" s="112">
        <v>14197</v>
      </c>
      <c r="W12" s="112">
        <v>14833</v>
      </c>
      <c r="X12" s="112">
        <v>14788</v>
      </c>
      <c r="Y12" s="112">
        <v>14790</v>
      </c>
      <c r="Z12" s="112">
        <v>14690</v>
      </c>
    </row>
    <row r="13" spans="1:32" ht="15" customHeight="1" x14ac:dyDescent="0.25">
      <c r="A13" s="30" t="s">
        <v>19</v>
      </c>
      <c r="B13" s="72"/>
      <c r="C13" s="72"/>
      <c r="D13" s="73">
        <f>AD108</f>
        <v>13.884782715305558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10.208911196231234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13.772690014642109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21.974372806310818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21.245308355255194</v>
      </c>
      <c r="P15" s="74" t="s">
        <v>84</v>
      </c>
      <c r="S15" s="115" t="s">
        <v>60</v>
      </c>
      <c r="T15" s="115"/>
      <c r="U15" s="116"/>
      <c r="V15" s="116">
        <v>677</v>
      </c>
      <c r="W15" s="116">
        <v>605</v>
      </c>
      <c r="X15" s="116">
        <v>534</v>
      </c>
      <c r="Y15" s="112">
        <v>547</v>
      </c>
      <c r="Z15" s="112">
        <v>526</v>
      </c>
      <c r="AB15" s="117">
        <f t="shared" ref="AB15:AB34" si="2">IF(Z15="np",0,Z15/$Z$34)</f>
        <v>3.6850991684006249E-3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44.588374585782439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78.75469164474481</v>
      </c>
      <c r="P16" s="37" t="s">
        <v>84</v>
      </c>
      <c r="S16" s="115" t="s">
        <v>61</v>
      </c>
      <c r="T16" s="115"/>
      <c r="U16" s="116"/>
      <c r="V16" s="116">
        <v>128</v>
      </c>
      <c r="W16" s="116">
        <v>135</v>
      </c>
      <c r="X16" s="116">
        <v>162</v>
      </c>
      <c r="Y16" s="112">
        <v>145</v>
      </c>
      <c r="Z16" s="112">
        <v>134</v>
      </c>
      <c r="AB16" s="117">
        <f t="shared" si="2"/>
        <v>9.3878952198799188E-4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6158</v>
      </c>
      <c r="W17" s="116">
        <v>6105</v>
      </c>
      <c r="X17" s="116">
        <v>5604</v>
      </c>
      <c r="Y17" s="112">
        <v>5659</v>
      </c>
      <c r="Z17" s="112">
        <v>5850</v>
      </c>
      <c r="AB17" s="117">
        <f t="shared" si="2"/>
        <v>4.098446793753547E-2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798</v>
      </c>
      <c r="W18" s="116">
        <v>836</v>
      </c>
      <c r="X18" s="116">
        <v>845</v>
      </c>
      <c r="Y18" s="112">
        <v>838</v>
      </c>
      <c r="Z18" s="112">
        <v>840</v>
      </c>
      <c r="AB18" s="117">
        <f t="shared" si="2"/>
        <v>5.8849492423127849E-3</v>
      </c>
    </row>
    <row r="19" spans="1:28" x14ac:dyDescent="0.25">
      <c r="A19" s="63" t="str">
        <f>$S$1&amp;" ("&amp;$V$2&amp;" to "&amp;$Z$2&amp;")"</f>
        <v>Darebin (2017-18 to 2021-22)</v>
      </c>
      <c r="B19" s="63"/>
      <c r="C19" s="63"/>
      <c r="D19" s="63"/>
      <c r="E19" s="63"/>
      <c r="F19" s="63"/>
      <c r="G19" s="63" t="str">
        <f>$S$1&amp;" ("&amp;$V$2&amp;" to "&amp;$Z$2&amp;")"</f>
        <v>Darebin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6322</v>
      </c>
      <c r="W19" s="116">
        <v>6609</v>
      </c>
      <c r="X19" s="116">
        <v>6336</v>
      </c>
      <c r="Y19" s="112">
        <v>6432</v>
      </c>
      <c r="Z19" s="112">
        <v>6833</v>
      </c>
      <c r="AB19" s="117">
        <f t="shared" si="2"/>
        <v>4.7871259729432451E-2</v>
      </c>
    </row>
    <row r="20" spans="1:28" x14ac:dyDescent="0.25">
      <c r="S20" s="115" t="s">
        <v>65</v>
      </c>
      <c r="T20" s="115"/>
      <c r="U20" s="116"/>
      <c r="V20" s="116">
        <v>4624</v>
      </c>
      <c r="W20" s="116">
        <v>4751</v>
      </c>
      <c r="X20" s="116">
        <v>4323</v>
      </c>
      <c r="Y20" s="112">
        <v>4246</v>
      </c>
      <c r="Z20" s="112">
        <v>4326</v>
      </c>
      <c r="AB20" s="117">
        <f t="shared" si="2"/>
        <v>3.0307488597910843E-2</v>
      </c>
    </row>
    <row r="21" spans="1:28" x14ac:dyDescent="0.25">
      <c r="S21" s="115" t="s">
        <v>66</v>
      </c>
      <c r="T21" s="115"/>
      <c r="U21" s="116"/>
      <c r="V21" s="116">
        <v>10883</v>
      </c>
      <c r="W21" s="116">
        <v>10918</v>
      </c>
      <c r="X21" s="116">
        <v>10879</v>
      </c>
      <c r="Y21" s="112">
        <v>11159</v>
      </c>
      <c r="Z21" s="112">
        <v>12496</v>
      </c>
      <c r="AB21" s="117">
        <f t="shared" si="2"/>
        <v>8.7545625871357807E-2</v>
      </c>
    </row>
    <row r="22" spans="1:28" x14ac:dyDescent="0.25">
      <c r="S22" s="115" t="s">
        <v>67</v>
      </c>
      <c r="T22" s="115"/>
      <c r="U22" s="116"/>
      <c r="V22" s="116">
        <v>10652</v>
      </c>
      <c r="W22" s="116">
        <v>11075</v>
      </c>
      <c r="X22" s="116">
        <v>11058</v>
      </c>
      <c r="Y22" s="112">
        <v>10201</v>
      </c>
      <c r="Z22" s="112">
        <v>11812</v>
      </c>
      <c r="AB22" s="117">
        <f t="shared" si="2"/>
        <v>8.2753595774045979E-2</v>
      </c>
    </row>
    <row r="23" spans="1:28" x14ac:dyDescent="0.25">
      <c r="S23" s="115" t="s">
        <v>68</v>
      </c>
      <c r="T23" s="115"/>
      <c r="U23" s="116"/>
      <c r="V23" s="116">
        <v>4156</v>
      </c>
      <c r="W23" s="116">
        <v>4244</v>
      </c>
      <c r="X23" s="116">
        <v>4214</v>
      </c>
      <c r="Y23" s="112">
        <v>4273</v>
      </c>
      <c r="Z23" s="112">
        <v>4355</v>
      </c>
      <c r="AB23" s="117">
        <f t="shared" si="2"/>
        <v>3.0510659464609735E-2</v>
      </c>
    </row>
    <row r="24" spans="1:28" x14ac:dyDescent="0.25">
      <c r="S24" s="115" t="s">
        <v>69</v>
      </c>
      <c r="T24" s="115"/>
      <c r="U24" s="116"/>
      <c r="V24" s="116">
        <v>3687</v>
      </c>
      <c r="W24" s="116">
        <v>3941</v>
      </c>
      <c r="X24" s="116">
        <v>3698</v>
      </c>
      <c r="Y24" s="112">
        <v>3582</v>
      </c>
      <c r="Z24" s="112">
        <v>4089</v>
      </c>
      <c r="AB24" s="117">
        <f t="shared" si="2"/>
        <v>2.8647092204544023E-2</v>
      </c>
    </row>
    <row r="25" spans="1:28" x14ac:dyDescent="0.25">
      <c r="S25" s="115" t="s">
        <v>70</v>
      </c>
      <c r="T25" s="115"/>
      <c r="U25" s="116"/>
      <c r="V25" s="116">
        <v>5403</v>
      </c>
      <c r="W25" s="116">
        <v>5520</v>
      </c>
      <c r="X25" s="116">
        <v>5714</v>
      </c>
      <c r="Y25" s="112">
        <v>5879</v>
      </c>
      <c r="Z25" s="112">
        <v>6286</v>
      </c>
      <c r="AB25" s="117">
        <f t="shared" si="2"/>
        <v>4.403903682997401E-2</v>
      </c>
    </row>
    <row r="26" spans="1:28" x14ac:dyDescent="0.25">
      <c r="S26" s="115" t="s">
        <v>71</v>
      </c>
      <c r="T26" s="115"/>
      <c r="U26" s="116"/>
      <c r="V26" s="116">
        <v>2056</v>
      </c>
      <c r="W26" s="116">
        <v>2062</v>
      </c>
      <c r="X26" s="116">
        <v>1866</v>
      </c>
      <c r="Y26" s="112">
        <v>1804</v>
      </c>
      <c r="Z26" s="112">
        <v>2011</v>
      </c>
      <c r="AB26" s="117">
        <f t="shared" si="2"/>
        <v>1.4088848721775012E-2</v>
      </c>
    </row>
    <row r="27" spans="1:28" x14ac:dyDescent="0.25">
      <c r="S27" s="115" t="s">
        <v>72</v>
      </c>
      <c r="T27" s="115"/>
      <c r="U27" s="116"/>
      <c r="V27" s="116">
        <v>13547</v>
      </c>
      <c r="W27" s="116">
        <v>14513</v>
      </c>
      <c r="X27" s="116">
        <v>14061</v>
      </c>
      <c r="Y27" s="112">
        <v>14150</v>
      </c>
      <c r="Z27" s="112">
        <v>15292</v>
      </c>
      <c r="AB27" s="117">
        <f t="shared" si="2"/>
        <v>0.10713409977791323</v>
      </c>
    </row>
    <row r="28" spans="1:28" x14ac:dyDescent="0.25">
      <c r="S28" s="115" t="s">
        <v>73</v>
      </c>
      <c r="T28" s="115"/>
      <c r="U28" s="116"/>
      <c r="V28" s="116">
        <v>13610</v>
      </c>
      <c r="W28" s="116">
        <v>14499</v>
      </c>
      <c r="X28" s="116">
        <v>13913</v>
      </c>
      <c r="Y28" s="112">
        <v>12463</v>
      </c>
      <c r="Z28" s="112">
        <v>13262</v>
      </c>
      <c r="AB28" s="117">
        <f t="shared" si="2"/>
        <v>9.2912139108990655E-2</v>
      </c>
    </row>
    <row r="29" spans="1:28" x14ac:dyDescent="0.25">
      <c r="S29" s="115" t="s">
        <v>74</v>
      </c>
      <c r="T29" s="115"/>
      <c r="U29" s="116"/>
      <c r="V29" s="116">
        <v>7101</v>
      </c>
      <c r="W29" s="116">
        <v>10755</v>
      </c>
      <c r="X29" s="116">
        <v>7406</v>
      </c>
      <c r="Y29" s="112">
        <v>7805</v>
      </c>
      <c r="Z29" s="112">
        <v>8859</v>
      </c>
      <c r="AB29" s="117">
        <f t="shared" si="2"/>
        <v>6.2065196830534478E-2</v>
      </c>
    </row>
    <row r="30" spans="1:28" x14ac:dyDescent="0.25">
      <c r="S30" s="115" t="s">
        <v>75</v>
      </c>
      <c r="T30" s="115"/>
      <c r="U30" s="116"/>
      <c r="V30" s="116">
        <v>13864</v>
      </c>
      <c r="W30" s="116">
        <v>11628</v>
      </c>
      <c r="X30" s="116">
        <v>13976</v>
      </c>
      <c r="Y30" s="112">
        <v>13193</v>
      </c>
      <c r="Z30" s="112">
        <v>13914</v>
      </c>
      <c r="AB30" s="117">
        <f t="shared" si="2"/>
        <v>9.7479980663738197E-2</v>
      </c>
    </row>
    <row r="31" spans="1:28" x14ac:dyDescent="0.25">
      <c r="S31" s="115" t="s">
        <v>76</v>
      </c>
      <c r="T31" s="115"/>
      <c r="U31" s="116"/>
      <c r="V31" s="116">
        <v>15137</v>
      </c>
      <c r="W31" s="116">
        <v>16108</v>
      </c>
      <c r="X31" s="116">
        <v>16962</v>
      </c>
      <c r="Y31" s="112">
        <v>18002</v>
      </c>
      <c r="Z31" s="112">
        <v>19655</v>
      </c>
      <c r="AB31" s="117">
        <f t="shared" si="2"/>
        <v>0.13770080637816404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4461</v>
      </c>
      <c r="W32" s="116">
        <v>4832</v>
      </c>
      <c r="X32" s="116">
        <v>4987</v>
      </c>
      <c r="Y32" s="112">
        <v>4716</v>
      </c>
      <c r="Z32" s="112">
        <v>5197</v>
      </c>
      <c r="AB32" s="117">
        <f t="shared" si="2"/>
        <v>3.6409620490832788E-2</v>
      </c>
    </row>
    <row r="33" spans="19:32" x14ac:dyDescent="0.25">
      <c r="S33" s="115" t="s">
        <v>78</v>
      </c>
      <c r="T33" s="115"/>
      <c r="U33" s="116"/>
      <c r="V33" s="116">
        <v>4503</v>
      </c>
      <c r="W33" s="116">
        <v>4831</v>
      </c>
      <c r="X33" s="116">
        <v>4766</v>
      </c>
      <c r="Y33" s="112">
        <v>4729</v>
      </c>
      <c r="Z33" s="112">
        <v>4835</v>
      </c>
      <c r="AB33" s="117">
        <f t="shared" si="2"/>
        <v>3.3873487603074189E-2</v>
      </c>
    </row>
    <row r="34" spans="19:32" x14ac:dyDescent="0.25">
      <c r="S34" s="118" t="s">
        <v>53</v>
      </c>
      <c r="T34" s="118"/>
      <c r="U34" s="119"/>
      <c r="V34" s="119">
        <v>132764</v>
      </c>
      <c r="W34" s="119">
        <v>137906</v>
      </c>
      <c r="X34" s="119">
        <v>134614</v>
      </c>
      <c r="Y34" s="120">
        <v>132316</v>
      </c>
      <c r="Z34" s="120">
        <v>142737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74582</v>
      </c>
      <c r="W37" s="112">
        <v>75224</v>
      </c>
      <c r="X37" s="112">
        <v>75372</v>
      </c>
      <c r="Y37" s="112">
        <v>73523</v>
      </c>
      <c r="Z37" s="112">
        <v>71551</v>
      </c>
      <c r="AB37" s="132">
        <f>Z37/Z40*100</f>
        <v>78.75469164474481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15648</v>
      </c>
      <c r="W38" s="112">
        <v>17502</v>
      </c>
      <c r="X38" s="112">
        <v>17160</v>
      </c>
      <c r="Y38" s="112">
        <v>16437</v>
      </c>
      <c r="Z38" s="112">
        <v>19302</v>
      </c>
      <c r="AB38" s="132">
        <f>Z38/Z40*100</f>
        <v>21.245308355255194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90230</v>
      </c>
      <c r="W40" s="112">
        <v>92726</v>
      </c>
      <c r="X40" s="112">
        <v>92532</v>
      </c>
      <c r="Y40" s="112">
        <v>89960</v>
      </c>
      <c r="Z40" s="112">
        <v>90853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5</v>
      </c>
      <c r="X44" s="112">
        <v>8</v>
      </c>
      <c r="Y44" s="112">
        <v>13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529</v>
      </c>
      <c r="W45" s="112">
        <v>600</v>
      </c>
      <c r="X45" s="112">
        <v>553</v>
      </c>
      <c r="Y45" s="112">
        <v>570</v>
      </c>
      <c r="Z45" s="112">
        <v>971</v>
      </c>
    </row>
    <row r="46" spans="19:32" x14ac:dyDescent="0.25">
      <c r="S46" s="115" t="s">
        <v>38</v>
      </c>
      <c r="T46" s="115"/>
      <c r="U46" s="112"/>
      <c r="V46" s="112">
        <v>2509</v>
      </c>
      <c r="W46" s="112">
        <v>2691</v>
      </c>
      <c r="X46" s="112">
        <v>2392</v>
      </c>
      <c r="Y46" s="112">
        <v>2205</v>
      </c>
      <c r="Z46" s="112">
        <v>2891</v>
      </c>
    </row>
    <row r="47" spans="19:32" x14ac:dyDescent="0.25">
      <c r="S47" s="115" t="s">
        <v>39</v>
      </c>
      <c r="T47" s="115"/>
      <c r="U47" s="112"/>
      <c r="V47" s="112">
        <v>6364</v>
      </c>
      <c r="W47" s="112">
        <v>6645</v>
      </c>
      <c r="X47" s="112">
        <v>6370</v>
      </c>
      <c r="Y47" s="112">
        <v>5832</v>
      </c>
      <c r="Z47" s="112">
        <v>6191</v>
      </c>
    </row>
    <row r="48" spans="19:32" x14ac:dyDescent="0.25">
      <c r="S48" s="115" t="s">
        <v>40</v>
      </c>
      <c r="T48" s="115"/>
      <c r="U48" s="112"/>
      <c r="V48" s="112">
        <v>11041</v>
      </c>
      <c r="W48" s="112">
        <v>11678</v>
      </c>
      <c r="X48" s="112">
        <v>11085</v>
      </c>
      <c r="Y48" s="112">
        <v>10597</v>
      </c>
      <c r="Z48" s="112">
        <v>10886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11013</v>
      </c>
      <c r="W49" s="112">
        <v>11087</v>
      </c>
      <c r="X49" s="112">
        <v>10804</v>
      </c>
      <c r="Y49" s="112">
        <v>10602</v>
      </c>
      <c r="Z49" s="112">
        <v>10859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Darebin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8588</v>
      </c>
      <c r="W50" s="112">
        <v>9003</v>
      </c>
      <c r="X50" s="112">
        <v>8835</v>
      </c>
      <c r="Y50" s="112">
        <v>8836</v>
      </c>
      <c r="Z50" s="112">
        <v>9402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6716</v>
      </c>
      <c r="W51" s="112">
        <v>6759</v>
      </c>
      <c r="X51" s="112">
        <v>6619</v>
      </c>
      <c r="Y51" s="112">
        <v>6679</v>
      </c>
      <c r="Z51" s="112">
        <v>7109</v>
      </c>
    </row>
    <row r="52" spans="1:26" ht="15" customHeight="1" x14ac:dyDescent="0.25">
      <c r="S52" s="115" t="s">
        <v>44</v>
      </c>
      <c r="T52" s="115"/>
      <c r="U52" s="112"/>
      <c r="V52" s="112">
        <v>6302</v>
      </c>
      <c r="W52" s="112">
        <v>6305</v>
      </c>
      <c r="X52" s="112">
        <v>6083</v>
      </c>
      <c r="Y52" s="112">
        <v>5851</v>
      </c>
      <c r="Z52" s="112">
        <v>5969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4778</v>
      </c>
      <c r="W53" s="112">
        <v>4794</v>
      </c>
      <c r="X53" s="112">
        <v>4908</v>
      </c>
      <c r="Y53" s="112">
        <v>5177</v>
      </c>
      <c r="Z53" s="112">
        <v>5597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3812</v>
      </c>
      <c r="W54" s="112">
        <v>3927</v>
      </c>
      <c r="X54" s="112">
        <v>3910</v>
      </c>
      <c r="Y54" s="112">
        <v>3784</v>
      </c>
      <c r="Z54" s="112">
        <v>4077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2534</v>
      </c>
      <c r="W55" s="112">
        <v>2695</v>
      </c>
      <c r="X55" s="112">
        <v>2753</v>
      </c>
      <c r="Y55" s="112">
        <v>2827</v>
      </c>
      <c r="Z55" s="112">
        <v>3006</v>
      </c>
    </row>
    <row r="56" spans="1:26" ht="15" customHeight="1" x14ac:dyDescent="0.25">
      <c r="S56" s="115" t="s">
        <v>48</v>
      </c>
      <c r="T56" s="115"/>
      <c r="U56" s="112"/>
      <c r="V56" s="112">
        <v>1109</v>
      </c>
      <c r="W56" s="112">
        <v>1182</v>
      </c>
      <c r="X56" s="112">
        <v>1237</v>
      </c>
      <c r="Y56" s="112">
        <v>1307</v>
      </c>
      <c r="Z56" s="112">
        <v>1495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422</v>
      </c>
      <c r="W57" s="112">
        <v>451</v>
      </c>
      <c r="X57" s="112">
        <v>490</v>
      </c>
      <c r="Y57" s="112">
        <v>476</v>
      </c>
      <c r="Z57" s="112">
        <v>516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192</v>
      </c>
      <c r="W58" s="112">
        <v>194</v>
      </c>
      <c r="X58" s="112">
        <v>176</v>
      </c>
      <c r="Y58" s="112">
        <v>170</v>
      </c>
      <c r="Z58" s="112">
        <v>208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119</v>
      </c>
      <c r="W59" s="112">
        <v>113</v>
      </c>
      <c r="X59" s="112">
        <v>107</v>
      </c>
      <c r="Y59" s="112">
        <v>91</v>
      </c>
      <c r="Z59" s="112">
        <v>92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77</v>
      </c>
      <c r="W60" s="112">
        <v>73</v>
      </c>
      <c r="X60" s="112">
        <v>73</v>
      </c>
      <c r="Y60" s="112">
        <v>80</v>
      </c>
      <c r="Z60" s="112">
        <v>67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66106</v>
      </c>
      <c r="W61" s="112">
        <v>68192</v>
      </c>
      <c r="X61" s="112">
        <v>66412</v>
      </c>
      <c r="Y61" s="112">
        <v>65097</v>
      </c>
      <c r="Z61" s="112">
        <v>69344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24</v>
      </c>
      <c r="X63" s="112">
        <v>14</v>
      </c>
      <c r="Y63" s="112">
        <v>15</v>
      </c>
      <c r="Z63" s="112">
        <v>21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754</v>
      </c>
      <c r="W64" s="112">
        <v>794</v>
      </c>
      <c r="X64" s="112">
        <v>780</v>
      </c>
      <c r="Y64" s="112">
        <v>817</v>
      </c>
      <c r="Z64" s="112">
        <v>1199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Darebin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2528</v>
      </c>
      <c r="W65" s="112">
        <v>2687</v>
      </c>
      <c r="X65" s="112">
        <v>2398</v>
      </c>
      <c r="Y65" s="112">
        <v>2482</v>
      </c>
      <c r="Z65" s="112">
        <v>3344</v>
      </c>
    </row>
    <row r="66" spans="1:26" x14ac:dyDescent="0.25">
      <c r="S66" s="115" t="s">
        <v>39</v>
      </c>
      <c r="T66" s="115"/>
      <c r="U66" s="112"/>
      <c r="V66" s="112">
        <v>6734</v>
      </c>
      <c r="W66" s="112">
        <v>7042</v>
      </c>
      <c r="X66" s="112">
        <v>6361</v>
      </c>
      <c r="Y66" s="112">
        <v>6176</v>
      </c>
      <c r="Z66" s="112">
        <v>6854</v>
      </c>
    </row>
    <row r="67" spans="1:26" x14ac:dyDescent="0.25">
      <c r="S67" s="115" t="s">
        <v>40</v>
      </c>
      <c r="T67" s="115"/>
      <c r="U67" s="112"/>
      <c r="V67" s="112">
        <v>11560</v>
      </c>
      <c r="W67" s="112">
        <v>12107</v>
      </c>
      <c r="X67" s="112">
        <v>11691</v>
      </c>
      <c r="Y67" s="112">
        <v>10838</v>
      </c>
      <c r="Z67" s="112">
        <v>11467</v>
      </c>
    </row>
    <row r="68" spans="1:26" x14ac:dyDescent="0.25">
      <c r="S68" s="115" t="s">
        <v>41</v>
      </c>
      <c r="T68" s="115"/>
      <c r="U68" s="112"/>
      <c r="V68" s="112">
        <v>10490</v>
      </c>
      <c r="W68" s="112">
        <v>11152</v>
      </c>
      <c r="X68" s="112">
        <v>11006</v>
      </c>
      <c r="Y68" s="112">
        <v>10994</v>
      </c>
      <c r="Z68" s="112">
        <v>11682</v>
      </c>
    </row>
    <row r="69" spans="1:26" x14ac:dyDescent="0.25">
      <c r="S69" s="115" t="s">
        <v>42</v>
      </c>
      <c r="T69" s="115"/>
      <c r="U69" s="112"/>
      <c r="V69" s="112">
        <v>8429</v>
      </c>
      <c r="W69" s="112">
        <v>8768</v>
      </c>
      <c r="X69" s="112">
        <v>8748</v>
      </c>
      <c r="Y69" s="112">
        <v>8623</v>
      </c>
      <c r="Z69" s="112">
        <v>9323</v>
      </c>
    </row>
    <row r="70" spans="1:26" x14ac:dyDescent="0.25">
      <c r="S70" s="115" t="s">
        <v>43</v>
      </c>
      <c r="T70" s="115"/>
      <c r="U70" s="112"/>
      <c r="V70" s="112">
        <v>6708</v>
      </c>
      <c r="W70" s="112">
        <v>6904</v>
      </c>
      <c r="X70" s="112">
        <v>6835</v>
      </c>
      <c r="Y70" s="112">
        <v>6811</v>
      </c>
      <c r="Z70" s="112">
        <v>7355</v>
      </c>
    </row>
    <row r="71" spans="1:26" x14ac:dyDescent="0.25">
      <c r="S71" s="115" t="s">
        <v>44</v>
      </c>
      <c r="T71" s="115"/>
      <c r="U71" s="112"/>
      <c r="V71" s="112">
        <v>6391</v>
      </c>
      <c r="W71" s="112">
        <v>6357</v>
      </c>
      <c r="X71" s="112">
        <v>6299</v>
      </c>
      <c r="Y71" s="112">
        <v>6044</v>
      </c>
      <c r="Z71" s="112">
        <v>6315</v>
      </c>
    </row>
    <row r="72" spans="1:26" x14ac:dyDescent="0.25">
      <c r="S72" s="115" t="s">
        <v>45</v>
      </c>
      <c r="T72" s="115"/>
      <c r="U72" s="112"/>
      <c r="V72" s="112">
        <v>5058</v>
      </c>
      <c r="W72" s="112">
        <v>5372</v>
      </c>
      <c r="X72" s="112">
        <v>5523</v>
      </c>
      <c r="Y72" s="112">
        <v>5632</v>
      </c>
      <c r="Z72" s="112">
        <v>6170</v>
      </c>
    </row>
    <row r="73" spans="1:26" x14ac:dyDescent="0.25">
      <c r="S73" s="115" t="s">
        <v>46</v>
      </c>
      <c r="T73" s="115"/>
      <c r="U73" s="112"/>
      <c r="V73" s="112">
        <v>3946</v>
      </c>
      <c r="W73" s="112">
        <v>4147</v>
      </c>
      <c r="X73" s="112">
        <v>4036</v>
      </c>
      <c r="Y73" s="112">
        <v>4131</v>
      </c>
      <c r="Z73" s="112">
        <v>4501</v>
      </c>
    </row>
    <row r="74" spans="1:26" x14ac:dyDescent="0.25">
      <c r="S74" s="115" t="s">
        <v>47</v>
      </c>
      <c r="T74" s="115"/>
      <c r="U74" s="112"/>
      <c r="V74" s="112">
        <v>2348</v>
      </c>
      <c r="W74" s="112">
        <v>2597</v>
      </c>
      <c r="X74" s="112">
        <v>2678</v>
      </c>
      <c r="Y74" s="112">
        <v>2704</v>
      </c>
      <c r="Z74" s="112">
        <v>3006</v>
      </c>
    </row>
    <row r="75" spans="1:26" x14ac:dyDescent="0.25">
      <c r="S75" s="115" t="s">
        <v>48</v>
      </c>
      <c r="T75" s="115"/>
      <c r="U75" s="112"/>
      <c r="V75" s="112">
        <v>976</v>
      </c>
      <c r="W75" s="112">
        <v>1050</v>
      </c>
      <c r="X75" s="112">
        <v>1109</v>
      </c>
      <c r="Y75" s="112">
        <v>1182</v>
      </c>
      <c r="Z75" s="112">
        <v>1353</v>
      </c>
    </row>
    <row r="76" spans="1:26" x14ac:dyDescent="0.25">
      <c r="S76" s="115" t="s">
        <v>49</v>
      </c>
      <c r="T76" s="115"/>
      <c r="U76" s="112"/>
      <c r="V76" s="112">
        <v>360</v>
      </c>
      <c r="W76" s="112">
        <v>366</v>
      </c>
      <c r="X76" s="112">
        <v>364</v>
      </c>
      <c r="Y76" s="112">
        <v>382</v>
      </c>
      <c r="Z76" s="112">
        <v>416</v>
      </c>
    </row>
    <row r="77" spans="1:26" x14ac:dyDescent="0.25">
      <c r="S77" s="115" t="s">
        <v>50</v>
      </c>
      <c r="T77" s="115"/>
      <c r="U77" s="112"/>
      <c r="V77" s="112">
        <v>146</v>
      </c>
      <c r="W77" s="112">
        <v>153</v>
      </c>
      <c r="X77" s="112">
        <v>148</v>
      </c>
      <c r="Y77" s="112">
        <v>147</v>
      </c>
      <c r="Z77" s="112">
        <v>163</v>
      </c>
    </row>
    <row r="78" spans="1:26" x14ac:dyDescent="0.25">
      <c r="S78" s="115" t="s">
        <v>51</v>
      </c>
      <c r="T78" s="115"/>
      <c r="U78" s="112"/>
      <c r="V78" s="112">
        <v>95</v>
      </c>
      <c r="W78" s="112">
        <v>94</v>
      </c>
      <c r="X78" s="112">
        <v>102</v>
      </c>
      <c r="Y78" s="112">
        <v>92</v>
      </c>
      <c r="Z78" s="112">
        <v>80</v>
      </c>
    </row>
    <row r="79" spans="1:26" x14ac:dyDescent="0.25">
      <c r="S79" s="115" t="s">
        <v>52</v>
      </c>
      <c r="T79" s="115"/>
      <c r="U79" s="112"/>
      <c r="V79" s="112">
        <v>111</v>
      </c>
      <c r="W79" s="112">
        <v>108</v>
      </c>
      <c r="X79" s="112">
        <v>105</v>
      </c>
      <c r="Y79" s="112">
        <v>101</v>
      </c>
      <c r="Z79" s="112">
        <v>97</v>
      </c>
    </row>
    <row r="80" spans="1:26" x14ac:dyDescent="0.25">
      <c r="S80" s="118" t="s">
        <v>53</v>
      </c>
      <c r="T80" s="118"/>
      <c r="U80" s="112"/>
      <c r="V80" s="112">
        <v>66656</v>
      </c>
      <c r="W80" s="112">
        <v>69717</v>
      </c>
      <c r="X80" s="112">
        <v>68204</v>
      </c>
      <c r="Y80" s="112">
        <v>67171</v>
      </c>
      <c r="Z80" s="112">
        <v>73343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Darebin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5539</v>
      </c>
      <c r="W83" s="112">
        <v>5660</v>
      </c>
      <c r="X83" s="112">
        <v>5785</v>
      </c>
      <c r="Y83" s="112">
        <v>5756</v>
      </c>
      <c r="Z83" s="112">
        <v>5795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9929</v>
      </c>
      <c r="W84" s="112">
        <v>10416</v>
      </c>
      <c r="X84" s="112">
        <v>10739</v>
      </c>
      <c r="Y84" s="112">
        <v>10689</v>
      </c>
      <c r="Z84" s="112">
        <v>11053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6009</v>
      </c>
      <c r="W85" s="112">
        <v>6045</v>
      </c>
      <c r="X85" s="112">
        <v>5874</v>
      </c>
      <c r="Y85" s="112">
        <v>5695</v>
      </c>
      <c r="Z85" s="112">
        <v>5658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142,739</v>
      </c>
      <c r="D86" s="96">
        <f t="shared" ref="D86:D91" si="4">AD4</f>
        <v>7.8773542126424623E-2</v>
      </c>
      <c r="E86" s="97">
        <f t="shared" ref="E86:E91" si="5">AD4</f>
        <v>7.8773542126424623E-2</v>
      </c>
      <c r="F86" s="96">
        <f t="shared" ref="F86:F91" si="6">AF4</f>
        <v>7.5117123359896398E-2</v>
      </c>
      <c r="G86" s="97">
        <f t="shared" ref="G86:G91" si="7">AF4</f>
        <v>7.5117123359896398E-2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2870</v>
      </c>
      <c r="W86" s="112">
        <v>2940</v>
      </c>
      <c r="X86" s="112">
        <v>3039</v>
      </c>
      <c r="Y86" s="112">
        <v>2921</v>
      </c>
      <c r="Z86" s="112">
        <v>2968</v>
      </c>
    </row>
    <row r="87" spans="1:30" ht="15" customHeight="1" x14ac:dyDescent="0.25">
      <c r="A87" s="98" t="s">
        <v>4</v>
      </c>
      <c r="B87" s="49"/>
      <c r="C87" s="57" t="str">
        <f t="shared" si="3"/>
        <v>69,345</v>
      </c>
      <c r="D87" s="96">
        <f t="shared" si="4"/>
        <v>6.5256463431494494E-2</v>
      </c>
      <c r="E87" s="97">
        <f t="shared" si="5"/>
        <v>6.5256463431494494E-2</v>
      </c>
      <c r="F87" s="96">
        <f t="shared" si="6"/>
        <v>4.8949462251735687E-2</v>
      </c>
      <c r="G87" s="97">
        <f t="shared" si="7"/>
        <v>4.8949462251735687E-2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3096</v>
      </c>
      <c r="W87" s="112">
        <v>3189</v>
      </c>
      <c r="X87" s="112">
        <v>3092</v>
      </c>
      <c r="Y87" s="112">
        <v>3034</v>
      </c>
      <c r="Z87" s="112">
        <v>3082</v>
      </c>
    </row>
    <row r="88" spans="1:30" ht="15" customHeight="1" x14ac:dyDescent="0.25">
      <c r="A88" s="98" t="s">
        <v>5</v>
      </c>
      <c r="B88" s="49"/>
      <c r="C88" s="57" t="str">
        <f t="shared" si="3"/>
        <v>73,349</v>
      </c>
      <c r="D88" s="96">
        <f t="shared" si="4"/>
        <v>9.1974215063048037E-2</v>
      </c>
      <c r="E88" s="97">
        <f t="shared" si="5"/>
        <v>9.1974215063048037E-2</v>
      </c>
      <c r="F88" s="96">
        <f t="shared" si="6"/>
        <v>0.1004275748255945</v>
      </c>
      <c r="G88" s="97">
        <f t="shared" si="7"/>
        <v>0.1004275748255945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2568</v>
      </c>
      <c r="W88" s="112">
        <v>2617</v>
      </c>
      <c r="X88" s="112">
        <v>2631</v>
      </c>
      <c r="Y88" s="112">
        <v>2523</v>
      </c>
      <c r="Z88" s="112">
        <v>2617</v>
      </c>
    </row>
    <row r="89" spans="1:30" ht="15" customHeight="1" x14ac:dyDescent="0.25">
      <c r="A89" s="49" t="s">
        <v>6</v>
      </c>
      <c r="B89" s="49"/>
      <c r="C89" s="57" t="str">
        <f t="shared" si="3"/>
        <v>90,852</v>
      </c>
      <c r="D89" s="96">
        <f t="shared" si="4"/>
        <v>9.9042918598060137E-3</v>
      </c>
      <c r="E89" s="97">
        <f t="shared" si="5"/>
        <v>9.9042918598060137E-3</v>
      </c>
      <c r="F89" s="96">
        <f t="shared" si="6"/>
        <v>6.8488596316245154E-3</v>
      </c>
      <c r="G89" s="97">
        <f t="shared" si="7"/>
        <v>6.8488596316245154E-3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2367</v>
      </c>
      <c r="W89" s="112">
        <v>2406</v>
      </c>
      <c r="X89" s="112">
        <v>2271</v>
      </c>
      <c r="Y89" s="112">
        <v>2153</v>
      </c>
      <c r="Z89" s="112">
        <v>2108</v>
      </c>
    </row>
    <row r="90" spans="1:30" ht="15" customHeight="1" x14ac:dyDescent="0.25">
      <c r="A90" s="49" t="s">
        <v>96</v>
      </c>
      <c r="B90" s="49"/>
      <c r="C90" s="57" t="str">
        <f t="shared" si="3"/>
        <v>$50,458</v>
      </c>
      <c r="D90" s="96">
        <f t="shared" si="4"/>
        <v>1.215456048264385E-2</v>
      </c>
      <c r="E90" s="97">
        <f t="shared" si="5"/>
        <v>1.215456048264385E-2</v>
      </c>
      <c r="F90" s="96">
        <f t="shared" si="6"/>
        <v>0.14579697698346439</v>
      </c>
      <c r="G90" s="97">
        <f t="shared" si="7"/>
        <v>0.14579697698346439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4186</v>
      </c>
      <c r="W90" s="112">
        <v>4304</v>
      </c>
      <c r="X90" s="112">
        <v>4123</v>
      </c>
      <c r="Y90" s="112">
        <v>3748</v>
      </c>
      <c r="Z90" s="112">
        <v>3640</v>
      </c>
    </row>
    <row r="91" spans="1:30" ht="15" customHeight="1" x14ac:dyDescent="0.25">
      <c r="A91" s="49" t="s">
        <v>7</v>
      </c>
      <c r="B91" s="49"/>
      <c r="C91" s="57" t="str">
        <f t="shared" si="3"/>
        <v>$6,877.9 mil</v>
      </c>
      <c r="D91" s="96">
        <f t="shared" si="4"/>
        <v>6.738415544734E-2</v>
      </c>
      <c r="E91" s="97">
        <f t="shared" si="5"/>
        <v>6.738415544734E-2</v>
      </c>
      <c r="F91" s="96">
        <f t="shared" si="6"/>
        <v>0.25184756082975079</v>
      </c>
      <c r="G91" s="97">
        <f t="shared" si="7"/>
        <v>0.25184756082975079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45561</v>
      </c>
      <c r="W91" s="112">
        <v>46624</v>
      </c>
      <c r="X91" s="112">
        <v>46321</v>
      </c>
      <c r="Y91" s="112">
        <v>44710</v>
      </c>
      <c r="Z91" s="112">
        <v>44993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4574</v>
      </c>
      <c r="W93" s="112">
        <v>4794</v>
      </c>
      <c r="X93" s="112">
        <v>4965</v>
      </c>
      <c r="Y93" s="112">
        <v>4937</v>
      </c>
      <c r="Z93" s="112">
        <v>5026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12713</v>
      </c>
      <c r="W94" s="112">
        <v>13295</v>
      </c>
      <c r="X94" s="112">
        <v>13757</v>
      </c>
      <c r="Y94" s="112">
        <v>13859</v>
      </c>
      <c r="Z94" s="112">
        <v>14301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1429</v>
      </c>
      <c r="W95" s="112">
        <v>1486</v>
      </c>
      <c r="X95" s="112">
        <v>1426</v>
      </c>
      <c r="Y95" s="112">
        <v>1428</v>
      </c>
      <c r="Z95" s="112">
        <v>1451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5117</v>
      </c>
      <c r="W96" s="112">
        <v>5394</v>
      </c>
      <c r="X96" s="112">
        <v>5466</v>
      </c>
      <c r="Y96" s="112">
        <v>5286</v>
      </c>
      <c r="Z96" s="112">
        <v>5373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7383</v>
      </c>
      <c r="W97" s="112">
        <v>7534</v>
      </c>
      <c r="X97" s="112">
        <v>7327</v>
      </c>
      <c r="Y97" s="112">
        <v>7191</v>
      </c>
      <c r="Z97" s="112">
        <v>7093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3699</v>
      </c>
      <c r="W98" s="112">
        <v>3721</v>
      </c>
      <c r="X98" s="112">
        <v>3708</v>
      </c>
      <c r="Y98" s="112">
        <v>3613</v>
      </c>
      <c r="Z98" s="112">
        <v>3605</v>
      </c>
    </row>
    <row r="99" spans="1:32" ht="15" customHeight="1" x14ac:dyDescent="0.25">
      <c r="S99" s="115" t="s">
        <v>197</v>
      </c>
      <c r="T99" s="115"/>
      <c r="U99" s="112"/>
      <c r="V99" s="112">
        <v>353</v>
      </c>
      <c r="W99" s="112">
        <v>349</v>
      </c>
      <c r="X99" s="112">
        <v>364</v>
      </c>
      <c r="Y99" s="112">
        <v>366</v>
      </c>
      <c r="Z99" s="112">
        <v>385</v>
      </c>
    </row>
    <row r="100" spans="1:32" ht="15" customHeight="1" x14ac:dyDescent="0.25">
      <c r="S100" s="115" t="s">
        <v>58</v>
      </c>
      <c r="T100" s="115"/>
      <c r="U100" s="112"/>
      <c r="V100" s="112">
        <v>2060</v>
      </c>
      <c r="W100" s="112">
        <v>2111</v>
      </c>
      <c r="X100" s="112">
        <v>2006</v>
      </c>
      <c r="Y100" s="112">
        <v>1804</v>
      </c>
      <c r="Z100" s="112">
        <v>1795</v>
      </c>
    </row>
    <row r="101" spans="1:32" x14ac:dyDescent="0.25">
      <c r="A101" s="18"/>
      <c r="S101" s="118" t="s">
        <v>53</v>
      </c>
      <c r="T101" s="118"/>
      <c r="U101" s="112"/>
      <c r="V101" s="112">
        <v>44675</v>
      </c>
      <c r="W101" s="112">
        <v>46100</v>
      </c>
      <c r="X101" s="112">
        <v>46207</v>
      </c>
      <c r="Y101" s="112">
        <v>45211</v>
      </c>
      <c r="Z101" s="112">
        <v>45822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98466</v>
      </c>
      <c r="W104" s="112">
        <v>101825</v>
      </c>
      <c r="X104" s="112">
        <v>100203</v>
      </c>
      <c r="Y104" s="112">
        <v>98798</v>
      </c>
      <c r="Z104" s="112">
        <v>107861</v>
      </c>
      <c r="AB104" s="109" t="str">
        <f>TEXT(Z104,"###,###")</f>
        <v>107,861</v>
      </c>
      <c r="AD104" s="130">
        <f>Z104/($Z$4)*100</f>
        <v>75.565192414126486</v>
      </c>
      <c r="AF104" s="109"/>
    </row>
    <row r="105" spans="1:32" x14ac:dyDescent="0.25">
      <c r="S105" s="115" t="s">
        <v>17</v>
      </c>
      <c r="T105" s="115"/>
      <c r="U105" s="112"/>
      <c r="V105" s="112">
        <v>24158</v>
      </c>
      <c r="W105" s="112">
        <v>25572</v>
      </c>
      <c r="X105" s="112">
        <v>24668</v>
      </c>
      <c r="Y105" s="112">
        <v>24661</v>
      </c>
      <c r="Z105" s="112">
        <v>26611</v>
      </c>
      <c r="AB105" s="109" t="str">
        <f>TEXT(Z105,"###,###")</f>
        <v>26,611</v>
      </c>
      <c r="AD105" s="130">
        <f>Z105/($Z$4)*100</f>
        <v>18.643117858468955</v>
      </c>
      <c r="AF105" s="109"/>
    </row>
    <row r="106" spans="1:32" x14ac:dyDescent="0.25">
      <c r="S106" s="118" t="s">
        <v>53</v>
      </c>
      <c r="T106" s="118"/>
      <c r="U106" s="120"/>
      <c r="V106" s="120">
        <v>122624</v>
      </c>
      <c r="W106" s="120">
        <v>127397</v>
      </c>
      <c r="X106" s="120">
        <v>124871</v>
      </c>
      <c r="Y106" s="120">
        <v>123459</v>
      </c>
      <c r="Z106" s="120">
        <v>134472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21609</v>
      </c>
      <c r="W108" s="112">
        <v>20204</v>
      </c>
      <c r="X108" s="112">
        <v>19513</v>
      </c>
      <c r="Y108" s="112">
        <v>18679</v>
      </c>
      <c r="Z108" s="112">
        <v>19819</v>
      </c>
      <c r="AB108" s="109" t="str">
        <f>TEXT(Z108,"###,###")</f>
        <v>19,819</v>
      </c>
      <c r="AD108" s="130">
        <f>Z108/($Z$4)*100</f>
        <v>13.884782715305558</v>
      </c>
      <c r="AF108" s="109"/>
    </row>
    <row r="109" spans="1:32" x14ac:dyDescent="0.25">
      <c r="S109" s="115" t="s">
        <v>20</v>
      </c>
      <c r="T109" s="115"/>
      <c r="U109" s="112"/>
      <c r="V109" s="112">
        <v>16965</v>
      </c>
      <c r="W109" s="112">
        <v>16937</v>
      </c>
      <c r="X109" s="112">
        <v>16915</v>
      </c>
      <c r="Y109" s="112">
        <v>17990</v>
      </c>
      <c r="Z109" s="112">
        <v>19659</v>
      </c>
      <c r="AB109" s="109" t="str">
        <f>TEXT(Z109,"###,###")</f>
        <v>19,659</v>
      </c>
      <c r="AD109" s="130">
        <f>Z109/($Z$4)*100</f>
        <v>13.772690014642109</v>
      </c>
      <c r="AF109" s="109"/>
    </row>
    <row r="110" spans="1:32" x14ac:dyDescent="0.25">
      <c r="S110" s="115" t="s">
        <v>21</v>
      </c>
      <c r="T110" s="115"/>
      <c r="U110" s="112"/>
      <c r="V110" s="112">
        <v>27952</v>
      </c>
      <c r="W110" s="112">
        <v>31241</v>
      </c>
      <c r="X110" s="112">
        <v>29404</v>
      </c>
      <c r="Y110" s="112">
        <v>28449</v>
      </c>
      <c r="Z110" s="112">
        <v>31366</v>
      </c>
      <c r="AB110" s="109" t="str">
        <f>TEXT(Z110,"###,###")</f>
        <v>31,366</v>
      </c>
      <c r="AD110" s="130">
        <f>Z110/($Z$4)*100</f>
        <v>21.974372806310818</v>
      </c>
      <c r="AF110" s="109"/>
    </row>
    <row r="111" spans="1:32" x14ac:dyDescent="0.25">
      <c r="S111" s="115" t="s">
        <v>22</v>
      </c>
      <c r="T111" s="115"/>
      <c r="U111" s="112"/>
      <c r="V111" s="112">
        <v>56374</v>
      </c>
      <c r="W111" s="112">
        <v>59890</v>
      </c>
      <c r="X111" s="112">
        <v>59001</v>
      </c>
      <c r="Y111" s="112">
        <v>58341</v>
      </c>
      <c r="Z111" s="112">
        <v>63645</v>
      </c>
      <c r="AB111" s="109" t="str">
        <f>TEXT(Z111,"###,###")</f>
        <v>63,645</v>
      </c>
      <c r="AD111" s="130">
        <f>Z111/($Z$4)*100</f>
        <v>44.588374585782439</v>
      </c>
      <c r="AF111" s="109"/>
    </row>
    <row r="112" spans="1:32" x14ac:dyDescent="0.25">
      <c r="S112" s="118" t="s">
        <v>53</v>
      </c>
      <c r="T112" s="118"/>
      <c r="U112" s="112"/>
      <c r="V112" s="112">
        <v>132767</v>
      </c>
      <c r="W112" s="112">
        <v>137906</v>
      </c>
      <c r="X112" s="112">
        <v>134613</v>
      </c>
      <c r="Y112" s="112">
        <v>132316</v>
      </c>
      <c r="Z112" s="112">
        <v>142739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38.92</v>
      </c>
      <c r="W118" s="131">
        <v>38.880000000000003</v>
      </c>
      <c r="X118" s="131">
        <v>39.18</v>
      </c>
      <c r="Y118" s="131">
        <v>39.68</v>
      </c>
      <c r="Z118" s="131">
        <v>39.770000000000003</v>
      </c>
      <c r="AB118" s="109" t="str">
        <f>TEXT(Z118,"##.0")</f>
        <v>39.8</v>
      </c>
    </row>
    <row r="120" spans="19:32" x14ac:dyDescent="0.25">
      <c r="S120" s="101" t="s">
        <v>98</v>
      </c>
      <c r="T120" s="112"/>
      <c r="U120" s="112"/>
      <c r="V120" s="112">
        <v>76042</v>
      </c>
      <c r="W120" s="112">
        <v>77894</v>
      </c>
      <c r="X120" s="112">
        <v>77748</v>
      </c>
      <c r="Y120" s="112">
        <v>75171</v>
      </c>
      <c r="Z120" s="112">
        <v>76165</v>
      </c>
      <c r="AB120" s="109" t="str">
        <f>TEXT(Z120,"###,###")</f>
        <v>76,165</v>
      </c>
    </row>
    <row r="121" spans="19:32" x14ac:dyDescent="0.25">
      <c r="S121" s="101" t="s">
        <v>99</v>
      </c>
      <c r="T121" s="112"/>
      <c r="U121" s="112"/>
      <c r="V121" s="112">
        <v>5811</v>
      </c>
      <c r="W121" s="112">
        <v>5994</v>
      </c>
      <c r="X121" s="112">
        <v>5803</v>
      </c>
      <c r="Y121" s="112">
        <v>5799</v>
      </c>
      <c r="Z121" s="112">
        <v>5412</v>
      </c>
      <c r="AB121" s="109" t="str">
        <f>TEXT(Z121,"###,###")</f>
        <v>5,412</v>
      </c>
    </row>
    <row r="122" spans="19:32" x14ac:dyDescent="0.25">
      <c r="S122" s="101" t="s">
        <v>100</v>
      </c>
      <c r="T122" s="112"/>
      <c r="U122" s="112"/>
      <c r="V122" s="112">
        <v>8388</v>
      </c>
      <c r="W122" s="112">
        <v>8843</v>
      </c>
      <c r="X122" s="112">
        <v>8984</v>
      </c>
      <c r="Y122" s="112">
        <v>8989</v>
      </c>
      <c r="Z122" s="112">
        <v>9275</v>
      </c>
      <c r="AB122" s="109" t="str">
        <f>TEXT(Z122,"###,###")</f>
        <v>9,275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84430</v>
      </c>
      <c r="W124" s="112">
        <v>86737</v>
      </c>
      <c r="X124" s="112">
        <v>86732</v>
      </c>
      <c r="Y124" s="112">
        <v>84160</v>
      </c>
      <c r="Z124" s="112">
        <v>85440</v>
      </c>
      <c r="AB124" s="109" t="str">
        <f>TEXT(Z124,"###,###")</f>
        <v>85,440</v>
      </c>
      <c r="AD124" s="127">
        <f>Z124/$Z$7*100</f>
        <v>94.043059041077797</v>
      </c>
    </row>
    <row r="125" spans="19:32" x14ac:dyDescent="0.25">
      <c r="S125" s="101" t="s">
        <v>102</v>
      </c>
      <c r="T125" s="112"/>
      <c r="U125" s="112"/>
      <c r="V125" s="112">
        <v>14199</v>
      </c>
      <c r="W125" s="112">
        <v>14837</v>
      </c>
      <c r="X125" s="112">
        <v>14787</v>
      </c>
      <c r="Y125" s="112">
        <v>14788</v>
      </c>
      <c r="Z125" s="112">
        <v>14687</v>
      </c>
      <c r="AB125" s="109" t="str">
        <f>TEXT(Z125,"###,###")</f>
        <v>14,687</v>
      </c>
      <c r="AD125" s="127">
        <f>Z125/$Z$7*100</f>
        <v>16.165852155153438</v>
      </c>
    </row>
    <row r="127" spans="19:32" x14ac:dyDescent="0.25">
      <c r="S127" s="101" t="s">
        <v>103</v>
      </c>
      <c r="T127" s="112"/>
      <c r="U127" s="112"/>
      <c r="V127" s="112">
        <v>45560</v>
      </c>
      <c r="W127" s="112">
        <v>46627</v>
      </c>
      <c r="X127" s="112">
        <v>46321</v>
      </c>
      <c r="Y127" s="112">
        <v>44709</v>
      </c>
      <c r="Z127" s="112">
        <v>44989</v>
      </c>
      <c r="AB127" s="109" t="str">
        <f>TEXT(Z127,"###,###")</f>
        <v>44,989</v>
      </c>
      <c r="AD127" s="127">
        <f>Z127/$Z$7*100</f>
        <v>49.518997930700479</v>
      </c>
    </row>
    <row r="128" spans="19:32" x14ac:dyDescent="0.25">
      <c r="S128" s="101" t="s">
        <v>104</v>
      </c>
      <c r="T128" s="112"/>
      <c r="U128" s="112"/>
      <c r="V128" s="112">
        <v>44673</v>
      </c>
      <c r="W128" s="112">
        <v>46098</v>
      </c>
      <c r="X128" s="112">
        <v>46207</v>
      </c>
      <c r="Y128" s="112">
        <v>45212</v>
      </c>
      <c r="Z128" s="112">
        <v>45828</v>
      </c>
      <c r="AB128" s="109" t="str">
        <f>TEXT(Z128,"###,###")</f>
        <v>45,828</v>
      </c>
      <c r="AD128" s="127">
        <f>Z128/$Z$7*100</f>
        <v>50.442477876106196</v>
      </c>
    </row>
    <row r="130" spans="19:20" x14ac:dyDescent="0.25">
      <c r="S130" s="101" t="s">
        <v>280</v>
      </c>
      <c r="T130" s="127">
        <v>83.834147844846569</v>
      </c>
    </row>
    <row r="131" spans="19:20" x14ac:dyDescent="0.25">
      <c r="S131" s="101" t="s">
        <v>281</v>
      </c>
      <c r="T131" s="127">
        <v>5.9569409589222033</v>
      </c>
    </row>
    <row r="132" spans="19:20" x14ac:dyDescent="0.25">
      <c r="S132" s="101" t="s">
        <v>282</v>
      </c>
      <c r="T132" s="127">
        <v>10.208911196231234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6F039B-95A7-4238-BB42-CBC0E4CC14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1651993-8484-46EA-AB62-3F6685EEF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C9D5A20-FEBE-4AAD-ADAA-DC711C289F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55B17D1-7047-487E-AA65-E34E32E5CF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E980-C178-46BA-9809-17BF4592CBDB}">
  <sheetPr codeName="Sheet65">
    <tabColor theme="4" tint="-0.249977111117893"/>
  </sheetPr>
  <dimension ref="A1:AG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3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106</v>
      </c>
      <c r="T1" s="99"/>
      <c r="U1" s="99"/>
      <c r="V1" s="99"/>
      <c r="W1" s="99"/>
      <c r="X1" s="99"/>
      <c r="Y1" s="100" t="s">
        <v>203</v>
      </c>
      <c r="Z1" s="100"/>
      <c r="AB1" s="102"/>
      <c r="AC1" s="102"/>
      <c r="AD1" s="102"/>
      <c r="AE1" s="102"/>
      <c r="AF1" s="102"/>
      <c r="AG1" s="101"/>
    </row>
    <row r="2" spans="1:33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  <c r="AG2" s="101"/>
    </row>
    <row r="3" spans="1:33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106</v>
      </c>
      <c r="Y3" s="105" t="s">
        <v>203</v>
      </c>
      <c r="Z3" s="105"/>
      <c r="AB3" s="106" t="s">
        <v>24</v>
      </c>
      <c r="AD3" s="106" t="s">
        <v>25</v>
      </c>
      <c r="AF3" s="106" t="s">
        <v>26</v>
      </c>
      <c r="AG3" s="101"/>
    </row>
    <row r="4" spans="1:33" ht="15" customHeight="1" x14ac:dyDescent="0.25">
      <c r="A4" s="23" t="str">
        <f>"Table "&amp;$Y$3&amp;" "&amp;$U$3&amp;", "&amp;'State data for spotlight'!$C$3&amp;", "&amp;$Z$2</f>
        <v>Table 8.1 Alpine,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11072</v>
      </c>
      <c r="W4" s="108">
        <v>11181</v>
      </c>
      <c r="X4" s="108">
        <v>11238</v>
      </c>
      <c r="Y4" s="108">
        <v>11858</v>
      </c>
      <c r="Z4" s="108">
        <v>12589</v>
      </c>
      <c r="AB4" s="109" t="str">
        <f>TEXT(Z4,"###,###")</f>
        <v>12,589</v>
      </c>
      <c r="AD4" s="110">
        <f>Z4/Y4-1</f>
        <v>6.1646146061730578E-2</v>
      </c>
      <c r="AF4" s="110">
        <f>Z4/V4-1</f>
        <v>0.13701228323699421</v>
      </c>
      <c r="AG4" s="101"/>
    </row>
    <row r="5" spans="1:33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5466</v>
      </c>
      <c r="W5" s="108">
        <v>5407</v>
      </c>
      <c r="X5" s="108">
        <v>5577</v>
      </c>
      <c r="Y5" s="108">
        <v>5764</v>
      </c>
      <c r="Z5" s="108">
        <v>6114</v>
      </c>
      <c r="AB5" s="109" t="str">
        <f>TEXT(Z5,"###,###")</f>
        <v>6,114</v>
      </c>
      <c r="AD5" s="110">
        <f t="shared" ref="AD5:AD9" si="0">Z5/Y5-1</f>
        <v>6.0721721027064524E-2</v>
      </c>
      <c r="AF5" s="110">
        <f t="shared" ref="AF5:AF9" si="1">Z5/V5-1</f>
        <v>0.11855104281009887</v>
      </c>
      <c r="AG5" s="101"/>
    </row>
    <row r="6" spans="1:33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5607</v>
      </c>
      <c r="W6" s="108">
        <v>5770</v>
      </c>
      <c r="X6" s="108">
        <v>5667</v>
      </c>
      <c r="Y6" s="108">
        <v>6069</v>
      </c>
      <c r="Z6" s="108">
        <v>6458</v>
      </c>
      <c r="AB6" s="109" t="str">
        <f>TEXT(Z6,"###,###")</f>
        <v>6,458</v>
      </c>
      <c r="AD6" s="110">
        <f t="shared" si="0"/>
        <v>6.4096226725984584E-2</v>
      </c>
      <c r="AF6" s="110">
        <f t="shared" si="1"/>
        <v>0.15177456750490448</v>
      </c>
      <c r="AG6" s="101"/>
    </row>
    <row r="7" spans="1:33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7279</v>
      </c>
      <c r="W7" s="108">
        <v>7215</v>
      </c>
      <c r="X7" s="108">
        <v>7551</v>
      </c>
      <c r="Y7" s="108">
        <v>7733</v>
      </c>
      <c r="Z7" s="108">
        <v>7997</v>
      </c>
      <c r="AB7" s="109" t="str">
        <f>TEXT(Z7,"###,###")</f>
        <v>7,997</v>
      </c>
      <c r="AD7" s="110">
        <f t="shared" si="0"/>
        <v>3.4139402560455112E-2</v>
      </c>
      <c r="AF7" s="110">
        <f t="shared" si="1"/>
        <v>9.8639923066355273E-2</v>
      </c>
      <c r="AG7" s="101"/>
    </row>
    <row r="8" spans="1:33" ht="17.25" customHeight="1" x14ac:dyDescent="0.25">
      <c r="A8" s="64" t="s">
        <v>12</v>
      </c>
      <c r="B8" s="65"/>
      <c r="C8" s="29"/>
      <c r="D8" s="66" t="str">
        <f>AB4</f>
        <v>12,589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7,997</v>
      </c>
      <c r="P8" s="67"/>
      <c r="S8" s="107" t="s">
        <v>83</v>
      </c>
      <c r="T8" s="108"/>
      <c r="U8" s="108"/>
      <c r="V8" s="108">
        <v>27908</v>
      </c>
      <c r="W8" s="108">
        <v>28722.5</v>
      </c>
      <c r="X8" s="108">
        <v>30309.08</v>
      </c>
      <c r="Y8" s="108">
        <v>33701</v>
      </c>
      <c r="Z8" s="108">
        <v>33527.5</v>
      </c>
      <c r="AB8" s="109" t="str">
        <f>TEXT(Z8,"$###,###")</f>
        <v>$33,528</v>
      </c>
      <c r="AD8" s="110">
        <f t="shared" si="0"/>
        <v>-5.1482151864929993E-3</v>
      </c>
      <c r="AF8" s="110">
        <f t="shared" si="1"/>
        <v>0.20135803353877035</v>
      </c>
      <c r="AG8" s="101"/>
    </row>
    <row r="9" spans="1:33" x14ac:dyDescent="0.25">
      <c r="A9" s="30" t="s">
        <v>14</v>
      </c>
      <c r="B9" s="71"/>
      <c r="C9" s="72"/>
      <c r="D9" s="73">
        <f>AD104</f>
        <v>70.52982762729367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50.681505564586715</v>
      </c>
      <c r="P9" s="74" t="s">
        <v>84</v>
      </c>
      <c r="S9" s="107" t="s">
        <v>7</v>
      </c>
      <c r="T9" s="108"/>
      <c r="U9" s="108"/>
      <c r="V9" s="108">
        <v>315543341</v>
      </c>
      <c r="W9" s="108">
        <v>328417808</v>
      </c>
      <c r="X9" s="108">
        <v>353959274</v>
      </c>
      <c r="Y9" s="108">
        <v>394339689</v>
      </c>
      <c r="Z9" s="108">
        <v>428707983</v>
      </c>
      <c r="AB9" s="109" t="str">
        <f>TEXT(Z9/1000000,"$#,###.0")&amp;" mil"</f>
        <v>$428.7 mil</v>
      </c>
      <c r="AD9" s="110">
        <f t="shared" si="0"/>
        <v>8.7154032319582297E-2</v>
      </c>
      <c r="AF9" s="110">
        <f t="shared" si="1"/>
        <v>0.3586342264151916</v>
      </c>
      <c r="AG9" s="101"/>
    </row>
    <row r="10" spans="1:33" x14ac:dyDescent="0.25">
      <c r="A10" s="30" t="s">
        <v>17</v>
      </c>
      <c r="B10" s="71"/>
      <c r="C10" s="72"/>
      <c r="D10" s="73">
        <f>AD105</f>
        <v>18.833902613392645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49.143428785794676</v>
      </c>
      <c r="P10" s="74" t="s">
        <v>84</v>
      </c>
      <c r="S10" s="107"/>
      <c r="AG10" s="101"/>
    </row>
    <row r="11" spans="1:33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75.278229336001004</v>
      </c>
      <c r="P11" s="74" t="s">
        <v>84</v>
      </c>
      <c r="S11" s="107" t="s">
        <v>29</v>
      </c>
      <c r="T11" s="112"/>
      <c r="U11" s="112"/>
      <c r="V11" s="112">
        <v>9232</v>
      </c>
      <c r="W11" s="112">
        <v>9373</v>
      </c>
      <c r="X11" s="112">
        <v>9341</v>
      </c>
      <c r="Y11" s="112">
        <v>9879</v>
      </c>
      <c r="Z11" s="112">
        <v>10612</v>
      </c>
      <c r="AG11" s="101"/>
    </row>
    <row r="12" spans="1:33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12.517193947730398</v>
      </c>
      <c r="P12" s="74" t="s">
        <v>84</v>
      </c>
      <c r="S12" s="107" t="s">
        <v>30</v>
      </c>
      <c r="T12" s="112"/>
      <c r="U12" s="112"/>
      <c r="V12" s="112">
        <v>1841</v>
      </c>
      <c r="W12" s="112">
        <v>1807</v>
      </c>
      <c r="X12" s="112">
        <v>1905</v>
      </c>
      <c r="Y12" s="112">
        <v>1979</v>
      </c>
      <c r="Z12" s="112">
        <v>1982</v>
      </c>
      <c r="AG12" s="101"/>
    </row>
    <row r="13" spans="1:33" ht="15" customHeight="1" x14ac:dyDescent="0.25">
      <c r="A13" s="30" t="s">
        <v>19</v>
      </c>
      <c r="B13" s="72"/>
      <c r="C13" s="72"/>
      <c r="D13" s="73">
        <f>AD108</f>
        <v>20.168400984986892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12.304614230336377</v>
      </c>
      <c r="P13" s="74" t="s">
        <v>84</v>
      </c>
      <c r="S13" s="107"/>
      <c r="T13" s="107"/>
      <c r="AB13" s="113"/>
      <c r="AG13" s="101"/>
    </row>
    <row r="14" spans="1:33" ht="15" customHeight="1" x14ac:dyDescent="0.25">
      <c r="A14" s="30" t="s">
        <v>20</v>
      </c>
      <c r="B14" s="72"/>
      <c r="C14" s="72"/>
      <c r="D14" s="73">
        <f>AD109</f>
        <v>20.46230836444515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  <c r="AG14" s="101"/>
    </row>
    <row r="15" spans="1:33" ht="15" customHeight="1" x14ac:dyDescent="0.25">
      <c r="A15" s="30" t="s">
        <v>21</v>
      </c>
      <c r="B15" s="72"/>
      <c r="C15" s="72"/>
      <c r="D15" s="73">
        <f>AD110</f>
        <v>21.145444435618398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22.451532207629768</v>
      </c>
      <c r="P15" s="74" t="s">
        <v>84</v>
      </c>
      <c r="S15" s="115" t="s">
        <v>60</v>
      </c>
      <c r="T15" s="115"/>
      <c r="U15" s="116"/>
      <c r="V15" s="116">
        <v>830</v>
      </c>
      <c r="W15" s="116">
        <v>810</v>
      </c>
      <c r="X15" s="116">
        <v>819</v>
      </c>
      <c r="Y15" s="112">
        <v>829</v>
      </c>
      <c r="Z15" s="112">
        <v>792</v>
      </c>
      <c r="AB15" s="117">
        <f t="shared" ref="AB15:AB34" si="2">IF(Z15="np",0,Z15/$Z$34)</f>
        <v>6.2902072909220869E-2</v>
      </c>
      <c r="AG15" s="101"/>
    </row>
    <row r="16" spans="1:33" ht="15" customHeight="1" thickBot="1" x14ac:dyDescent="0.3">
      <c r="A16" s="83" t="s">
        <v>22</v>
      </c>
      <c r="B16" s="35"/>
      <c r="C16" s="35"/>
      <c r="D16" s="84">
        <f>AD111</f>
        <v>27.627293669076174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77.548467792370232</v>
      </c>
      <c r="P16" s="37" t="s">
        <v>84</v>
      </c>
      <c r="S16" s="115" t="s">
        <v>61</v>
      </c>
      <c r="T16" s="115"/>
      <c r="U16" s="116"/>
      <c r="V16" s="116">
        <v>38</v>
      </c>
      <c r="W16" s="116">
        <v>35</v>
      </c>
      <c r="X16" s="116">
        <v>45</v>
      </c>
      <c r="Y16" s="112">
        <v>42</v>
      </c>
      <c r="Z16" s="112">
        <v>38</v>
      </c>
      <c r="AB16" s="117">
        <f t="shared" si="2"/>
        <v>3.018028750694941E-3</v>
      </c>
      <c r="AG16" s="101"/>
    </row>
    <row r="17" spans="1:33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832</v>
      </c>
      <c r="W17" s="116">
        <v>683</v>
      </c>
      <c r="X17" s="116">
        <v>704</v>
      </c>
      <c r="Y17" s="112">
        <v>737</v>
      </c>
      <c r="Z17" s="112">
        <v>774</v>
      </c>
      <c r="AB17" s="117">
        <f t="shared" si="2"/>
        <v>6.1472480343102216E-2</v>
      </c>
      <c r="AG17" s="101"/>
    </row>
    <row r="18" spans="1:33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100</v>
      </c>
      <c r="W18" s="116">
        <v>96</v>
      </c>
      <c r="X18" s="116">
        <v>95</v>
      </c>
      <c r="Y18" s="112">
        <v>92</v>
      </c>
      <c r="Z18" s="112">
        <v>104</v>
      </c>
      <c r="AB18" s="117">
        <f t="shared" si="2"/>
        <v>8.2598681597966794E-3</v>
      </c>
      <c r="AG18" s="101"/>
    </row>
    <row r="19" spans="1:33" x14ac:dyDescent="0.25">
      <c r="A19" s="63" t="str">
        <f>$S$1&amp;" ("&amp;$V$2&amp;" to "&amp;$Z$2&amp;")"</f>
        <v>Alpine (2017-18 to 2021-22)</v>
      </c>
      <c r="B19" s="63"/>
      <c r="C19" s="63"/>
      <c r="D19" s="63"/>
      <c r="E19" s="63"/>
      <c r="F19" s="63"/>
      <c r="G19" s="63" t="str">
        <f>$S$1&amp;" ("&amp;$V$2&amp;" to "&amp;$Z$2&amp;")"</f>
        <v>Alpine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736</v>
      </c>
      <c r="W19" s="116">
        <v>782</v>
      </c>
      <c r="X19" s="116">
        <v>835</v>
      </c>
      <c r="Y19" s="112">
        <v>862</v>
      </c>
      <c r="Z19" s="112">
        <v>895</v>
      </c>
      <c r="AB19" s="117">
        <f t="shared" si="2"/>
        <v>7.1082519259788743E-2</v>
      </c>
      <c r="AG19" s="101"/>
    </row>
    <row r="20" spans="1:33" x14ac:dyDescent="0.25">
      <c r="S20" s="115" t="s">
        <v>65</v>
      </c>
      <c r="T20" s="115"/>
      <c r="U20" s="116"/>
      <c r="V20" s="116">
        <v>207</v>
      </c>
      <c r="W20" s="116">
        <v>212</v>
      </c>
      <c r="X20" s="116">
        <v>158</v>
      </c>
      <c r="Y20" s="112">
        <v>172</v>
      </c>
      <c r="Z20" s="112">
        <v>196</v>
      </c>
      <c r="AB20" s="117">
        <f t="shared" si="2"/>
        <v>1.5566674608847589E-2</v>
      </c>
      <c r="AG20" s="101"/>
    </row>
    <row r="21" spans="1:33" x14ac:dyDescent="0.25">
      <c r="S21" s="115" t="s">
        <v>66</v>
      </c>
      <c r="T21" s="115"/>
      <c r="U21" s="116"/>
      <c r="V21" s="116">
        <v>881</v>
      </c>
      <c r="W21" s="116">
        <v>834</v>
      </c>
      <c r="X21" s="116">
        <v>880</v>
      </c>
      <c r="Y21" s="112">
        <v>937</v>
      </c>
      <c r="Z21" s="112">
        <v>1057</v>
      </c>
      <c r="AB21" s="117">
        <f t="shared" si="2"/>
        <v>8.3948852354856648E-2</v>
      </c>
      <c r="AG21" s="101"/>
    </row>
    <row r="22" spans="1:33" x14ac:dyDescent="0.25">
      <c r="S22" s="115" t="s">
        <v>67</v>
      </c>
      <c r="T22" s="115"/>
      <c r="U22" s="116"/>
      <c r="V22" s="116">
        <v>1213</v>
      </c>
      <c r="W22" s="116">
        <v>1467</v>
      </c>
      <c r="X22" s="116">
        <v>1434</v>
      </c>
      <c r="Y22" s="112">
        <v>1513</v>
      </c>
      <c r="Z22" s="112">
        <v>1677</v>
      </c>
      <c r="AB22" s="117">
        <f t="shared" si="2"/>
        <v>0.13319037407672146</v>
      </c>
      <c r="AG22" s="101"/>
    </row>
    <row r="23" spans="1:33" x14ac:dyDescent="0.25">
      <c r="S23" s="115" t="s">
        <v>68</v>
      </c>
      <c r="T23" s="115"/>
      <c r="U23" s="116"/>
      <c r="V23" s="116">
        <v>368</v>
      </c>
      <c r="W23" s="116">
        <v>372</v>
      </c>
      <c r="X23" s="116">
        <v>518</v>
      </c>
      <c r="Y23" s="112">
        <v>480</v>
      </c>
      <c r="Z23" s="112">
        <v>442</v>
      </c>
      <c r="AB23" s="117">
        <f t="shared" si="2"/>
        <v>3.5104439679135888E-2</v>
      </c>
      <c r="AG23" s="101"/>
    </row>
    <row r="24" spans="1:33" x14ac:dyDescent="0.25">
      <c r="S24" s="115" t="s">
        <v>69</v>
      </c>
      <c r="T24" s="115"/>
      <c r="U24" s="116"/>
      <c r="V24" s="116">
        <v>64</v>
      </c>
      <c r="W24" s="116">
        <v>63</v>
      </c>
      <c r="X24" s="116">
        <v>54</v>
      </c>
      <c r="Y24" s="112">
        <v>73</v>
      </c>
      <c r="Z24" s="112">
        <v>83</v>
      </c>
      <c r="AB24" s="117">
        <f t="shared" si="2"/>
        <v>6.5920101659915813E-3</v>
      </c>
      <c r="AG24" s="101"/>
    </row>
    <row r="25" spans="1:33" x14ac:dyDescent="0.25">
      <c r="S25" s="115" t="s">
        <v>70</v>
      </c>
      <c r="T25" s="115"/>
      <c r="U25" s="116"/>
      <c r="V25" s="116">
        <v>306</v>
      </c>
      <c r="W25" s="116">
        <v>315</v>
      </c>
      <c r="X25" s="116">
        <v>312</v>
      </c>
      <c r="Y25" s="112">
        <v>341</v>
      </c>
      <c r="Z25" s="112">
        <v>385</v>
      </c>
      <c r="AB25" s="117">
        <f t="shared" si="2"/>
        <v>3.057739655309348E-2</v>
      </c>
      <c r="AG25" s="101"/>
    </row>
    <row r="26" spans="1:33" x14ac:dyDescent="0.25">
      <c r="S26" s="115" t="s">
        <v>71</v>
      </c>
      <c r="T26" s="115"/>
      <c r="U26" s="116"/>
      <c r="V26" s="116">
        <v>279</v>
      </c>
      <c r="W26" s="116">
        <v>303</v>
      </c>
      <c r="X26" s="116">
        <v>270</v>
      </c>
      <c r="Y26" s="112">
        <v>248</v>
      </c>
      <c r="Z26" s="112">
        <v>293</v>
      </c>
      <c r="AB26" s="117">
        <f t="shared" si="2"/>
        <v>2.327059010404257E-2</v>
      </c>
      <c r="AG26" s="101"/>
    </row>
    <row r="27" spans="1:33" x14ac:dyDescent="0.25">
      <c r="S27" s="115" t="s">
        <v>72</v>
      </c>
      <c r="T27" s="115"/>
      <c r="U27" s="116"/>
      <c r="V27" s="116">
        <v>525</v>
      </c>
      <c r="W27" s="116">
        <v>548</v>
      </c>
      <c r="X27" s="116">
        <v>559</v>
      </c>
      <c r="Y27" s="112">
        <v>667</v>
      </c>
      <c r="Z27" s="112">
        <v>697</v>
      </c>
      <c r="AB27" s="117">
        <f t="shared" si="2"/>
        <v>5.5357001032483519E-2</v>
      </c>
      <c r="AG27" s="101"/>
    </row>
    <row r="28" spans="1:33" x14ac:dyDescent="0.25">
      <c r="S28" s="115" t="s">
        <v>73</v>
      </c>
      <c r="T28" s="115"/>
      <c r="U28" s="116"/>
      <c r="V28" s="116">
        <v>498</v>
      </c>
      <c r="W28" s="116">
        <v>553</v>
      </c>
      <c r="X28" s="116">
        <v>564</v>
      </c>
      <c r="Y28" s="112">
        <v>602</v>
      </c>
      <c r="Z28" s="112">
        <v>659</v>
      </c>
      <c r="AB28" s="117">
        <f t="shared" si="2"/>
        <v>5.2338972281788576E-2</v>
      </c>
      <c r="AG28" s="101"/>
    </row>
    <row r="29" spans="1:33" x14ac:dyDescent="0.25">
      <c r="S29" s="115" t="s">
        <v>74</v>
      </c>
      <c r="T29" s="115"/>
      <c r="U29" s="116"/>
      <c r="V29" s="116">
        <v>468</v>
      </c>
      <c r="W29" s="116">
        <v>834</v>
      </c>
      <c r="X29" s="116">
        <v>514</v>
      </c>
      <c r="Y29" s="112">
        <v>566</v>
      </c>
      <c r="Z29" s="112">
        <v>667</v>
      </c>
      <c r="AB29" s="117">
        <f t="shared" si="2"/>
        <v>5.2974346755619094E-2</v>
      </c>
      <c r="AG29" s="101"/>
    </row>
    <row r="30" spans="1:33" x14ac:dyDescent="0.25">
      <c r="S30" s="115" t="s">
        <v>75</v>
      </c>
      <c r="T30" s="115"/>
      <c r="U30" s="116"/>
      <c r="V30" s="116">
        <v>868</v>
      </c>
      <c r="W30" s="116">
        <v>584</v>
      </c>
      <c r="X30" s="116">
        <v>804</v>
      </c>
      <c r="Y30" s="112">
        <v>808</v>
      </c>
      <c r="Z30" s="112">
        <v>897</v>
      </c>
      <c r="AB30" s="117">
        <f t="shared" si="2"/>
        <v>7.1241362878246367E-2</v>
      </c>
      <c r="AG30" s="101"/>
    </row>
    <row r="31" spans="1:33" x14ac:dyDescent="0.25">
      <c r="S31" s="115" t="s">
        <v>76</v>
      </c>
      <c r="T31" s="115"/>
      <c r="U31" s="116"/>
      <c r="V31" s="116">
        <v>1067</v>
      </c>
      <c r="W31" s="116">
        <v>1131</v>
      </c>
      <c r="X31" s="116">
        <v>1112</v>
      </c>
      <c r="Y31" s="112">
        <v>1279</v>
      </c>
      <c r="Z31" s="112">
        <v>1343</v>
      </c>
      <c r="AB31" s="117">
        <f t="shared" si="2"/>
        <v>0.10666348979429752</v>
      </c>
      <c r="AG31" s="101"/>
    </row>
    <row r="32" spans="1:33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433</v>
      </c>
      <c r="W32" s="116">
        <v>440</v>
      </c>
      <c r="X32" s="116">
        <v>407</v>
      </c>
      <c r="Y32" s="112">
        <v>440</v>
      </c>
      <c r="Z32" s="112">
        <v>444</v>
      </c>
      <c r="AB32" s="117">
        <f t="shared" si="2"/>
        <v>3.5263283297593519E-2</v>
      </c>
      <c r="AG32" s="101"/>
    </row>
    <row r="33" spans="19:33" x14ac:dyDescent="0.25">
      <c r="S33" s="115" t="s">
        <v>78</v>
      </c>
      <c r="T33" s="115"/>
      <c r="U33" s="116"/>
      <c r="V33" s="116">
        <v>304</v>
      </c>
      <c r="W33" s="116">
        <v>255</v>
      </c>
      <c r="X33" s="116">
        <v>280</v>
      </c>
      <c r="Y33" s="112">
        <v>330</v>
      </c>
      <c r="Z33" s="112">
        <v>343</v>
      </c>
      <c r="AB33" s="117">
        <f t="shared" si="2"/>
        <v>2.7241680565483282E-2</v>
      </c>
      <c r="AG33" s="101"/>
    </row>
    <row r="34" spans="19:33" x14ac:dyDescent="0.25">
      <c r="S34" s="118" t="s">
        <v>53</v>
      </c>
      <c r="T34" s="118"/>
      <c r="U34" s="119"/>
      <c r="V34" s="119">
        <v>11073</v>
      </c>
      <c r="W34" s="119">
        <v>11179</v>
      </c>
      <c r="X34" s="119">
        <v>11243</v>
      </c>
      <c r="Y34" s="120">
        <v>11858</v>
      </c>
      <c r="Z34" s="120">
        <v>12591</v>
      </c>
      <c r="AA34" s="121"/>
      <c r="AB34" s="122">
        <f t="shared" si="2"/>
        <v>1</v>
      </c>
      <c r="AG34" s="101"/>
    </row>
    <row r="35" spans="19:33" x14ac:dyDescent="0.25">
      <c r="Y35" s="123"/>
      <c r="Z35" s="123"/>
      <c r="AB35" s="124"/>
      <c r="AC35" s="124"/>
      <c r="AD35" s="124"/>
      <c r="AE35" s="124"/>
      <c r="AF35" s="124"/>
      <c r="AG35" s="101"/>
    </row>
    <row r="36" spans="19:33" x14ac:dyDescent="0.25">
      <c r="S36" s="107" t="s">
        <v>86</v>
      </c>
      <c r="T36" s="107"/>
      <c r="AB36" s="125"/>
      <c r="AC36" s="106"/>
      <c r="AD36" s="106"/>
      <c r="AF36" s="106"/>
      <c r="AG36" s="101"/>
    </row>
    <row r="37" spans="19:33" x14ac:dyDescent="0.25">
      <c r="S37" s="111" t="s">
        <v>9</v>
      </c>
      <c r="T37" s="112"/>
      <c r="U37" s="112"/>
      <c r="V37" s="112">
        <v>5773</v>
      </c>
      <c r="W37" s="112">
        <v>5611</v>
      </c>
      <c r="X37" s="112">
        <v>6029</v>
      </c>
      <c r="Y37" s="112">
        <v>6082</v>
      </c>
      <c r="Z37" s="112">
        <v>6200</v>
      </c>
      <c r="AB37" s="132">
        <f>Z37/Z40*100</f>
        <v>77.548467792370232</v>
      </c>
      <c r="AD37" s="110"/>
      <c r="AF37" s="110"/>
      <c r="AG37" s="101"/>
    </row>
    <row r="38" spans="19:33" x14ac:dyDescent="0.25">
      <c r="S38" s="111" t="s">
        <v>10</v>
      </c>
      <c r="T38" s="112"/>
      <c r="U38" s="112"/>
      <c r="V38" s="112">
        <v>1502</v>
      </c>
      <c r="W38" s="112">
        <v>1610</v>
      </c>
      <c r="X38" s="112">
        <v>1524</v>
      </c>
      <c r="Y38" s="112">
        <v>1652</v>
      </c>
      <c r="Z38" s="112">
        <v>1795</v>
      </c>
      <c r="AB38" s="132">
        <f>Z38/Z40*100</f>
        <v>22.451532207629768</v>
      </c>
      <c r="AD38" s="110"/>
      <c r="AF38" s="110"/>
      <c r="AG38" s="101"/>
    </row>
    <row r="39" spans="19:33" x14ac:dyDescent="0.25">
      <c r="S39" s="111" t="s">
        <v>11</v>
      </c>
      <c r="Y39" s="112"/>
      <c r="Z39" s="112"/>
      <c r="AB39" s="109"/>
      <c r="AD39" s="117"/>
      <c r="AF39" s="109"/>
      <c r="AG39" s="101"/>
    </row>
    <row r="40" spans="19:33" x14ac:dyDescent="0.25">
      <c r="S40" s="111" t="s">
        <v>33</v>
      </c>
      <c r="T40" s="112"/>
      <c r="U40" s="112"/>
      <c r="V40" s="112">
        <v>7275</v>
      </c>
      <c r="W40" s="112">
        <v>7221</v>
      </c>
      <c r="X40" s="112">
        <v>7553</v>
      </c>
      <c r="Y40" s="112">
        <v>7734</v>
      </c>
      <c r="Z40" s="112">
        <v>7995</v>
      </c>
      <c r="AB40" s="125"/>
      <c r="AC40" s="106"/>
      <c r="AD40" s="106"/>
      <c r="AE40" s="106"/>
      <c r="AF40" s="106"/>
      <c r="AG40" s="101"/>
    </row>
    <row r="41" spans="19:33" x14ac:dyDescent="0.25">
      <c r="AB41" s="126"/>
      <c r="AD41" s="127"/>
      <c r="AG41" s="101"/>
    </row>
    <row r="42" spans="19:33" x14ac:dyDescent="0.25">
      <c r="S42" s="114" t="s">
        <v>34</v>
      </c>
      <c r="T42" s="114"/>
      <c r="AB42" s="126"/>
      <c r="AD42" s="127"/>
      <c r="AG42" s="101"/>
    </row>
    <row r="43" spans="19:33" x14ac:dyDescent="0.25">
      <c r="S43" s="114" t="s">
        <v>35</v>
      </c>
      <c r="T43" s="114"/>
      <c r="AG43" s="101"/>
    </row>
    <row r="44" spans="19:33" x14ac:dyDescent="0.25">
      <c r="S44" s="115" t="s">
        <v>36</v>
      </c>
      <c r="T44" s="115"/>
      <c r="U44" s="112"/>
      <c r="V44" s="112">
        <v>10</v>
      </c>
      <c r="W44" s="112">
        <v>7</v>
      </c>
      <c r="X44" s="112">
        <v>9</v>
      </c>
      <c r="Y44" s="112">
        <v>25</v>
      </c>
      <c r="Z44" s="112">
        <v>26</v>
      </c>
      <c r="AG44" s="101"/>
    </row>
    <row r="45" spans="19:33" x14ac:dyDescent="0.25">
      <c r="S45" s="115" t="s">
        <v>37</v>
      </c>
      <c r="T45" s="115"/>
      <c r="U45" s="112"/>
      <c r="V45" s="112">
        <v>136</v>
      </c>
      <c r="W45" s="112">
        <v>154</v>
      </c>
      <c r="X45" s="112">
        <v>145</v>
      </c>
      <c r="Y45" s="112">
        <v>200</v>
      </c>
      <c r="Z45" s="112">
        <v>225</v>
      </c>
      <c r="AG45" s="101"/>
    </row>
    <row r="46" spans="19:33" x14ac:dyDescent="0.25">
      <c r="S46" s="115" t="s">
        <v>38</v>
      </c>
      <c r="T46" s="115"/>
      <c r="U46" s="112"/>
      <c r="V46" s="112">
        <v>333</v>
      </c>
      <c r="W46" s="112">
        <v>303</v>
      </c>
      <c r="X46" s="112">
        <v>321</v>
      </c>
      <c r="Y46" s="112">
        <v>301</v>
      </c>
      <c r="Z46" s="112">
        <v>361</v>
      </c>
      <c r="AG46" s="101"/>
    </row>
    <row r="47" spans="19:33" x14ac:dyDescent="0.25">
      <c r="S47" s="115" t="s">
        <v>39</v>
      </c>
      <c r="T47" s="115"/>
      <c r="U47" s="112"/>
      <c r="V47" s="112">
        <v>554</v>
      </c>
      <c r="W47" s="112">
        <v>493</v>
      </c>
      <c r="X47" s="112">
        <v>422</v>
      </c>
      <c r="Y47" s="112">
        <v>435</v>
      </c>
      <c r="Z47" s="112">
        <v>467</v>
      </c>
      <c r="AG47" s="101"/>
    </row>
    <row r="48" spans="19:33" x14ac:dyDescent="0.25">
      <c r="S48" s="115" t="s">
        <v>40</v>
      </c>
      <c r="T48" s="115"/>
      <c r="U48" s="112"/>
      <c r="V48" s="112">
        <v>495</v>
      </c>
      <c r="W48" s="112">
        <v>536</v>
      </c>
      <c r="X48" s="112">
        <v>609</v>
      </c>
      <c r="Y48" s="112">
        <v>618</v>
      </c>
      <c r="Z48" s="112">
        <v>691</v>
      </c>
      <c r="AG48" s="101"/>
    </row>
    <row r="49" spans="1:33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408</v>
      </c>
      <c r="W49" s="112">
        <v>427</v>
      </c>
      <c r="X49" s="112">
        <v>432</v>
      </c>
      <c r="Y49" s="112">
        <v>462</v>
      </c>
      <c r="Z49" s="112">
        <v>518</v>
      </c>
      <c r="AG49" s="101"/>
    </row>
    <row r="50" spans="1:33" ht="15" customHeight="1" x14ac:dyDescent="0.25">
      <c r="A50" s="63" t="str">
        <f>"Number of jobs by age and sex of job holders in "&amp;S1&amp;" ("&amp;Z2&amp;") *"</f>
        <v>Number of jobs by age and sex of job holders in Alpine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444</v>
      </c>
      <c r="W50" s="112">
        <v>439</v>
      </c>
      <c r="X50" s="112">
        <v>449</v>
      </c>
      <c r="Y50" s="112">
        <v>478</v>
      </c>
      <c r="Z50" s="112">
        <v>542</v>
      </c>
      <c r="AG50" s="101"/>
    </row>
    <row r="51" spans="1:33" ht="15" customHeight="1" x14ac:dyDescent="0.25">
      <c r="A51" s="2"/>
      <c r="S51" s="115" t="s">
        <v>43</v>
      </c>
      <c r="T51" s="115"/>
      <c r="U51" s="112"/>
      <c r="V51" s="112">
        <v>411</v>
      </c>
      <c r="W51" s="112">
        <v>461</v>
      </c>
      <c r="X51" s="112">
        <v>470</v>
      </c>
      <c r="Y51" s="112">
        <v>481</v>
      </c>
      <c r="Z51" s="112">
        <v>510</v>
      </c>
      <c r="AG51" s="101"/>
    </row>
    <row r="52" spans="1:33" ht="15" customHeight="1" x14ac:dyDescent="0.25">
      <c r="S52" s="115" t="s">
        <v>44</v>
      </c>
      <c r="T52" s="115"/>
      <c r="U52" s="112"/>
      <c r="V52" s="112">
        <v>581</v>
      </c>
      <c r="W52" s="112">
        <v>539</v>
      </c>
      <c r="X52" s="112">
        <v>550</v>
      </c>
      <c r="Y52" s="112">
        <v>560</v>
      </c>
      <c r="Z52" s="112">
        <v>523</v>
      </c>
      <c r="AG52" s="101"/>
    </row>
    <row r="53" spans="1:33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493</v>
      </c>
      <c r="W53" s="112">
        <v>468</v>
      </c>
      <c r="X53" s="112">
        <v>508</v>
      </c>
      <c r="Y53" s="112">
        <v>501</v>
      </c>
      <c r="Z53" s="112">
        <v>534</v>
      </c>
      <c r="AG53" s="101"/>
    </row>
    <row r="54" spans="1:33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610</v>
      </c>
      <c r="W54" s="112">
        <v>551</v>
      </c>
      <c r="X54" s="112">
        <v>545</v>
      </c>
      <c r="Y54" s="112">
        <v>556</v>
      </c>
      <c r="Z54" s="112">
        <v>533</v>
      </c>
      <c r="AG54" s="101"/>
    </row>
    <row r="55" spans="1:33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479</v>
      </c>
      <c r="W55" s="112">
        <v>503</v>
      </c>
      <c r="X55" s="112">
        <v>541</v>
      </c>
      <c r="Y55" s="112">
        <v>538</v>
      </c>
      <c r="Z55" s="112">
        <v>538</v>
      </c>
      <c r="AG55" s="101"/>
    </row>
    <row r="56" spans="1:33" ht="15" customHeight="1" x14ac:dyDescent="0.25">
      <c r="S56" s="115" t="s">
        <v>48</v>
      </c>
      <c r="T56" s="115"/>
      <c r="U56" s="112"/>
      <c r="V56" s="112">
        <v>280</v>
      </c>
      <c r="W56" s="112">
        <v>291</v>
      </c>
      <c r="X56" s="112">
        <v>322</v>
      </c>
      <c r="Y56" s="112">
        <v>336</v>
      </c>
      <c r="Z56" s="112">
        <v>348</v>
      </c>
      <c r="AG56" s="101"/>
    </row>
    <row r="57" spans="1:33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135</v>
      </c>
      <c r="W57" s="112">
        <v>142</v>
      </c>
      <c r="X57" s="112">
        <v>149</v>
      </c>
      <c r="Y57" s="112">
        <v>165</v>
      </c>
      <c r="Z57" s="112">
        <v>175</v>
      </c>
      <c r="AG57" s="101"/>
    </row>
    <row r="58" spans="1:33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47</v>
      </c>
      <c r="W58" s="112">
        <v>51</v>
      </c>
      <c r="X58" s="112">
        <v>56</v>
      </c>
      <c r="Y58" s="112">
        <v>62</v>
      </c>
      <c r="Z58" s="112">
        <v>72</v>
      </c>
      <c r="AG58" s="101"/>
    </row>
    <row r="59" spans="1:33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26</v>
      </c>
      <c r="W59" s="112">
        <v>25</v>
      </c>
      <c r="X59" s="112">
        <v>23</v>
      </c>
      <c r="Y59" s="112">
        <v>24</v>
      </c>
      <c r="Z59" s="112">
        <v>27</v>
      </c>
      <c r="AG59" s="101"/>
    </row>
    <row r="60" spans="1:33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15</v>
      </c>
      <c r="X60" s="112">
        <v>21</v>
      </c>
      <c r="Y60" s="112">
        <v>22</v>
      </c>
      <c r="Z60" s="112">
        <v>25</v>
      </c>
      <c r="AG60" s="101"/>
    </row>
    <row r="61" spans="1:33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5465</v>
      </c>
      <c r="W61" s="112">
        <v>5410</v>
      </c>
      <c r="X61" s="112">
        <v>5574</v>
      </c>
      <c r="Y61" s="112">
        <v>5764</v>
      </c>
      <c r="Z61" s="112">
        <v>6115</v>
      </c>
      <c r="AG61" s="101"/>
    </row>
    <row r="62" spans="1:33" ht="15" customHeight="1" x14ac:dyDescent="0.25">
      <c r="S62" s="114" t="s">
        <v>54</v>
      </c>
      <c r="T62" s="114"/>
      <c r="AG62" s="101"/>
    </row>
    <row r="63" spans="1:33" x14ac:dyDescent="0.25">
      <c r="S63" s="115" t="s">
        <v>36</v>
      </c>
      <c r="T63" s="115"/>
      <c r="U63" s="112"/>
      <c r="V63" s="112">
        <v>20</v>
      </c>
      <c r="W63" s="112">
        <v>7</v>
      </c>
      <c r="X63" s="112">
        <v>12</v>
      </c>
      <c r="Y63" s="112">
        <v>13</v>
      </c>
      <c r="Z63" s="112">
        <v>14</v>
      </c>
      <c r="AG63" s="101"/>
    </row>
    <row r="64" spans="1:33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138</v>
      </c>
      <c r="W64" s="112">
        <v>170</v>
      </c>
      <c r="X64" s="112">
        <v>164</v>
      </c>
      <c r="Y64" s="112">
        <v>194</v>
      </c>
      <c r="Z64" s="112">
        <v>208</v>
      </c>
      <c r="AG64" s="101"/>
    </row>
    <row r="65" spans="1:33" ht="15.75" customHeight="1" x14ac:dyDescent="0.25">
      <c r="A65" s="63" t="str">
        <f>"Number of employed persons per occupation of main job by sex in "&amp;S1&amp;" ("&amp;Z2&amp;") *"</f>
        <v>Number of employed persons per occupation of main job by sex in Alpine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392</v>
      </c>
      <c r="W65" s="112">
        <v>388</v>
      </c>
      <c r="X65" s="112">
        <v>333</v>
      </c>
      <c r="Y65" s="112">
        <v>345</v>
      </c>
      <c r="Z65" s="112">
        <v>397</v>
      </c>
      <c r="AG65" s="101"/>
    </row>
    <row r="66" spans="1:33" x14ac:dyDescent="0.25">
      <c r="S66" s="115" t="s">
        <v>39</v>
      </c>
      <c r="T66" s="115"/>
      <c r="U66" s="112"/>
      <c r="V66" s="112">
        <v>420</v>
      </c>
      <c r="W66" s="112">
        <v>440</v>
      </c>
      <c r="X66" s="112">
        <v>474</v>
      </c>
      <c r="Y66" s="112">
        <v>524</v>
      </c>
      <c r="Z66" s="112">
        <v>525</v>
      </c>
      <c r="AG66" s="101"/>
    </row>
    <row r="67" spans="1:33" x14ac:dyDescent="0.25">
      <c r="S67" s="115" t="s">
        <v>40</v>
      </c>
      <c r="T67" s="115"/>
      <c r="U67" s="112"/>
      <c r="V67" s="112">
        <v>494</v>
      </c>
      <c r="W67" s="112">
        <v>574</v>
      </c>
      <c r="X67" s="112">
        <v>588</v>
      </c>
      <c r="Y67" s="112">
        <v>513</v>
      </c>
      <c r="Z67" s="112">
        <v>583</v>
      </c>
      <c r="AG67" s="101"/>
    </row>
    <row r="68" spans="1:33" x14ac:dyDescent="0.25">
      <c r="S68" s="115" t="s">
        <v>41</v>
      </c>
      <c r="T68" s="115"/>
      <c r="U68" s="112"/>
      <c r="V68" s="112">
        <v>433</v>
      </c>
      <c r="W68" s="112">
        <v>502</v>
      </c>
      <c r="X68" s="112">
        <v>439</v>
      </c>
      <c r="Y68" s="112">
        <v>530</v>
      </c>
      <c r="Z68" s="112">
        <v>611</v>
      </c>
      <c r="AG68" s="101"/>
    </row>
    <row r="69" spans="1:33" x14ac:dyDescent="0.25">
      <c r="S69" s="115" t="s">
        <v>42</v>
      </c>
      <c r="T69" s="115"/>
      <c r="U69" s="112"/>
      <c r="V69" s="112">
        <v>463</v>
      </c>
      <c r="W69" s="112">
        <v>446</v>
      </c>
      <c r="X69" s="112">
        <v>445</v>
      </c>
      <c r="Y69" s="112">
        <v>478</v>
      </c>
      <c r="Z69" s="112">
        <v>531</v>
      </c>
      <c r="AG69" s="101"/>
    </row>
    <row r="70" spans="1:33" x14ac:dyDescent="0.25">
      <c r="S70" s="115" t="s">
        <v>43</v>
      </c>
      <c r="T70" s="115"/>
      <c r="U70" s="112"/>
      <c r="V70" s="112">
        <v>570</v>
      </c>
      <c r="W70" s="112">
        <v>528</v>
      </c>
      <c r="X70" s="112">
        <v>520</v>
      </c>
      <c r="Y70" s="112">
        <v>556</v>
      </c>
      <c r="Z70" s="112">
        <v>591</v>
      </c>
      <c r="AG70" s="101"/>
    </row>
    <row r="71" spans="1:33" x14ac:dyDescent="0.25">
      <c r="S71" s="115" t="s">
        <v>44</v>
      </c>
      <c r="T71" s="115"/>
      <c r="U71" s="112"/>
      <c r="V71" s="112">
        <v>623</v>
      </c>
      <c r="W71" s="112">
        <v>660</v>
      </c>
      <c r="X71" s="112">
        <v>667</v>
      </c>
      <c r="Y71" s="112">
        <v>707</v>
      </c>
      <c r="Z71" s="112">
        <v>678</v>
      </c>
      <c r="AG71" s="101"/>
    </row>
    <row r="72" spans="1:33" x14ac:dyDescent="0.25">
      <c r="S72" s="115" t="s">
        <v>45</v>
      </c>
      <c r="T72" s="115"/>
      <c r="U72" s="112"/>
      <c r="V72" s="112">
        <v>552</v>
      </c>
      <c r="W72" s="112">
        <v>530</v>
      </c>
      <c r="X72" s="112">
        <v>495</v>
      </c>
      <c r="Y72" s="112">
        <v>585</v>
      </c>
      <c r="Z72" s="112">
        <v>602</v>
      </c>
      <c r="AG72" s="101"/>
    </row>
    <row r="73" spans="1:33" x14ac:dyDescent="0.25">
      <c r="S73" s="115" t="s">
        <v>46</v>
      </c>
      <c r="T73" s="115"/>
      <c r="U73" s="112"/>
      <c r="V73" s="112">
        <v>644</v>
      </c>
      <c r="W73" s="112">
        <v>639</v>
      </c>
      <c r="X73" s="112">
        <v>619</v>
      </c>
      <c r="Y73" s="112">
        <v>582</v>
      </c>
      <c r="Z73" s="112">
        <v>591</v>
      </c>
      <c r="AG73" s="101"/>
    </row>
    <row r="74" spans="1:33" x14ac:dyDescent="0.25">
      <c r="S74" s="115" t="s">
        <v>47</v>
      </c>
      <c r="T74" s="115"/>
      <c r="U74" s="112"/>
      <c r="V74" s="112">
        <v>482</v>
      </c>
      <c r="W74" s="112">
        <v>472</v>
      </c>
      <c r="X74" s="112">
        <v>472</v>
      </c>
      <c r="Y74" s="112">
        <v>537</v>
      </c>
      <c r="Z74" s="112">
        <v>572</v>
      </c>
      <c r="AG74" s="101"/>
    </row>
    <row r="75" spans="1:33" x14ac:dyDescent="0.25">
      <c r="S75" s="115" t="s">
        <v>48</v>
      </c>
      <c r="T75" s="115"/>
      <c r="U75" s="112"/>
      <c r="V75" s="112">
        <v>198</v>
      </c>
      <c r="W75" s="112">
        <v>249</v>
      </c>
      <c r="X75" s="112">
        <v>256</v>
      </c>
      <c r="Y75" s="112">
        <v>299</v>
      </c>
      <c r="Z75" s="112">
        <v>339</v>
      </c>
      <c r="AG75" s="101"/>
    </row>
    <row r="76" spans="1:33" x14ac:dyDescent="0.25">
      <c r="S76" s="115" t="s">
        <v>49</v>
      </c>
      <c r="T76" s="115"/>
      <c r="U76" s="112"/>
      <c r="V76" s="112">
        <v>94</v>
      </c>
      <c r="W76" s="112">
        <v>98</v>
      </c>
      <c r="X76" s="112">
        <v>113</v>
      </c>
      <c r="Y76" s="112">
        <v>131</v>
      </c>
      <c r="Z76" s="112">
        <v>123</v>
      </c>
      <c r="AG76" s="101"/>
    </row>
    <row r="77" spans="1:33" x14ac:dyDescent="0.25">
      <c r="S77" s="115" t="s">
        <v>50</v>
      </c>
      <c r="T77" s="115"/>
      <c r="U77" s="112"/>
      <c r="V77" s="112">
        <v>38</v>
      </c>
      <c r="W77" s="112">
        <v>22</v>
      </c>
      <c r="X77" s="112">
        <v>30</v>
      </c>
      <c r="Y77" s="112">
        <v>38</v>
      </c>
      <c r="Z77" s="112">
        <v>51</v>
      </c>
      <c r="AG77" s="101"/>
    </row>
    <row r="78" spans="1:33" x14ac:dyDescent="0.25">
      <c r="S78" s="115" t="s">
        <v>51</v>
      </c>
      <c r="T78" s="115"/>
      <c r="U78" s="112"/>
      <c r="V78" s="112">
        <v>26</v>
      </c>
      <c r="W78" s="112">
        <v>21</v>
      </c>
      <c r="X78" s="112">
        <v>18</v>
      </c>
      <c r="Y78" s="112">
        <v>26</v>
      </c>
      <c r="Z78" s="112">
        <v>25</v>
      </c>
      <c r="AG78" s="101"/>
    </row>
    <row r="79" spans="1:33" x14ac:dyDescent="0.25">
      <c r="S79" s="115" t="s">
        <v>52</v>
      </c>
      <c r="T79" s="115"/>
      <c r="U79" s="112"/>
      <c r="V79" s="112">
        <v>19</v>
      </c>
      <c r="W79" s="112">
        <v>14</v>
      </c>
      <c r="X79" s="112">
        <v>9</v>
      </c>
      <c r="Y79" s="112">
        <v>11</v>
      </c>
      <c r="Z79" s="112">
        <v>13</v>
      </c>
      <c r="AG79" s="101"/>
    </row>
    <row r="80" spans="1:33" x14ac:dyDescent="0.25">
      <c r="S80" s="118" t="s">
        <v>53</v>
      </c>
      <c r="T80" s="118"/>
      <c r="U80" s="112"/>
      <c r="V80" s="112">
        <v>5609</v>
      </c>
      <c r="W80" s="112">
        <v>5774</v>
      </c>
      <c r="X80" s="112">
        <v>5670</v>
      </c>
      <c r="Y80" s="112">
        <v>6069</v>
      </c>
      <c r="Z80" s="112">
        <v>6458</v>
      </c>
      <c r="AG80" s="101"/>
    </row>
    <row r="81" spans="1:33" x14ac:dyDescent="0.25">
      <c r="S81" s="128" t="s">
        <v>55</v>
      </c>
      <c r="T81" s="128"/>
      <c r="Y81" s="123"/>
      <c r="Z81" s="123"/>
      <c r="AG81" s="101"/>
    </row>
    <row r="82" spans="1:33" x14ac:dyDescent="0.25">
      <c r="S82" s="129" t="s">
        <v>35</v>
      </c>
      <c r="T82" s="129"/>
      <c r="AG82" s="101"/>
    </row>
    <row r="83" spans="1:33" ht="15.75" customHeight="1" x14ac:dyDescent="0.25">
      <c r="A83" s="46"/>
      <c r="B83" s="46"/>
      <c r="C83" s="143" t="str">
        <f>S1</f>
        <v>Alpine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421</v>
      </c>
      <c r="W83" s="112">
        <v>437</v>
      </c>
      <c r="X83" s="112">
        <v>476</v>
      </c>
      <c r="Y83" s="112">
        <v>471</v>
      </c>
      <c r="Z83" s="112">
        <v>509</v>
      </c>
      <c r="AD83" s="117"/>
      <c r="AG83" s="101"/>
    </row>
    <row r="84" spans="1:33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355</v>
      </c>
      <c r="W84" s="112">
        <v>357</v>
      </c>
      <c r="X84" s="112">
        <v>375</v>
      </c>
      <c r="Y84" s="112">
        <v>387</v>
      </c>
      <c r="Z84" s="112">
        <v>419</v>
      </c>
      <c r="AG84" s="101"/>
    </row>
    <row r="85" spans="1:33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614</v>
      </c>
      <c r="W85" s="112">
        <v>624</v>
      </c>
      <c r="X85" s="112">
        <v>639</v>
      </c>
      <c r="Y85" s="112">
        <v>641</v>
      </c>
      <c r="Z85" s="112">
        <v>682</v>
      </c>
      <c r="AG85" s="101"/>
    </row>
    <row r="86" spans="1:33" ht="15" customHeight="1" x14ac:dyDescent="0.25">
      <c r="A86" s="49" t="s">
        <v>3</v>
      </c>
      <c r="B86" s="49"/>
      <c r="C86" s="57" t="str">
        <f t="shared" ref="C86:C91" si="3">AB4</f>
        <v>12,589</v>
      </c>
      <c r="D86" s="96">
        <f t="shared" ref="D86:D91" si="4">AD4</f>
        <v>6.1646146061730578E-2</v>
      </c>
      <c r="E86" s="97">
        <f t="shared" ref="E86:E91" si="5">AD4</f>
        <v>6.1646146061730578E-2</v>
      </c>
      <c r="F86" s="96">
        <f t="shared" ref="F86:F91" si="6">AF4</f>
        <v>0.13701228323699421</v>
      </c>
      <c r="G86" s="97">
        <f t="shared" ref="G86:G91" si="7">AF4</f>
        <v>0.13701228323699421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241</v>
      </c>
      <c r="W86" s="112">
        <v>248</v>
      </c>
      <c r="X86" s="112">
        <v>267</v>
      </c>
      <c r="Y86" s="112">
        <v>265</v>
      </c>
      <c r="Z86" s="112">
        <v>265</v>
      </c>
      <c r="AG86" s="101"/>
    </row>
    <row r="87" spans="1:33" ht="15" customHeight="1" x14ac:dyDescent="0.25">
      <c r="A87" s="98" t="s">
        <v>4</v>
      </c>
      <c r="B87" s="49"/>
      <c r="C87" s="57" t="str">
        <f t="shared" si="3"/>
        <v>6,114</v>
      </c>
      <c r="D87" s="96">
        <f t="shared" si="4"/>
        <v>6.0721721027064524E-2</v>
      </c>
      <c r="E87" s="97">
        <f t="shared" si="5"/>
        <v>6.0721721027064524E-2</v>
      </c>
      <c r="F87" s="96">
        <f t="shared" si="6"/>
        <v>0.11855104281009887</v>
      </c>
      <c r="G87" s="97">
        <f t="shared" si="7"/>
        <v>0.11855104281009887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97</v>
      </c>
      <c r="W87" s="112">
        <v>101</v>
      </c>
      <c r="X87" s="112">
        <v>113</v>
      </c>
      <c r="Y87" s="112">
        <v>113</v>
      </c>
      <c r="Z87" s="112">
        <v>112</v>
      </c>
      <c r="AG87" s="101"/>
    </row>
    <row r="88" spans="1:33" ht="15" customHeight="1" x14ac:dyDescent="0.25">
      <c r="A88" s="98" t="s">
        <v>5</v>
      </c>
      <c r="B88" s="49"/>
      <c r="C88" s="57" t="str">
        <f t="shared" si="3"/>
        <v>6,458</v>
      </c>
      <c r="D88" s="96">
        <f t="shared" si="4"/>
        <v>6.4096226725984584E-2</v>
      </c>
      <c r="E88" s="97">
        <f t="shared" si="5"/>
        <v>6.4096226725984584E-2</v>
      </c>
      <c r="F88" s="96">
        <f t="shared" si="6"/>
        <v>0.15177456750490448</v>
      </c>
      <c r="G88" s="97">
        <f t="shared" si="7"/>
        <v>0.15177456750490448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151</v>
      </c>
      <c r="W88" s="112">
        <v>140</v>
      </c>
      <c r="X88" s="112">
        <v>147</v>
      </c>
      <c r="Y88" s="112">
        <v>161</v>
      </c>
      <c r="Z88" s="112">
        <v>155</v>
      </c>
      <c r="AG88" s="101"/>
    </row>
    <row r="89" spans="1:33" ht="15" customHeight="1" x14ac:dyDescent="0.25">
      <c r="A89" s="49" t="s">
        <v>6</v>
      </c>
      <c r="B89" s="49"/>
      <c r="C89" s="57" t="str">
        <f t="shared" si="3"/>
        <v>7,997</v>
      </c>
      <c r="D89" s="96">
        <f t="shared" si="4"/>
        <v>3.4139402560455112E-2</v>
      </c>
      <c r="E89" s="97">
        <f t="shared" si="5"/>
        <v>3.4139402560455112E-2</v>
      </c>
      <c r="F89" s="96">
        <f t="shared" si="6"/>
        <v>9.8639923066355273E-2</v>
      </c>
      <c r="G89" s="97">
        <f t="shared" si="7"/>
        <v>9.8639923066355273E-2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340</v>
      </c>
      <c r="W89" s="112">
        <v>334</v>
      </c>
      <c r="X89" s="112">
        <v>342</v>
      </c>
      <c r="Y89" s="112">
        <v>329</v>
      </c>
      <c r="Z89" s="112">
        <v>343</v>
      </c>
      <c r="AG89" s="101"/>
    </row>
    <row r="90" spans="1:33" ht="15" customHeight="1" x14ac:dyDescent="0.25">
      <c r="A90" s="49" t="s">
        <v>96</v>
      </c>
      <c r="B90" s="49"/>
      <c r="C90" s="57" t="str">
        <f t="shared" si="3"/>
        <v>$33,528</v>
      </c>
      <c r="D90" s="96">
        <f t="shared" si="4"/>
        <v>-5.1482151864929993E-3</v>
      </c>
      <c r="E90" s="97">
        <f t="shared" si="5"/>
        <v>-5.1482151864929993E-3</v>
      </c>
      <c r="F90" s="96">
        <f t="shared" si="6"/>
        <v>0.20135803353877035</v>
      </c>
      <c r="G90" s="97">
        <f t="shared" si="7"/>
        <v>0.20135803353877035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513</v>
      </c>
      <c r="W90" s="112">
        <v>499</v>
      </c>
      <c r="X90" s="112">
        <v>511</v>
      </c>
      <c r="Y90" s="112">
        <v>532</v>
      </c>
      <c r="Z90" s="112">
        <v>511</v>
      </c>
      <c r="AG90" s="101"/>
    </row>
    <row r="91" spans="1:33" ht="15" customHeight="1" x14ac:dyDescent="0.25">
      <c r="A91" s="49" t="s">
        <v>7</v>
      </c>
      <c r="B91" s="49"/>
      <c r="C91" s="57" t="str">
        <f t="shared" si="3"/>
        <v>$428.7 mil</v>
      </c>
      <c r="D91" s="96">
        <f t="shared" si="4"/>
        <v>8.7154032319582297E-2</v>
      </c>
      <c r="E91" s="97">
        <f t="shared" si="5"/>
        <v>8.7154032319582297E-2</v>
      </c>
      <c r="F91" s="96">
        <f t="shared" si="6"/>
        <v>0.3586342264151916</v>
      </c>
      <c r="G91" s="97">
        <f t="shared" si="7"/>
        <v>0.3586342264151916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3732</v>
      </c>
      <c r="W91" s="112">
        <v>3677</v>
      </c>
      <c r="X91" s="112">
        <v>3882</v>
      </c>
      <c r="Y91" s="112">
        <v>3934</v>
      </c>
      <c r="Z91" s="112">
        <v>4053</v>
      </c>
      <c r="AG91" s="101"/>
    </row>
    <row r="92" spans="1:33" ht="15" customHeight="1" x14ac:dyDescent="0.25">
      <c r="S92" s="129" t="s">
        <v>54</v>
      </c>
      <c r="T92" s="129"/>
      <c r="AG92" s="101"/>
    </row>
    <row r="93" spans="1:33" ht="15" customHeight="1" x14ac:dyDescent="0.25">
      <c r="A93" s="134" t="s">
        <v>200</v>
      </c>
      <c r="S93" s="115" t="s">
        <v>56</v>
      </c>
      <c r="T93" s="115"/>
      <c r="U93" s="112"/>
      <c r="V93" s="112">
        <v>305</v>
      </c>
      <c r="W93" s="112">
        <v>320</v>
      </c>
      <c r="X93" s="112">
        <v>371</v>
      </c>
      <c r="Y93" s="112">
        <v>378</v>
      </c>
      <c r="Z93" s="112">
        <v>414</v>
      </c>
      <c r="AG93" s="101"/>
    </row>
    <row r="94" spans="1:33" ht="15" customHeight="1" x14ac:dyDescent="0.25">
      <c r="A94" s="135" t="s">
        <v>201</v>
      </c>
      <c r="S94" s="115" t="s">
        <v>57</v>
      </c>
      <c r="T94" s="115"/>
      <c r="U94" s="112"/>
      <c r="V94" s="112">
        <v>654</v>
      </c>
      <c r="W94" s="112">
        <v>671</v>
      </c>
      <c r="X94" s="112">
        <v>652</v>
      </c>
      <c r="Y94" s="112">
        <v>694</v>
      </c>
      <c r="Z94" s="112">
        <v>745</v>
      </c>
      <c r="AG94" s="101"/>
    </row>
    <row r="95" spans="1:33" ht="15" customHeight="1" x14ac:dyDescent="0.25">
      <c r="A95" s="133" t="s">
        <v>284</v>
      </c>
      <c r="S95" s="115" t="s">
        <v>193</v>
      </c>
      <c r="T95" s="115"/>
      <c r="U95" s="112"/>
      <c r="V95" s="112">
        <v>136</v>
      </c>
      <c r="W95" s="112">
        <v>139</v>
      </c>
      <c r="X95" s="112">
        <v>139</v>
      </c>
      <c r="Y95" s="112">
        <v>147</v>
      </c>
      <c r="Z95" s="112">
        <v>148</v>
      </c>
      <c r="AG95" s="101"/>
    </row>
    <row r="96" spans="1:33" ht="15" customHeight="1" x14ac:dyDescent="0.25">
      <c r="A96" s="134" t="s">
        <v>276</v>
      </c>
      <c r="S96" s="115" t="s">
        <v>194</v>
      </c>
      <c r="T96" s="115"/>
      <c r="U96" s="112"/>
      <c r="V96" s="112">
        <v>498</v>
      </c>
      <c r="W96" s="112">
        <v>491</v>
      </c>
      <c r="X96" s="112">
        <v>508</v>
      </c>
      <c r="Y96" s="112">
        <v>525</v>
      </c>
      <c r="Z96" s="112">
        <v>575</v>
      </c>
      <c r="AG96" s="101"/>
    </row>
    <row r="97" spans="1:33" ht="15" customHeight="1" x14ac:dyDescent="0.25">
      <c r="A97" s="133" t="s">
        <v>287</v>
      </c>
      <c r="S97" s="115" t="s">
        <v>195</v>
      </c>
      <c r="T97" s="115"/>
      <c r="U97" s="112"/>
      <c r="V97" s="112">
        <v>489</v>
      </c>
      <c r="W97" s="112">
        <v>499</v>
      </c>
      <c r="X97" s="112">
        <v>497</v>
      </c>
      <c r="Y97" s="112">
        <v>502</v>
      </c>
      <c r="Z97" s="112">
        <v>527</v>
      </c>
      <c r="AG97" s="101"/>
    </row>
    <row r="98" spans="1:33" ht="15" customHeight="1" x14ac:dyDescent="0.25">
      <c r="A98" s="133" t="s">
        <v>293</v>
      </c>
      <c r="S98" s="115" t="s">
        <v>196</v>
      </c>
      <c r="T98" s="115"/>
      <c r="U98" s="112"/>
      <c r="V98" s="112">
        <v>346</v>
      </c>
      <c r="W98" s="112">
        <v>354</v>
      </c>
      <c r="X98" s="112">
        <v>348</v>
      </c>
      <c r="Y98" s="112">
        <v>346</v>
      </c>
      <c r="Z98" s="112">
        <v>357</v>
      </c>
      <c r="AG98" s="101"/>
    </row>
    <row r="99" spans="1:33" ht="15" customHeight="1" x14ac:dyDescent="0.25">
      <c r="S99" s="115" t="s">
        <v>197</v>
      </c>
      <c r="T99" s="115"/>
      <c r="U99" s="112"/>
      <c r="V99" s="112">
        <v>43</v>
      </c>
      <c r="W99" s="112">
        <v>41</v>
      </c>
      <c r="X99" s="112">
        <v>44</v>
      </c>
      <c r="Y99" s="112">
        <v>40</v>
      </c>
      <c r="Z99" s="112">
        <v>35</v>
      </c>
      <c r="AG99" s="101"/>
    </row>
    <row r="100" spans="1:33" ht="15" customHeight="1" x14ac:dyDescent="0.25">
      <c r="S100" s="115" t="s">
        <v>58</v>
      </c>
      <c r="T100" s="115"/>
      <c r="U100" s="112"/>
      <c r="V100" s="112">
        <v>290</v>
      </c>
      <c r="W100" s="112">
        <v>324</v>
      </c>
      <c r="X100" s="112">
        <v>321</v>
      </c>
      <c r="Y100" s="112">
        <v>339</v>
      </c>
      <c r="Z100" s="112">
        <v>339</v>
      </c>
      <c r="AG100" s="101"/>
    </row>
    <row r="101" spans="1:33" x14ac:dyDescent="0.25">
      <c r="A101" s="18"/>
      <c r="S101" s="118" t="s">
        <v>53</v>
      </c>
      <c r="T101" s="118"/>
      <c r="U101" s="112"/>
      <c r="V101" s="112">
        <v>3546</v>
      </c>
      <c r="W101" s="112">
        <v>3544</v>
      </c>
      <c r="X101" s="112">
        <v>3669</v>
      </c>
      <c r="Y101" s="112">
        <v>3779</v>
      </c>
      <c r="Z101" s="112">
        <v>3935</v>
      </c>
      <c r="AG101" s="101"/>
    </row>
    <row r="102" spans="1:33" x14ac:dyDescent="0.25">
      <c r="S102" s="115"/>
      <c r="T102" s="115"/>
      <c r="Y102" s="123"/>
      <c r="Z102" s="123"/>
      <c r="AG102" s="101"/>
    </row>
    <row r="103" spans="1:33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  <c r="AG103" s="101"/>
    </row>
    <row r="104" spans="1:33" x14ac:dyDescent="0.25">
      <c r="A104" s="20"/>
      <c r="S104" s="115" t="s">
        <v>14</v>
      </c>
      <c r="T104" s="115"/>
      <c r="U104" s="112"/>
      <c r="V104" s="112">
        <v>7646</v>
      </c>
      <c r="W104" s="112">
        <v>7685</v>
      </c>
      <c r="X104" s="112">
        <v>8198</v>
      </c>
      <c r="Y104" s="112">
        <v>8313</v>
      </c>
      <c r="Z104" s="112">
        <v>8879</v>
      </c>
      <c r="AB104" s="109" t="str">
        <f>TEXT(Z104,"###,###")</f>
        <v>8,879</v>
      </c>
      <c r="AD104" s="130">
        <f>Z104/($Z$4)*100</f>
        <v>70.52982762729367</v>
      </c>
      <c r="AF104" s="109"/>
      <c r="AG104" s="101"/>
    </row>
    <row r="105" spans="1:33" x14ac:dyDescent="0.25">
      <c r="S105" s="115" t="s">
        <v>17</v>
      </c>
      <c r="T105" s="115"/>
      <c r="U105" s="112"/>
      <c r="V105" s="112">
        <v>1968</v>
      </c>
      <c r="W105" s="112">
        <v>2090</v>
      </c>
      <c r="X105" s="112">
        <v>1997</v>
      </c>
      <c r="Y105" s="112">
        <v>2164</v>
      </c>
      <c r="Z105" s="112">
        <v>2371</v>
      </c>
      <c r="AB105" s="109" t="str">
        <f>TEXT(Z105,"###,###")</f>
        <v>2,371</v>
      </c>
      <c r="AD105" s="130">
        <f>Z105/($Z$4)*100</f>
        <v>18.833902613392645</v>
      </c>
      <c r="AF105" s="109"/>
      <c r="AG105" s="101"/>
    </row>
    <row r="106" spans="1:33" x14ac:dyDescent="0.25">
      <c r="S106" s="118" t="s">
        <v>53</v>
      </c>
      <c r="T106" s="118"/>
      <c r="U106" s="120"/>
      <c r="V106" s="120">
        <v>9614</v>
      </c>
      <c r="W106" s="120">
        <v>9775</v>
      </c>
      <c r="X106" s="120">
        <v>10195</v>
      </c>
      <c r="Y106" s="120">
        <v>10477</v>
      </c>
      <c r="Z106" s="120">
        <v>11250</v>
      </c>
      <c r="AB106" s="109"/>
      <c r="AD106" s="130"/>
      <c r="AF106" s="109"/>
      <c r="AG106" s="101"/>
    </row>
    <row r="107" spans="1:33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  <c r="AG107" s="101"/>
    </row>
    <row r="108" spans="1:33" x14ac:dyDescent="0.25">
      <c r="S108" s="115" t="s">
        <v>19</v>
      </c>
      <c r="T108" s="115"/>
      <c r="U108" s="112"/>
      <c r="V108" s="112">
        <v>2348</v>
      </c>
      <c r="W108" s="112">
        <v>2246</v>
      </c>
      <c r="X108" s="112">
        <v>2239</v>
      </c>
      <c r="Y108" s="112">
        <v>2359</v>
      </c>
      <c r="Z108" s="112">
        <v>2539</v>
      </c>
      <c r="AB108" s="109" t="str">
        <f>TEXT(Z108,"###,###")</f>
        <v>2,539</v>
      </c>
      <c r="AD108" s="130">
        <f>Z108/($Z$4)*100</f>
        <v>20.168400984986892</v>
      </c>
      <c r="AF108" s="109"/>
      <c r="AG108" s="101"/>
    </row>
    <row r="109" spans="1:33" x14ac:dyDescent="0.25">
      <c r="S109" s="115" t="s">
        <v>20</v>
      </c>
      <c r="T109" s="115"/>
      <c r="U109" s="112"/>
      <c r="V109" s="112">
        <v>2289</v>
      </c>
      <c r="W109" s="112">
        <v>2240</v>
      </c>
      <c r="X109" s="112">
        <v>2057</v>
      </c>
      <c r="Y109" s="112">
        <v>2477</v>
      </c>
      <c r="Z109" s="112">
        <v>2576</v>
      </c>
      <c r="AB109" s="109" t="str">
        <f>TEXT(Z109,"###,###")</f>
        <v>2,576</v>
      </c>
      <c r="AD109" s="130">
        <f>Z109/($Z$4)*100</f>
        <v>20.46230836444515</v>
      </c>
      <c r="AF109" s="109"/>
      <c r="AG109" s="101"/>
    </row>
    <row r="110" spans="1:33" x14ac:dyDescent="0.25">
      <c r="S110" s="115" t="s">
        <v>21</v>
      </c>
      <c r="T110" s="115"/>
      <c r="U110" s="112"/>
      <c r="V110" s="112">
        <v>2251</v>
      </c>
      <c r="W110" s="112">
        <v>2656</v>
      </c>
      <c r="X110" s="112">
        <v>2830</v>
      </c>
      <c r="Y110" s="112">
        <v>2634</v>
      </c>
      <c r="Z110" s="112">
        <v>2662</v>
      </c>
      <c r="AB110" s="109" t="str">
        <f>TEXT(Z110,"###,###")</f>
        <v>2,662</v>
      </c>
      <c r="AD110" s="130">
        <f>Z110/($Z$4)*100</f>
        <v>21.145444435618398</v>
      </c>
      <c r="AF110" s="109"/>
      <c r="AG110" s="101"/>
    </row>
    <row r="111" spans="1:33" x14ac:dyDescent="0.25">
      <c r="S111" s="115" t="s">
        <v>22</v>
      </c>
      <c r="T111" s="115"/>
      <c r="U111" s="112"/>
      <c r="V111" s="112">
        <v>2681</v>
      </c>
      <c r="W111" s="112">
        <v>2709</v>
      </c>
      <c r="X111" s="112">
        <v>2714</v>
      </c>
      <c r="Y111" s="112">
        <v>3007</v>
      </c>
      <c r="Z111" s="112">
        <v>3478</v>
      </c>
      <c r="AB111" s="109" t="str">
        <f>TEXT(Z111,"###,###")</f>
        <v>3,478</v>
      </c>
      <c r="AD111" s="130">
        <f>Z111/($Z$4)*100</f>
        <v>27.627293669076174</v>
      </c>
      <c r="AF111" s="109"/>
      <c r="AG111" s="101"/>
    </row>
    <row r="112" spans="1:33" x14ac:dyDescent="0.25">
      <c r="S112" s="118" t="s">
        <v>53</v>
      </c>
      <c r="T112" s="118"/>
      <c r="U112" s="112"/>
      <c r="V112" s="112">
        <v>11077</v>
      </c>
      <c r="W112" s="112">
        <v>11181</v>
      </c>
      <c r="X112" s="112">
        <v>11239</v>
      </c>
      <c r="Y112" s="112">
        <v>11858</v>
      </c>
      <c r="Z112" s="112">
        <v>12590</v>
      </c>
      <c r="AG112" s="101"/>
    </row>
    <row r="113" spans="19:33" x14ac:dyDescent="0.25">
      <c r="AB113" s="125" t="s">
        <v>24</v>
      </c>
      <c r="AC113" s="106"/>
      <c r="AD113" s="106" t="s">
        <v>190</v>
      </c>
      <c r="AF113" s="106" t="s">
        <v>191</v>
      </c>
      <c r="AG113" s="101"/>
    </row>
    <row r="114" spans="19:33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  <c r="AG114" s="101"/>
    </row>
    <row r="115" spans="19:33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  <c r="AG115" s="101"/>
    </row>
    <row r="116" spans="19:33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  <c r="AG116" s="101"/>
    </row>
    <row r="117" spans="19:33" x14ac:dyDescent="0.25">
      <c r="AG117" s="101"/>
    </row>
    <row r="118" spans="19:33" x14ac:dyDescent="0.25">
      <c r="S118" s="101" t="s">
        <v>97</v>
      </c>
      <c r="T118" s="131"/>
      <c r="U118" s="131"/>
      <c r="V118" s="131">
        <v>44.67</v>
      </c>
      <c r="W118" s="131">
        <v>44.57</v>
      </c>
      <c r="X118" s="131">
        <v>44.82</v>
      </c>
      <c r="Y118" s="131">
        <v>44.89</v>
      </c>
      <c r="Z118" s="131">
        <v>44.78</v>
      </c>
      <c r="AB118" s="109" t="str">
        <f>TEXT(Z118,"##.0")</f>
        <v>44.8</v>
      </c>
      <c r="AG118" s="101"/>
    </row>
    <row r="119" spans="19:33" x14ac:dyDescent="0.25">
      <c r="AG119" s="101"/>
    </row>
    <row r="120" spans="19:33" x14ac:dyDescent="0.25">
      <c r="S120" s="101" t="s">
        <v>98</v>
      </c>
      <c r="T120" s="112"/>
      <c r="U120" s="112"/>
      <c r="V120" s="112">
        <v>5433</v>
      </c>
      <c r="W120" s="112">
        <v>5410</v>
      </c>
      <c r="X120" s="112">
        <v>5643</v>
      </c>
      <c r="Y120" s="112">
        <v>5759</v>
      </c>
      <c r="Z120" s="112">
        <v>6020</v>
      </c>
      <c r="AB120" s="109" t="str">
        <f>TEXT(Z120,"###,###")</f>
        <v>6,020</v>
      </c>
      <c r="AG120" s="101"/>
    </row>
    <row r="121" spans="19:33" x14ac:dyDescent="0.25">
      <c r="S121" s="101" t="s">
        <v>99</v>
      </c>
      <c r="T121" s="112"/>
      <c r="U121" s="112"/>
      <c r="V121" s="112">
        <v>977</v>
      </c>
      <c r="W121" s="112">
        <v>922</v>
      </c>
      <c r="X121" s="112">
        <v>1015</v>
      </c>
      <c r="Y121" s="112">
        <v>1030</v>
      </c>
      <c r="Z121" s="112">
        <v>1001</v>
      </c>
      <c r="AB121" s="109" t="str">
        <f>TEXT(Z121,"###,###")</f>
        <v>1,001</v>
      </c>
      <c r="AG121" s="101"/>
    </row>
    <row r="122" spans="19:33" x14ac:dyDescent="0.25">
      <c r="S122" s="101" t="s">
        <v>100</v>
      </c>
      <c r="T122" s="112"/>
      <c r="U122" s="112"/>
      <c r="V122" s="112">
        <v>865</v>
      </c>
      <c r="W122" s="112">
        <v>887</v>
      </c>
      <c r="X122" s="112">
        <v>891</v>
      </c>
      <c r="Y122" s="112">
        <v>952</v>
      </c>
      <c r="Z122" s="112">
        <v>984</v>
      </c>
      <c r="AB122" s="109" t="str">
        <f>TEXT(Z122,"###,###")</f>
        <v>984</v>
      </c>
      <c r="AG122" s="101"/>
    </row>
    <row r="123" spans="19:33" x14ac:dyDescent="0.25">
      <c r="AB123" s="125" t="s">
        <v>24</v>
      </c>
      <c r="AC123" s="106"/>
      <c r="AD123" s="106" t="s">
        <v>32</v>
      </c>
      <c r="AE123" s="106"/>
      <c r="AF123" s="106"/>
      <c r="AG123" s="101"/>
    </row>
    <row r="124" spans="19:33" x14ac:dyDescent="0.25">
      <c r="S124" s="101" t="s">
        <v>101</v>
      </c>
      <c r="T124" s="112"/>
      <c r="U124" s="112"/>
      <c r="V124" s="112">
        <v>6298</v>
      </c>
      <c r="W124" s="112">
        <v>6297</v>
      </c>
      <c r="X124" s="112">
        <v>6534</v>
      </c>
      <c r="Y124" s="112">
        <v>6711</v>
      </c>
      <c r="Z124" s="112">
        <v>7004</v>
      </c>
      <c r="AB124" s="109" t="str">
        <f>TEXT(Z124,"###,###")</f>
        <v>7,004</v>
      </c>
      <c r="AD124" s="127">
        <f>Z124/$Z$7*100</f>
        <v>87.582843566337374</v>
      </c>
      <c r="AG124" s="101"/>
    </row>
    <row r="125" spans="19:33" x14ac:dyDescent="0.25">
      <c r="S125" s="101" t="s">
        <v>102</v>
      </c>
      <c r="T125" s="112"/>
      <c r="U125" s="112"/>
      <c r="V125" s="112">
        <v>1842</v>
      </c>
      <c r="W125" s="112">
        <v>1809</v>
      </c>
      <c r="X125" s="112">
        <v>1906</v>
      </c>
      <c r="Y125" s="112">
        <v>1982</v>
      </c>
      <c r="Z125" s="112">
        <v>1985</v>
      </c>
      <c r="AB125" s="109" t="str">
        <f>TEXT(Z125,"###,###")</f>
        <v>1,985</v>
      </c>
      <c r="AD125" s="127">
        <f>Z125/$Z$7*100</f>
        <v>24.821808178066775</v>
      </c>
      <c r="AG125" s="101"/>
    </row>
    <row r="126" spans="19:33" x14ac:dyDescent="0.25">
      <c r="AG126" s="101"/>
    </row>
    <row r="127" spans="19:33" x14ac:dyDescent="0.25">
      <c r="S127" s="101" t="s">
        <v>103</v>
      </c>
      <c r="T127" s="112"/>
      <c r="U127" s="112"/>
      <c r="V127" s="112">
        <v>3735</v>
      </c>
      <c r="W127" s="112">
        <v>3677</v>
      </c>
      <c r="X127" s="112">
        <v>3882</v>
      </c>
      <c r="Y127" s="112">
        <v>3934</v>
      </c>
      <c r="Z127" s="112">
        <v>4053</v>
      </c>
      <c r="AB127" s="109" t="str">
        <f>TEXT(Z127,"###,###")</f>
        <v>4,053</v>
      </c>
      <c r="AD127" s="127">
        <f>Z127/$Z$7*100</f>
        <v>50.681505564586715</v>
      </c>
      <c r="AG127" s="101"/>
    </row>
    <row r="128" spans="19:33" x14ac:dyDescent="0.25">
      <c r="S128" s="101" t="s">
        <v>104</v>
      </c>
      <c r="T128" s="112"/>
      <c r="U128" s="112"/>
      <c r="V128" s="112">
        <v>3549</v>
      </c>
      <c r="W128" s="112">
        <v>3540</v>
      </c>
      <c r="X128" s="112">
        <v>3670</v>
      </c>
      <c r="Y128" s="112">
        <v>3780</v>
      </c>
      <c r="Z128" s="112">
        <v>3930</v>
      </c>
      <c r="AB128" s="109" t="str">
        <f>TEXT(Z128,"###,###")</f>
        <v>3,930</v>
      </c>
      <c r="AD128" s="127">
        <f>Z128/$Z$7*100</f>
        <v>49.143428785794676</v>
      </c>
      <c r="AG128" s="101"/>
    </row>
    <row r="129" spans="19:33" x14ac:dyDescent="0.25">
      <c r="AG129" s="101"/>
    </row>
    <row r="130" spans="19:33" x14ac:dyDescent="0.25">
      <c r="S130" s="101" t="s">
        <v>280</v>
      </c>
      <c r="T130" s="127">
        <v>75.278229336001004</v>
      </c>
    </row>
    <row r="131" spans="19:33" x14ac:dyDescent="0.25">
      <c r="S131" s="101" t="s">
        <v>281</v>
      </c>
      <c r="T131" s="127">
        <v>12.517193947730398</v>
      </c>
    </row>
    <row r="132" spans="19:33" x14ac:dyDescent="0.25">
      <c r="S132" s="101" t="s">
        <v>282</v>
      </c>
      <c r="T132" s="127">
        <v>12.304614230336377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478066C-FA73-4301-8502-E98716EEB6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28D6D94-4A5C-4FEC-8182-9BD3C77D91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41D2511-7968-4CD6-A087-A67AB1063A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D7BFDBA-C49F-4217-9D77-7D958FF477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4091-153B-406C-9982-FE34967528B3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220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220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8.19 East Gippsland,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32201</v>
      </c>
      <c r="W4" s="108">
        <v>32340</v>
      </c>
      <c r="X4" s="108">
        <v>33725</v>
      </c>
      <c r="Y4" s="108">
        <v>34896</v>
      </c>
      <c r="Z4" s="108">
        <v>37511</v>
      </c>
      <c r="AB4" s="109" t="str">
        <f>TEXT(Z4,"###,###")</f>
        <v>37,511</v>
      </c>
      <c r="AD4" s="110">
        <f>Z4/Y4-1</f>
        <v>7.493695552498858E-2</v>
      </c>
      <c r="AF4" s="110">
        <f>Z4/V4-1</f>
        <v>0.16490171112698371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16147</v>
      </c>
      <c r="W5" s="108">
        <v>16042</v>
      </c>
      <c r="X5" s="108">
        <v>17049</v>
      </c>
      <c r="Y5" s="108">
        <v>17251</v>
      </c>
      <c r="Z5" s="108">
        <v>18283</v>
      </c>
      <c r="AB5" s="109" t="str">
        <f>TEXT(Z5,"###,###")</f>
        <v>18,283</v>
      </c>
      <c r="AD5" s="110">
        <f t="shared" ref="AD5:AD9" si="0">Z5/Y5-1</f>
        <v>5.9822618978609965E-2</v>
      </c>
      <c r="AF5" s="110">
        <f t="shared" ref="AF5:AF9" si="1">Z5/V5-1</f>
        <v>0.13228463491670284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16061</v>
      </c>
      <c r="W6" s="108">
        <v>16302</v>
      </c>
      <c r="X6" s="108">
        <v>16679</v>
      </c>
      <c r="Y6" s="108">
        <v>17624</v>
      </c>
      <c r="Z6" s="108">
        <v>19203</v>
      </c>
      <c r="AB6" s="109" t="str">
        <f>TEXT(Z6,"###,###")</f>
        <v>19,203</v>
      </c>
      <c r="AD6" s="110">
        <f t="shared" si="0"/>
        <v>8.9593735814798015E-2</v>
      </c>
      <c r="AF6" s="110">
        <f t="shared" si="1"/>
        <v>0.19562916381296303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23011</v>
      </c>
      <c r="W7" s="108">
        <v>23080</v>
      </c>
      <c r="X7" s="108">
        <v>24051</v>
      </c>
      <c r="Y7" s="108">
        <v>24525</v>
      </c>
      <c r="Z7" s="108">
        <v>25270</v>
      </c>
      <c r="AB7" s="109" t="str">
        <f>TEXT(Z7,"###,###")</f>
        <v>25,270</v>
      </c>
      <c r="AD7" s="110">
        <f t="shared" si="0"/>
        <v>3.0377166156982716E-2</v>
      </c>
      <c r="AF7" s="110">
        <f t="shared" si="1"/>
        <v>9.8170440224240485E-2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37,511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25,270</v>
      </c>
      <c r="P8" s="67"/>
      <c r="S8" s="107" t="s">
        <v>83</v>
      </c>
      <c r="T8" s="108"/>
      <c r="U8" s="108"/>
      <c r="V8" s="108">
        <v>35000</v>
      </c>
      <c r="W8" s="108">
        <v>35840.82</v>
      </c>
      <c r="X8" s="108">
        <v>36816.18</v>
      </c>
      <c r="Y8" s="108">
        <v>38499.17</v>
      </c>
      <c r="Z8" s="108">
        <v>38446.67</v>
      </c>
      <c r="AB8" s="109" t="str">
        <f>TEXT(Z8,"$###,###")</f>
        <v>$38,447</v>
      </c>
      <c r="AD8" s="110">
        <f t="shared" si="0"/>
        <v>-1.3636657621449721E-3</v>
      </c>
      <c r="AF8" s="110">
        <f t="shared" si="1"/>
        <v>9.8476285714285572E-2</v>
      </c>
    </row>
    <row r="9" spans="1:32" x14ac:dyDescent="0.25">
      <c r="A9" s="30" t="s">
        <v>14</v>
      </c>
      <c r="B9" s="71"/>
      <c r="C9" s="72"/>
      <c r="D9" s="73">
        <f>AD104</f>
        <v>71.06715363493376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50.633161851998423</v>
      </c>
      <c r="P9" s="74" t="s">
        <v>84</v>
      </c>
      <c r="S9" s="107" t="s">
        <v>7</v>
      </c>
      <c r="T9" s="108"/>
      <c r="U9" s="108"/>
      <c r="V9" s="108">
        <v>1006290178</v>
      </c>
      <c r="W9" s="108">
        <v>1038882639</v>
      </c>
      <c r="X9" s="108">
        <v>1138542585</v>
      </c>
      <c r="Y9" s="108">
        <v>1214893513</v>
      </c>
      <c r="Z9" s="108">
        <v>1290828391</v>
      </c>
      <c r="AB9" s="109" t="str">
        <f>TEXT(Z9/1000000,"$#,###.0")&amp;" mil"</f>
        <v>$1,290.8 mil</v>
      </c>
      <c r="AD9" s="110">
        <f t="shared" si="0"/>
        <v>6.2503319992622375E-2</v>
      </c>
      <c r="AF9" s="110">
        <f t="shared" si="1"/>
        <v>0.28275960475488215</v>
      </c>
    </row>
    <row r="10" spans="1:32" x14ac:dyDescent="0.25">
      <c r="A10" s="30" t="s">
        <v>17</v>
      </c>
      <c r="B10" s="71"/>
      <c r="C10" s="72"/>
      <c r="D10" s="73">
        <f>AD105</f>
        <v>18.479912558982697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49.275821131776809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77.368421052631575</v>
      </c>
      <c r="P11" s="74" t="s">
        <v>84</v>
      </c>
      <c r="S11" s="107" t="s">
        <v>29</v>
      </c>
      <c r="T11" s="112"/>
      <c r="U11" s="112"/>
      <c r="V11" s="112">
        <v>26849</v>
      </c>
      <c r="W11" s="112">
        <v>27232</v>
      </c>
      <c r="X11" s="112">
        <v>28358</v>
      </c>
      <c r="Y11" s="112">
        <v>29392</v>
      </c>
      <c r="Z11" s="112">
        <v>31791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12.132963988919668</v>
      </c>
      <c r="P12" s="74" t="s">
        <v>84</v>
      </c>
      <c r="S12" s="107" t="s">
        <v>30</v>
      </c>
      <c r="T12" s="112"/>
      <c r="U12" s="112"/>
      <c r="V12" s="112">
        <v>5354</v>
      </c>
      <c r="W12" s="112">
        <v>5109</v>
      </c>
      <c r="X12" s="112">
        <v>5370</v>
      </c>
      <c r="Y12" s="112">
        <v>5504</v>
      </c>
      <c r="Z12" s="112">
        <v>5717</v>
      </c>
    </row>
    <row r="13" spans="1:32" ht="15" customHeight="1" x14ac:dyDescent="0.25">
      <c r="A13" s="30" t="s">
        <v>19</v>
      </c>
      <c r="B13" s="72"/>
      <c r="C13" s="72"/>
      <c r="D13" s="73">
        <f>AD108</f>
        <v>16.653781557409829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10.494657696873762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18.525232598437789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20.881874650102635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18.485831882222577</v>
      </c>
      <c r="P15" s="74" t="s">
        <v>84</v>
      </c>
      <c r="S15" s="115" t="s">
        <v>60</v>
      </c>
      <c r="T15" s="115"/>
      <c r="U15" s="116"/>
      <c r="V15" s="116">
        <v>1927</v>
      </c>
      <c r="W15" s="116">
        <v>2150</v>
      </c>
      <c r="X15" s="116">
        <v>2321</v>
      </c>
      <c r="Y15" s="112">
        <v>2315</v>
      </c>
      <c r="Z15" s="112">
        <v>2361</v>
      </c>
      <c r="AB15" s="117">
        <f t="shared" ref="AB15:AB34" si="2">IF(Z15="np",0,Z15/$Z$34)</f>
        <v>6.2946571398101739E-2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33.491509157313857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81.51416811777743</v>
      </c>
      <c r="P16" s="37" t="s">
        <v>84</v>
      </c>
      <c r="S16" s="115" t="s">
        <v>61</v>
      </c>
      <c r="T16" s="115"/>
      <c r="U16" s="116"/>
      <c r="V16" s="116">
        <v>195</v>
      </c>
      <c r="W16" s="116">
        <v>184</v>
      </c>
      <c r="X16" s="116">
        <v>175</v>
      </c>
      <c r="Y16" s="112">
        <v>184</v>
      </c>
      <c r="Z16" s="112">
        <v>181</v>
      </c>
      <c r="AB16" s="117">
        <f t="shared" si="2"/>
        <v>4.8256371973978886E-3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2091</v>
      </c>
      <c r="W17" s="116">
        <v>1995</v>
      </c>
      <c r="X17" s="116">
        <v>2077</v>
      </c>
      <c r="Y17" s="112">
        <v>2093</v>
      </c>
      <c r="Z17" s="112">
        <v>2397</v>
      </c>
      <c r="AB17" s="117">
        <f t="shared" si="2"/>
        <v>6.3906366641783091E-2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273</v>
      </c>
      <c r="W18" s="116">
        <v>284</v>
      </c>
      <c r="X18" s="116">
        <v>301</v>
      </c>
      <c r="Y18" s="112">
        <v>275</v>
      </c>
      <c r="Z18" s="112">
        <v>275</v>
      </c>
      <c r="AB18" s="117">
        <f t="shared" si="2"/>
        <v>7.331769222565853E-3</v>
      </c>
    </row>
    <row r="19" spans="1:28" x14ac:dyDescent="0.25">
      <c r="A19" s="63" t="str">
        <f>$S$1&amp;" ("&amp;$V$2&amp;" to "&amp;$Z$2&amp;")"</f>
        <v>East Gippsland (2017-18 to 2021-22)</v>
      </c>
      <c r="B19" s="63"/>
      <c r="C19" s="63"/>
      <c r="D19" s="63"/>
      <c r="E19" s="63"/>
      <c r="F19" s="63"/>
      <c r="G19" s="63" t="str">
        <f>$S$1&amp;" ("&amp;$V$2&amp;" to "&amp;$Z$2&amp;")"</f>
        <v>East Gippsland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2356</v>
      </c>
      <c r="W19" s="116">
        <v>2453</v>
      </c>
      <c r="X19" s="116">
        <v>2661</v>
      </c>
      <c r="Y19" s="112">
        <v>2806</v>
      </c>
      <c r="Z19" s="112">
        <v>2899</v>
      </c>
      <c r="AB19" s="117">
        <f t="shared" si="2"/>
        <v>7.7290178095339668E-2</v>
      </c>
    </row>
    <row r="20" spans="1:28" x14ac:dyDescent="0.25">
      <c r="S20" s="115" t="s">
        <v>65</v>
      </c>
      <c r="T20" s="115"/>
      <c r="U20" s="116"/>
      <c r="V20" s="116">
        <v>726</v>
      </c>
      <c r="W20" s="116">
        <v>726</v>
      </c>
      <c r="X20" s="116">
        <v>758</v>
      </c>
      <c r="Y20" s="112">
        <v>787</v>
      </c>
      <c r="Z20" s="112">
        <v>894</v>
      </c>
      <c r="AB20" s="117">
        <f t="shared" si="2"/>
        <v>2.3834915218086807E-2</v>
      </c>
    </row>
    <row r="21" spans="1:28" x14ac:dyDescent="0.25">
      <c r="S21" s="115" t="s">
        <v>66</v>
      </c>
      <c r="T21" s="115"/>
      <c r="U21" s="116"/>
      <c r="V21" s="116">
        <v>3214</v>
      </c>
      <c r="W21" s="116">
        <v>3048</v>
      </c>
      <c r="X21" s="116">
        <v>3391</v>
      </c>
      <c r="Y21" s="112">
        <v>3527</v>
      </c>
      <c r="Z21" s="112">
        <v>3948</v>
      </c>
      <c r="AB21" s="117">
        <f t="shared" si="2"/>
        <v>0.10525754505705449</v>
      </c>
    </row>
    <row r="22" spans="1:28" x14ac:dyDescent="0.25">
      <c r="S22" s="115" t="s">
        <v>67</v>
      </c>
      <c r="T22" s="115"/>
      <c r="U22" s="116"/>
      <c r="V22" s="116">
        <v>2385</v>
      </c>
      <c r="W22" s="116">
        <v>2375</v>
      </c>
      <c r="X22" s="116">
        <v>2662</v>
      </c>
      <c r="Y22" s="112">
        <v>2966</v>
      </c>
      <c r="Z22" s="112">
        <v>3207</v>
      </c>
      <c r="AB22" s="117">
        <f t="shared" si="2"/>
        <v>8.5501759624613413E-2</v>
      </c>
    </row>
    <row r="23" spans="1:28" x14ac:dyDescent="0.25">
      <c r="S23" s="115" t="s">
        <v>68</v>
      </c>
      <c r="T23" s="115"/>
      <c r="U23" s="116"/>
      <c r="V23" s="116">
        <v>1156</v>
      </c>
      <c r="W23" s="116">
        <v>1112</v>
      </c>
      <c r="X23" s="116">
        <v>1066</v>
      </c>
      <c r="Y23" s="112">
        <v>1108</v>
      </c>
      <c r="Z23" s="112">
        <v>1193</v>
      </c>
      <c r="AB23" s="117">
        <f t="shared" si="2"/>
        <v>3.1806547936440228E-2</v>
      </c>
    </row>
    <row r="24" spans="1:28" x14ac:dyDescent="0.25">
      <c r="S24" s="115" t="s">
        <v>69</v>
      </c>
      <c r="T24" s="115"/>
      <c r="U24" s="116"/>
      <c r="V24" s="116">
        <v>198</v>
      </c>
      <c r="W24" s="116">
        <v>199</v>
      </c>
      <c r="X24" s="116">
        <v>176</v>
      </c>
      <c r="Y24" s="112">
        <v>163</v>
      </c>
      <c r="Z24" s="112">
        <v>198</v>
      </c>
      <c r="AB24" s="117">
        <f t="shared" si="2"/>
        <v>5.2788738402474141E-3</v>
      </c>
    </row>
    <row r="25" spans="1:28" x14ac:dyDescent="0.25">
      <c r="S25" s="115" t="s">
        <v>70</v>
      </c>
      <c r="T25" s="115"/>
      <c r="U25" s="116"/>
      <c r="V25" s="116">
        <v>878</v>
      </c>
      <c r="W25" s="116">
        <v>813</v>
      </c>
      <c r="X25" s="116">
        <v>868</v>
      </c>
      <c r="Y25" s="112">
        <v>861</v>
      </c>
      <c r="Z25" s="112">
        <v>922</v>
      </c>
      <c r="AB25" s="117">
        <f t="shared" si="2"/>
        <v>2.4581422629838968E-2</v>
      </c>
    </row>
    <row r="26" spans="1:28" x14ac:dyDescent="0.25">
      <c r="S26" s="115" t="s">
        <v>71</v>
      </c>
      <c r="T26" s="115"/>
      <c r="U26" s="116"/>
      <c r="V26" s="116">
        <v>595</v>
      </c>
      <c r="W26" s="116">
        <v>635</v>
      </c>
      <c r="X26" s="116">
        <v>627</v>
      </c>
      <c r="Y26" s="112">
        <v>662</v>
      </c>
      <c r="Z26" s="112">
        <v>673</v>
      </c>
      <c r="AB26" s="117">
        <f t="shared" si="2"/>
        <v>1.7942838861042979E-2</v>
      </c>
    </row>
    <row r="27" spans="1:28" x14ac:dyDescent="0.25">
      <c r="S27" s="115" t="s">
        <v>72</v>
      </c>
      <c r="T27" s="115"/>
      <c r="U27" s="116"/>
      <c r="V27" s="116">
        <v>1197</v>
      </c>
      <c r="W27" s="116">
        <v>1260</v>
      </c>
      <c r="X27" s="116">
        <v>1251</v>
      </c>
      <c r="Y27" s="112">
        <v>1343</v>
      </c>
      <c r="Z27" s="112">
        <v>1467</v>
      </c>
      <c r="AB27" s="117">
        <f t="shared" si="2"/>
        <v>3.9111656180014928E-2</v>
      </c>
    </row>
    <row r="28" spans="1:28" x14ac:dyDescent="0.25">
      <c r="S28" s="115" t="s">
        <v>73</v>
      </c>
      <c r="T28" s="115"/>
      <c r="U28" s="116"/>
      <c r="V28" s="116">
        <v>1859</v>
      </c>
      <c r="W28" s="116">
        <v>1927</v>
      </c>
      <c r="X28" s="116">
        <v>2094</v>
      </c>
      <c r="Y28" s="112">
        <v>2152</v>
      </c>
      <c r="Z28" s="112">
        <v>2215</v>
      </c>
      <c r="AB28" s="117">
        <f t="shared" si="2"/>
        <v>5.9054068465394051E-2</v>
      </c>
    </row>
    <row r="29" spans="1:28" x14ac:dyDescent="0.25">
      <c r="S29" s="115" t="s">
        <v>74</v>
      </c>
      <c r="T29" s="115"/>
      <c r="U29" s="116"/>
      <c r="V29" s="116">
        <v>1663</v>
      </c>
      <c r="W29" s="116">
        <v>2866</v>
      </c>
      <c r="X29" s="116">
        <v>1843</v>
      </c>
      <c r="Y29" s="112">
        <v>1893</v>
      </c>
      <c r="Z29" s="112">
        <v>2232</v>
      </c>
      <c r="AB29" s="117">
        <f t="shared" si="2"/>
        <v>5.9507305108243577E-2</v>
      </c>
    </row>
    <row r="30" spans="1:28" x14ac:dyDescent="0.25">
      <c r="S30" s="115" t="s">
        <v>75</v>
      </c>
      <c r="T30" s="115"/>
      <c r="U30" s="116"/>
      <c r="V30" s="116">
        <v>2551</v>
      </c>
      <c r="W30" s="116">
        <v>1738</v>
      </c>
      <c r="X30" s="116">
        <v>2599</v>
      </c>
      <c r="Y30" s="112">
        <v>2547</v>
      </c>
      <c r="Z30" s="112">
        <v>2775</v>
      </c>
      <c r="AB30" s="117">
        <f t="shared" si="2"/>
        <v>7.3984216700437241E-2</v>
      </c>
    </row>
    <row r="31" spans="1:28" x14ac:dyDescent="0.25">
      <c r="S31" s="115" t="s">
        <v>76</v>
      </c>
      <c r="T31" s="115"/>
      <c r="U31" s="116"/>
      <c r="V31" s="116">
        <v>4229</v>
      </c>
      <c r="W31" s="116">
        <v>4347</v>
      </c>
      <c r="X31" s="116">
        <v>4647</v>
      </c>
      <c r="Y31" s="112">
        <v>4950</v>
      </c>
      <c r="Z31" s="112">
        <v>5349</v>
      </c>
      <c r="AB31" s="117">
        <f t="shared" si="2"/>
        <v>0.14260957662365362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442</v>
      </c>
      <c r="W32" s="116">
        <v>441</v>
      </c>
      <c r="X32" s="116">
        <v>489</v>
      </c>
      <c r="Y32" s="112">
        <v>556</v>
      </c>
      <c r="Z32" s="112">
        <v>632</v>
      </c>
      <c r="AB32" s="117">
        <f t="shared" si="2"/>
        <v>1.6849738722405888E-2</v>
      </c>
    </row>
    <row r="33" spans="19:32" x14ac:dyDescent="0.25">
      <c r="S33" s="115" t="s">
        <v>78</v>
      </c>
      <c r="T33" s="115"/>
      <c r="U33" s="116"/>
      <c r="V33" s="116">
        <v>1171</v>
      </c>
      <c r="W33" s="116">
        <v>1156</v>
      </c>
      <c r="X33" s="116">
        <v>1189</v>
      </c>
      <c r="Y33" s="112">
        <v>1333</v>
      </c>
      <c r="Z33" s="112">
        <v>1566</v>
      </c>
      <c r="AB33" s="117">
        <f t="shared" si="2"/>
        <v>4.1751093100138637E-2</v>
      </c>
    </row>
    <row r="34" spans="19:32" x14ac:dyDescent="0.25">
      <c r="S34" s="118" t="s">
        <v>53</v>
      </c>
      <c r="T34" s="118"/>
      <c r="U34" s="119"/>
      <c r="V34" s="119">
        <v>32204</v>
      </c>
      <c r="W34" s="119">
        <v>32339</v>
      </c>
      <c r="X34" s="119">
        <v>33726</v>
      </c>
      <c r="Y34" s="120">
        <v>34896</v>
      </c>
      <c r="Z34" s="120">
        <v>37508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19582</v>
      </c>
      <c r="W37" s="112">
        <v>19396</v>
      </c>
      <c r="X37" s="112">
        <v>20040</v>
      </c>
      <c r="Y37" s="112">
        <v>20482</v>
      </c>
      <c r="Z37" s="112">
        <v>20597</v>
      </c>
      <c r="AB37" s="132">
        <f>Z37/Z40*100</f>
        <v>81.51416811777743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3437</v>
      </c>
      <c r="W38" s="112">
        <v>3679</v>
      </c>
      <c r="X38" s="112">
        <v>4016</v>
      </c>
      <c r="Y38" s="112">
        <v>4044</v>
      </c>
      <c r="Z38" s="112">
        <v>4671</v>
      </c>
      <c r="AB38" s="132">
        <f>Z38/Z40*100</f>
        <v>18.485831882222577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23019</v>
      </c>
      <c r="W40" s="112">
        <v>23075</v>
      </c>
      <c r="X40" s="112">
        <v>24056</v>
      </c>
      <c r="Y40" s="112">
        <v>24526</v>
      </c>
      <c r="Z40" s="112">
        <v>25268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10</v>
      </c>
      <c r="X44" s="112">
        <v>11</v>
      </c>
      <c r="Y44" s="112">
        <v>22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389</v>
      </c>
      <c r="W45" s="112">
        <v>429</v>
      </c>
      <c r="X45" s="112">
        <v>490</v>
      </c>
      <c r="Y45" s="112">
        <v>552</v>
      </c>
      <c r="Z45" s="112">
        <v>589</v>
      </c>
    </row>
    <row r="46" spans="19:32" x14ac:dyDescent="0.25">
      <c r="S46" s="115" t="s">
        <v>38</v>
      </c>
      <c r="T46" s="115"/>
      <c r="U46" s="112"/>
      <c r="V46" s="112">
        <v>918</v>
      </c>
      <c r="W46" s="112">
        <v>952</v>
      </c>
      <c r="X46" s="112">
        <v>955</v>
      </c>
      <c r="Y46" s="112">
        <v>995</v>
      </c>
      <c r="Z46" s="112">
        <v>1193</v>
      </c>
    </row>
    <row r="47" spans="19:32" x14ac:dyDescent="0.25">
      <c r="S47" s="115" t="s">
        <v>39</v>
      </c>
      <c r="T47" s="115"/>
      <c r="U47" s="112"/>
      <c r="V47" s="112">
        <v>1225</v>
      </c>
      <c r="W47" s="112">
        <v>1209</v>
      </c>
      <c r="X47" s="112">
        <v>1236</v>
      </c>
      <c r="Y47" s="112">
        <v>1292</v>
      </c>
      <c r="Z47" s="112">
        <v>1391</v>
      </c>
    </row>
    <row r="48" spans="19:32" x14ac:dyDescent="0.25">
      <c r="S48" s="115" t="s">
        <v>40</v>
      </c>
      <c r="T48" s="115"/>
      <c r="U48" s="112"/>
      <c r="V48" s="112">
        <v>1567</v>
      </c>
      <c r="W48" s="112">
        <v>1566</v>
      </c>
      <c r="X48" s="112">
        <v>1637</v>
      </c>
      <c r="Y48" s="112">
        <v>1657</v>
      </c>
      <c r="Z48" s="112">
        <v>1808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1412</v>
      </c>
      <c r="W49" s="112">
        <v>1384</v>
      </c>
      <c r="X49" s="112">
        <v>1555</v>
      </c>
      <c r="Y49" s="112">
        <v>1622</v>
      </c>
      <c r="Z49" s="112">
        <v>1712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East Gippsland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1199</v>
      </c>
      <c r="W50" s="112">
        <v>1242</v>
      </c>
      <c r="X50" s="112">
        <v>1375</v>
      </c>
      <c r="Y50" s="112">
        <v>1395</v>
      </c>
      <c r="Z50" s="112">
        <v>1525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1331</v>
      </c>
      <c r="W51" s="112">
        <v>1281</v>
      </c>
      <c r="X51" s="112">
        <v>1325</v>
      </c>
      <c r="Y51" s="112">
        <v>1288</v>
      </c>
      <c r="Z51" s="112">
        <v>1338</v>
      </c>
    </row>
    <row r="52" spans="1:26" ht="15" customHeight="1" x14ac:dyDescent="0.25">
      <c r="S52" s="115" t="s">
        <v>44</v>
      </c>
      <c r="T52" s="115"/>
      <c r="U52" s="112"/>
      <c r="V52" s="112">
        <v>1524</v>
      </c>
      <c r="W52" s="112">
        <v>1443</v>
      </c>
      <c r="X52" s="112">
        <v>1488</v>
      </c>
      <c r="Y52" s="112">
        <v>1445</v>
      </c>
      <c r="Z52" s="112">
        <v>1511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1486</v>
      </c>
      <c r="W53" s="112">
        <v>1448</v>
      </c>
      <c r="X53" s="112">
        <v>1525</v>
      </c>
      <c r="Y53" s="112">
        <v>1547</v>
      </c>
      <c r="Z53" s="112">
        <v>1632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1727</v>
      </c>
      <c r="W54" s="112">
        <v>1713</v>
      </c>
      <c r="X54" s="112">
        <v>1773</v>
      </c>
      <c r="Y54" s="112">
        <v>1711</v>
      </c>
      <c r="Z54" s="112">
        <v>1691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1580</v>
      </c>
      <c r="W55" s="112">
        <v>1571</v>
      </c>
      <c r="X55" s="112">
        <v>1716</v>
      </c>
      <c r="Y55" s="112">
        <v>1700</v>
      </c>
      <c r="Z55" s="112">
        <v>1761</v>
      </c>
    </row>
    <row r="56" spans="1:26" ht="15" customHeight="1" x14ac:dyDescent="0.25">
      <c r="S56" s="115" t="s">
        <v>48</v>
      </c>
      <c r="T56" s="115"/>
      <c r="U56" s="112"/>
      <c r="V56" s="112">
        <v>921</v>
      </c>
      <c r="W56" s="112">
        <v>975</v>
      </c>
      <c r="X56" s="112">
        <v>1045</v>
      </c>
      <c r="Y56" s="112">
        <v>1071</v>
      </c>
      <c r="Z56" s="112">
        <v>1136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460</v>
      </c>
      <c r="W57" s="112">
        <v>473</v>
      </c>
      <c r="X57" s="112">
        <v>517</v>
      </c>
      <c r="Y57" s="112">
        <v>523</v>
      </c>
      <c r="Z57" s="112">
        <v>537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218</v>
      </c>
      <c r="W58" s="112">
        <v>201</v>
      </c>
      <c r="X58" s="112">
        <v>230</v>
      </c>
      <c r="Y58" s="112">
        <v>241</v>
      </c>
      <c r="Z58" s="112">
        <v>242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113</v>
      </c>
      <c r="W59" s="112">
        <v>90</v>
      </c>
      <c r="X59" s="112">
        <v>102</v>
      </c>
      <c r="Y59" s="112">
        <v>112</v>
      </c>
      <c r="Z59" s="112">
        <v>120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66</v>
      </c>
      <c r="W60" s="112">
        <v>62</v>
      </c>
      <c r="X60" s="112">
        <v>77</v>
      </c>
      <c r="Y60" s="112">
        <v>78</v>
      </c>
      <c r="Z60" s="112">
        <v>78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16144</v>
      </c>
      <c r="W61" s="112">
        <v>16037</v>
      </c>
      <c r="X61" s="112">
        <v>17051</v>
      </c>
      <c r="Y61" s="112">
        <v>17251</v>
      </c>
      <c r="Z61" s="112">
        <v>18286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9</v>
      </c>
      <c r="X63" s="112">
        <v>15</v>
      </c>
      <c r="Y63" s="112">
        <v>23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423</v>
      </c>
      <c r="W64" s="112">
        <v>472</v>
      </c>
      <c r="X64" s="112">
        <v>477</v>
      </c>
      <c r="Y64" s="112">
        <v>610</v>
      </c>
      <c r="Z64" s="112">
        <v>643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East Gippsland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934</v>
      </c>
      <c r="W65" s="112">
        <v>920</v>
      </c>
      <c r="X65" s="112">
        <v>912</v>
      </c>
      <c r="Y65" s="112">
        <v>1078</v>
      </c>
      <c r="Z65" s="112">
        <v>1311</v>
      </c>
    </row>
    <row r="66" spans="1:26" x14ac:dyDescent="0.25">
      <c r="S66" s="115" t="s">
        <v>39</v>
      </c>
      <c r="T66" s="115"/>
      <c r="U66" s="112"/>
      <c r="V66" s="112">
        <v>1145</v>
      </c>
      <c r="W66" s="112">
        <v>1153</v>
      </c>
      <c r="X66" s="112">
        <v>1121</v>
      </c>
      <c r="Y66" s="112">
        <v>1208</v>
      </c>
      <c r="Z66" s="112">
        <v>1406</v>
      </c>
    </row>
    <row r="67" spans="1:26" x14ac:dyDescent="0.25">
      <c r="S67" s="115" t="s">
        <v>40</v>
      </c>
      <c r="T67" s="115"/>
      <c r="U67" s="112"/>
      <c r="V67" s="112">
        <v>1410</v>
      </c>
      <c r="W67" s="112">
        <v>1560</v>
      </c>
      <c r="X67" s="112">
        <v>1589</v>
      </c>
      <c r="Y67" s="112">
        <v>1536</v>
      </c>
      <c r="Z67" s="112">
        <v>1541</v>
      </c>
    </row>
    <row r="68" spans="1:26" x14ac:dyDescent="0.25">
      <c r="S68" s="115" t="s">
        <v>41</v>
      </c>
      <c r="T68" s="115"/>
      <c r="U68" s="112"/>
      <c r="V68" s="112">
        <v>1359</v>
      </c>
      <c r="W68" s="112">
        <v>1314</v>
      </c>
      <c r="X68" s="112">
        <v>1396</v>
      </c>
      <c r="Y68" s="112">
        <v>1518</v>
      </c>
      <c r="Z68" s="112">
        <v>1670</v>
      </c>
    </row>
    <row r="69" spans="1:26" x14ac:dyDescent="0.25">
      <c r="S69" s="115" t="s">
        <v>42</v>
      </c>
      <c r="T69" s="115"/>
      <c r="U69" s="112"/>
      <c r="V69" s="112">
        <v>1283</v>
      </c>
      <c r="W69" s="112">
        <v>1328</v>
      </c>
      <c r="X69" s="112">
        <v>1416</v>
      </c>
      <c r="Y69" s="112">
        <v>1476</v>
      </c>
      <c r="Z69" s="112">
        <v>1617</v>
      </c>
    </row>
    <row r="70" spans="1:26" x14ac:dyDescent="0.25">
      <c r="S70" s="115" t="s">
        <v>43</v>
      </c>
      <c r="T70" s="115"/>
      <c r="U70" s="112"/>
      <c r="V70" s="112">
        <v>1324</v>
      </c>
      <c r="W70" s="112">
        <v>1337</v>
      </c>
      <c r="X70" s="112">
        <v>1389</v>
      </c>
      <c r="Y70" s="112">
        <v>1493</v>
      </c>
      <c r="Z70" s="112">
        <v>1707</v>
      </c>
    </row>
    <row r="71" spans="1:26" x14ac:dyDescent="0.25">
      <c r="S71" s="115" t="s">
        <v>44</v>
      </c>
      <c r="T71" s="115"/>
      <c r="U71" s="112"/>
      <c r="V71" s="112">
        <v>1737</v>
      </c>
      <c r="W71" s="112">
        <v>1675</v>
      </c>
      <c r="X71" s="112">
        <v>1696</v>
      </c>
      <c r="Y71" s="112">
        <v>1659</v>
      </c>
      <c r="Z71" s="112">
        <v>1698</v>
      </c>
    </row>
    <row r="72" spans="1:26" x14ac:dyDescent="0.25">
      <c r="S72" s="115" t="s">
        <v>45</v>
      </c>
      <c r="T72" s="115"/>
      <c r="U72" s="112"/>
      <c r="V72" s="112">
        <v>1780</v>
      </c>
      <c r="W72" s="112">
        <v>1805</v>
      </c>
      <c r="X72" s="112">
        <v>1808</v>
      </c>
      <c r="Y72" s="112">
        <v>1899</v>
      </c>
      <c r="Z72" s="112">
        <v>2064</v>
      </c>
    </row>
    <row r="73" spans="1:26" x14ac:dyDescent="0.25">
      <c r="S73" s="115" t="s">
        <v>46</v>
      </c>
      <c r="T73" s="115"/>
      <c r="U73" s="112"/>
      <c r="V73" s="112">
        <v>1819</v>
      </c>
      <c r="W73" s="112">
        <v>1822</v>
      </c>
      <c r="X73" s="112">
        <v>1828</v>
      </c>
      <c r="Y73" s="112">
        <v>1922</v>
      </c>
      <c r="Z73" s="112">
        <v>2018</v>
      </c>
    </row>
    <row r="74" spans="1:26" x14ac:dyDescent="0.25">
      <c r="S74" s="115" t="s">
        <v>47</v>
      </c>
      <c r="T74" s="115"/>
      <c r="U74" s="112"/>
      <c r="V74" s="112">
        <v>1482</v>
      </c>
      <c r="W74" s="112">
        <v>1535</v>
      </c>
      <c r="X74" s="112">
        <v>1536</v>
      </c>
      <c r="Y74" s="112">
        <v>1608</v>
      </c>
      <c r="Z74" s="112">
        <v>1764</v>
      </c>
    </row>
    <row r="75" spans="1:26" x14ac:dyDescent="0.25">
      <c r="S75" s="115" t="s">
        <v>48</v>
      </c>
      <c r="T75" s="115"/>
      <c r="U75" s="112"/>
      <c r="V75" s="112">
        <v>751</v>
      </c>
      <c r="W75" s="112">
        <v>802</v>
      </c>
      <c r="X75" s="112">
        <v>866</v>
      </c>
      <c r="Y75" s="112">
        <v>912</v>
      </c>
      <c r="Z75" s="112">
        <v>990</v>
      </c>
    </row>
    <row r="76" spans="1:26" x14ac:dyDescent="0.25">
      <c r="S76" s="115" t="s">
        <v>49</v>
      </c>
      <c r="T76" s="115"/>
      <c r="U76" s="112"/>
      <c r="V76" s="112">
        <v>301</v>
      </c>
      <c r="W76" s="112">
        <v>315</v>
      </c>
      <c r="X76" s="112">
        <v>358</v>
      </c>
      <c r="Y76" s="112">
        <v>393</v>
      </c>
      <c r="Z76" s="112">
        <v>446</v>
      </c>
    </row>
    <row r="77" spans="1:26" x14ac:dyDescent="0.25">
      <c r="S77" s="115" t="s">
        <v>50</v>
      </c>
      <c r="T77" s="115"/>
      <c r="U77" s="112"/>
      <c r="V77" s="112">
        <v>132</v>
      </c>
      <c r="W77" s="112">
        <v>127</v>
      </c>
      <c r="X77" s="112">
        <v>140</v>
      </c>
      <c r="Y77" s="112">
        <v>145</v>
      </c>
      <c r="Z77" s="112">
        <v>152</v>
      </c>
    </row>
    <row r="78" spans="1:26" x14ac:dyDescent="0.25">
      <c r="S78" s="115" t="s">
        <v>51</v>
      </c>
      <c r="T78" s="115"/>
      <c r="U78" s="112"/>
      <c r="V78" s="112">
        <v>102</v>
      </c>
      <c r="W78" s="112">
        <v>81</v>
      </c>
      <c r="X78" s="112">
        <v>95</v>
      </c>
      <c r="Y78" s="112">
        <v>83</v>
      </c>
      <c r="Z78" s="112">
        <v>85</v>
      </c>
    </row>
    <row r="79" spans="1:26" x14ac:dyDescent="0.25">
      <c r="S79" s="115" t="s">
        <v>52</v>
      </c>
      <c r="T79" s="115"/>
      <c r="U79" s="112"/>
      <c r="V79" s="112">
        <v>69</v>
      </c>
      <c r="W79" s="112">
        <v>49</v>
      </c>
      <c r="X79" s="112">
        <v>50</v>
      </c>
      <c r="Y79" s="112">
        <v>61</v>
      </c>
      <c r="Z79" s="112">
        <v>58</v>
      </c>
    </row>
    <row r="80" spans="1:26" x14ac:dyDescent="0.25">
      <c r="S80" s="118" t="s">
        <v>53</v>
      </c>
      <c r="T80" s="118"/>
      <c r="U80" s="112"/>
      <c r="V80" s="112">
        <v>16057</v>
      </c>
      <c r="W80" s="112">
        <v>16299</v>
      </c>
      <c r="X80" s="112">
        <v>16674</v>
      </c>
      <c r="Y80" s="112">
        <v>17624</v>
      </c>
      <c r="Z80" s="112">
        <v>19205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East Gippsland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1108</v>
      </c>
      <c r="W83" s="112">
        <v>1141</v>
      </c>
      <c r="X83" s="112">
        <v>1211</v>
      </c>
      <c r="Y83" s="112">
        <v>1258</v>
      </c>
      <c r="Z83" s="112">
        <v>1271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1001</v>
      </c>
      <c r="W84" s="112">
        <v>1002</v>
      </c>
      <c r="X84" s="112">
        <v>1048</v>
      </c>
      <c r="Y84" s="112">
        <v>1047</v>
      </c>
      <c r="Z84" s="112">
        <v>1083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1813</v>
      </c>
      <c r="W85" s="112">
        <v>1854</v>
      </c>
      <c r="X85" s="112">
        <v>1928</v>
      </c>
      <c r="Y85" s="112">
        <v>2025</v>
      </c>
      <c r="Z85" s="112">
        <v>2096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37,511</v>
      </c>
      <c r="D86" s="96">
        <f t="shared" ref="D86:D91" si="4">AD4</f>
        <v>7.493695552498858E-2</v>
      </c>
      <c r="E86" s="97">
        <f t="shared" ref="E86:E91" si="5">AD4</f>
        <v>7.493695552498858E-2</v>
      </c>
      <c r="F86" s="96">
        <f t="shared" ref="F86:F91" si="6">AF4</f>
        <v>0.16490171112698371</v>
      </c>
      <c r="G86" s="97">
        <f t="shared" ref="G86:G91" si="7">AF4</f>
        <v>0.16490171112698371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693</v>
      </c>
      <c r="W86" s="112">
        <v>735</v>
      </c>
      <c r="X86" s="112">
        <v>797</v>
      </c>
      <c r="Y86" s="112">
        <v>796</v>
      </c>
      <c r="Z86" s="112">
        <v>853</v>
      </c>
    </row>
    <row r="87" spans="1:30" ht="15" customHeight="1" x14ac:dyDescent="0.25">
      <c r="A87" s="98" t="s">
        <v>4</v>
      </c>
      <c r="B87" s="49"/>
      <c r="C87" s="57" t="str">
        <f t="shared" si="3"/>
        <v>18,283</v>
      </c>
      <c r="D87" s="96">
        <f t="shared" si="4"/>
        <v>5.9822618978609965E-2</v>
      </c>
      <c r="E87" s="97">
        <f t="shared" si="5"/>
        <v>5.9822618978609965E-2</v>
      </c>
      <c r="F87" s="96">
        <f t="shared" si="6"/>
        <v>0.13228463491670284</v>
      </c>
      <c r="G87" s="97">
        <f t="shared" si="7"/>
        <v>0.13228463491670284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337</v>
      </c>
      <c r="W87" s="112">
        <v>346</v>
      </c>
      <c r="X87" s="112">
        <v>328</v>
      </c>
      <c r="Y87" s="112">
        <v>347</v>
      </c>
      <c r="Z87" s="112">
        <v>363</v>
      </c>
    </row>
    <row r="88" spans="1:30" ht="15" customHeight="1" x14ac:dyDescent="0.25">
      <c r="A88" s="98" t="s">
        <v>5</v>
      </c>
      <c r="B88" s="49"/>
      <c r="C88" s="57" t="str">
        <f t="shared" si="3"/>
        <v>19,203</v>
      </c>
      <c r="D88" s="96">
        <f t="shared" si="4"/>
        <v>8.9593735814798015E-2</v>
      </c>
      <c r="E88" s="97">
        <f t="shared" si="5"/>
        <v>8.9593735814798015E-2</v>
      </c>
      <c r="F88" s="96">
        <f t="shared" si="6"/>
        <v>0.19562916381296303</v>
      </c>
      <c r="G88" s="97">
        <f t="shared" si="7"/>
        <v>0.19562916381296303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658</v>
      </c>
      <c r="W88" s="112">
        <v>640</v>
      </c>
      <c r="X88" s="112">
        <v>685</v>
      </c>
      <c r="Y88" s="112">
        <v>688</v>
      </c>
      <c r="Z88" s="112">
        <v>719</v>
      </c>
    </row>
    <row r="89" spans="1:30" ht="15" customHeight="1" x14ac:dyDescent="0.25">
      <c r="A89" s="49" t="s">
        <v>6</v>
      </c>
      <c r="B89" s="49"/>
      <c r="C89" s="57" t="str">
        <f t="shared" si="3"/>
        <v>25,270</v>
      </c>
      <c r="D89" s="96">
        <f t="shared" si="4"/>
        <v>3.0377166156982716E-2</v>
      </c>
      <c r="E89" s="97">
        <f t="shared" si="5"/>
        <v>3.0377166156982716E-2</v>
      </c>
      <c r="F89" s="96">
        <f t="shared" si="6"/>
        <v>9.8170440224240485E-2</v>
      </c>
      <c r="G89" s="97">
        <f t="shared" si="7"/>
        <v>9.8170440224240485E-2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1093</v>
      </c>
      <c r="W89" s="112">
        <v>1101</v>
      </c>
      <c r="X89" s="112">
        <v>1104</v>
      </c>
      <c r="Y89" s="112">
        <v>1127</v>
      </c>
      <c r="Z89" s="112">
        <v>1181</v>
      </c>
    </row>
    <row r="90" spans="1:30" ht="15" customHeight="1" x14ac:dyDescent="0.25">
      <c r="A90" s="49" t="s">
        <v>96</v>
      </c>
      <c r="B90" s="49"/>
      <c r="C90" s="57" t="str">
        <f t="shared" si="3"/>
        <v>$38,447</v>
      </c>
      <c r="D90" s="96">
        <f t="shared" si="4"/>
        <v>-1.3636657621449721E-3</v>
      </c>
      <c r="E90" s="97">
        <f t="shared" si="5"/>
        <v>-1.3636657621449721E-3</v>
      </c>
      <c r="F90" s="96">
        <f t="shared" si="6"/>
        <v>9.8476285714285572E-2</v>
      </c>
      <c r="G90" s="97">
        <f t="shared" si="7"/>
        <v>9.8476285714285572E-2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1813</v>
      </c>
      <c r="W90" s="112">
        <v>1922</v>
      </c>
      <c r="X90" s="112">
        <v>2001</v>
      </c>
      <c r="Y90" s="112">
        <v>1959</v>
      </c>
      <c r="Z90" s="112">
        <v>1992</v>
      </c>
    </row>
    <row r="91" spans="1:30" ht="15" customHeight="1" x14ac:dyDescent="0.25">
      <c r="A91" s="49" t="s">
        <v>7</v>
      </c>
      <c r="B91" s="49"/>
      <c r="C91" s="57" t="str">
        <f t="shared" si="3"/>
        <v>$1,290.8 mil</v>
      </c>
      <c r="D91" s="96">
        <f t="shared" si="4"/>
        <v>6.2503319992622375E-2</v>
      </c>
      <c r="E91" s="97">
        <f t="shared" si="5"/>
        <v>6.2503319992622375E-2</v>
      </c>
      <c r="F91" s="96">
        <f t="shared" si="6"/>
        <v>0.28275960475488215</v>
      </c>
      <c r="G91" s="97">
        <f t="shared" si="7"/>
        <v>0.28275960475488215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11806</v>
      </c>
      <c r="W91" s="112">
        <v>11803</v>
      </c>
      <c r="X91" s="112">
        <v>12405</v>
      </c>
      <c r="Y91" s="112">
        <v>12508</v>
      </c>
      <c r="Z91" s="112">
        <v>12797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744</v>
      </c>
      <c r="W93" s="112">
        <v>774</v>
      </c>
      <c r="X93" s="112">
        <v>847</v>
      </c>
      <c r="Y93" s="112">
        <v>885</v>
      </c>
      <c r="Z93" s="112">
        <v>919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1925</v>
      </c>
      <c r="W94" s="112">
        <v>1986</v>
      </c>
      <c r="X94" s="112">
        <v>2058</v>
      </c>
      <c r="Y94" s="112">
        <v>2067</v>
      </c>
      <c r="Z94" s="112">
        <v>2154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375</v>
      </c>
      <c r="W95" s="112">
        <v>374</v>
      </c>
      <c r="X95" s="112">
        <v>378</v>
      </c>
      <c r="Y95" s="112">
        <v>409</v>
      </c>
      <c r="Z95" s="112">
        <v>416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1885</v>
      </c>
      <c r="W96" s="112">
        <v>2000</v>
      </c>
      <c r="X96" s="112">
        <v>2096</v>
      </c>
      <c r="Y96" s="112">
        <v>2184</v>
      </c>
      <c r="Z96" s="112">
        <v>2266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1593</v>
      </c>
      <c r="W97" s="112">
        <v>1614</v>
      </c>
      <c r="X97" s="112">
        <v>1612</v>
      </c>
      <c r="Y97" s="112">
        <v>1679</v>
      </c>
      <c r="Z97" s="112">
        <v>1728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1160</v>
      </c>
      <c r="W98" s="112">
        <v>1172</v>
      </c>
      <c r="X98" s="112">
        <v>1181</v>
      </c>
      <c r="Y98" s="112">
        <v>1231</v>
      </c>
      <c r="Z98" s="112">
        <v>1275</v>
      </c>
    </row>
    <row r="99" spans="1:32" ht="15" customHeight="1" x14ac:dyDescent="0.25">
      <c r="S99" s="115" t="s">
        <v>197</v>
      </c>
      <c r="T99" s="115"/>
      <c r="U99" s="112"/>
      <c r="V99" s="112">
        <v>74</v>
      </c>
      <c r="W99" s="112">
        <v>74</v>
      </c>
      <c r="X99" s="112">
        <v>78</v>
      </c>
      <c r="Y99" s="112">
        <v>78</v>
      </c>
      <c r="Z99" s="112">
        <v>94</v>
      </c>
    </row>
    <row r="100" spans="1:32" ht="15" customHeight="1" x14ac:dyDescent="0.25">
      <c r="S100" s="115" t="s">
        <v>58</v>
      </c>
      <c r="T100" s="115"/>
      <c r="U100" s="112"/>
      <c r="V100" s="112">
        <v>1019</v>
      </c>
      <c r="W100" s="112">
        <v>1119</v>
      </c>
      <c r="X100" s="112">
        <v>1154</v>
      </c>
      <c r="Y100" s="112">
        <v>1225</v>
      </c>
      <c r="Z100" s="112">
        <v>1209</v>
      </c>
    </row>
    <row r="101" spans="1:32" x14ac:dyDescent="0.25">
      <c r="A101" s="18"/>
      <c r="S101" s="118" t="s">
        <v>53</v>
      </c>
      <c r="T101" s="118"/>
      <c r="U101" s="112"/>
      <c r="V101" s="112">
        <v>11208</v>
      </c>
      <c r="W101" s="112">
        <v>11280</v>
      </c>
      <c r="X101" s="112">
        <v>11647</v>
      </c>
      <c r="Y101" s="112">
        <v>12000</v>
      </c>
      <c r="Z101" s="112">
        <v>12446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21727</v>
      </c>
      <c r="W104" s="112">
        <v>21909</v>
      </c>
      <c r="X104" s="112">
        <v>24185</v>
      </c>
      <c r="Y104" s="112">
        <v>24589</v>
      </c>
      <c r="Z104" s="112">
        <v>26658</v>
      </c>
      <c r="AB104" s="109" t="str">
        <f>TEXT(Z104,"###,###")</f>
        <v>26,658</v>
      </c>
      <c r="AD104" s="130">
        <f>Z104/($Z$4)*100</f>
        <v>71.06715363493376</v>
      </c>
      <c r="AF104" s="109"/>
    </row>
    <row r="105" spans="1:32" x14ac:dyDescent="0.25">
      <c r="S105" s="115" t="s">
        <v>17</v>
      </c>
      <c r="T105" s="115"/>
      <c r="U105" s="112"/>
      <c r="V105" s="112">
        <v>6455</v>
      </c>
      <c r="W105" s="112">
        <v>6824</v>
      </c>
      <c r="X105" s="112">
        <v>6696</v>
      </c>
      <c r="Y105" s="112">
        <v>6409</v>
      </c>
      <c r="Z105" s="112">
        <v>6932</v>
      </c>
      <c r="AB105" s="109" t="str">
        <f>TEXT(Z105,"###,###")</f>
        <v>6,932</v>
      </c>
      <c r="AD105" s="130">
        <f>Z105/($Z$4)*100</f>
        <v>18.479912558982697</v>
      </c>
      <c r="AF105" s="109"/>
    </row>
    <row r="106" spans="1:32" x14ac:dyDescent="0.25">
      <c r="S106" s="118" t="s">
        <v>53</v>
      </c>
      <c r="T106" s="118"/>
      <c r="U106" s="120"/>
      <c r="V106" s="120">
        <v>28182</v>
      </c>
      <c r="W106" s="120">
        <v>28733</v>
      </c>
      <c r="X106" s="120">
        <v>30881</v>
      </c>
      <c r="Y106" s="120">
        <v>30998</v>
      </c>
      <c r="Z106" s="120">
        <v>33590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5795</v>
      </c>
      <c r="W108" s="112">
        <v>5481</v>
      </c>
      <c r="X108" s="112">
        <v>5870</v>
      </c>
      <c r="Y108" s="112">
        <v>6079</v>
      </c>
      <c r="Z108" s="112">
        <v>6247</v>
      </c>
      <c r="AB108" s="109" t="str">
        <f>TEXT(Z108,"###,###")</f>
        <v>6,247</v>
      </c>
      <c r="AD108" s="130">
        <f>Z108/($Z$4)*100</f>
        <v>16.653781557409829</v>
      </c>
      <c r="AF108" s="109"/>
    </row>
    <row r="109" spans="1:32" x14ac:dyDescent="0.25">
      <c r="S109" s="115" t="s">
        <v>20</v>
      </c>
      <c r="T109" s="115"/>
      <c r="U109" s="112"/>
      <c r="V109" s="112">
        <v>5490</v>
      </c>
      <c r="W109" s="112">
        <v>5361</v>
      </c>
      <c r="X109" s="112">
        <v>5836</v>
      </c>
      <c r="Y109" s="112">
        <v>6612</v>
      </c>
      <c r="Z109" s="112">
        <v>6949</v>
      </c>
      <c r="AB109" s="109" t="str">
        <f>TEXT(Z109,"###,###")</f>
        <v>6,949</v>
      </c>
      <c r="AD109" s="130">
        <f>Z109/($Z$4)*100</f>
        <v>18.525232598437789</v>
      </c>
      <c r="AF109" s="109"/>
    </row>
    <row r="110" spans="1:32" x14ac:dyDescent="0.25">
      <c r="S110" s="115" t="s">
        <v>21</v>
      </c>
      <c r="T110" s="115"/>
      <c r="U110" s="112"/>
      <c r="V110" s="112">
        <v>6499</v>
      </c>
      <c r="W110" s="112">
        <v>6824</v>
      </c>
      <c r="X110" s="112">
        <v>6703</v>
      </c>
      <c r="Y110" s="112">
        <v>6895</v>
      </c>
      <c r="Z110" s="112">
        <v>7833</v>
      </c>
      <c r="AB110" s="109" t="str">
        <f>TEXT(Z110,"###,###")</f>
        <v>7,833</v>
      </c>
      <c r="AD110" s="130">
        <f>Z110/($Z$4)*100</f>
        <v>20.881874650102635</v>
      </c>
      <c r="AF110" s="109"/>
    </row>
    <row r="111" spans="1:32" x14ac:dyDescent="0.25">
      <c r="S111" s="115" t="s">
        <v>22</v>
      </c>
      <c r="T111" s="115"/>
      <c r="U111" s="112"/>
      <c r="V111" s="112">
        <v>10072</v>
      </c>
      <c r="W111" s="112">
        <v>10669</v>
      </c>
      <c r="X111" s="112">
        <v>11292</v>
      </c>
      <c r="Y111" s="112">
        <v>11412</v>
      </c>
      <c r="Z111" s="112">
        <v>12563</v>
      </c>
      <c r="AB111" s="109" t="str">
        <f>TEXT(Z111,"###,###")</f>
        <v>12,563</v>
      </c>
      <c r="AD111" s="130">
        <f>Z111/($Z$4)*100</f>
        <v>33.491509157313857</v>
      </c>
      <c r="AF111" s="109"/>
    </row>
    <row r="112" spans="1:32" x14ac:dyDescent="0.25">
      <c r="S112" s="118" t="s">
        <v>53</v>
      </c>
      <c r="T112" s="118"/>
      <c r="U112" s="112"/>
      <c r="V112" s="112">
        <v>32200</v>
      </c>
      <c r="W112" s="112">
        <v>32337</v>
      </c>
      <c r="X112" s="112">
        <v>33727</v>
      </c>
      <c r="Y112" s="112">
        <v>34896</v>
      </c>
      <c r="Z112" s="112">
        <v>37512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45.13</v>
      </c>
      <c r="W118" s="131">
        <v>44.76</v>
      </c>
      <c r="X118" s="131">
        <v>45.05</v>
      </c>
      <c r="Y118" s="131">
        <v>45.02</v>
      </c>
      <c r="Z118" s="131">
        <v>44.94</v>
      </c>
      <c r="AB118" s="109" t="str">
        <f>TEXT(Z118,"##.0")</f>
        <v>44.9</v>
      </c>
    </row>
    <row r="120" spans="19:32" x14ac:dyDescent="0.25">
      <c r="S120" s="101" t="s">
        <v>98</v>
      </c>
      <c r="T120" s="112"/>
      <c r="U120" s="112"/>
      <c r="V120" s="112">
        <v>17663</v>
      </c>
      <c r="W120" s="112">
        <v>17972</v>
      </c>
      <c r="X120" s="112">
        <v>18685</v>
      </c>
      <c r="Y120" s="112">
        <v>19026</v>
      </c>
      <c r="Z120" s="112">
        <v>19551</v>
      </c>
      <c r="AB120" s="109" t="str">
        <f>TEXT(Z120,"###,###")</f>
        <v>19,551</v>
      </c>
    </row>
    <row r="121" spans="19:32" x14ac:dyDescent="0.25">
      <c r="S121" s="101" t="s">
        <v>99</v>
      </c>
      <c r="T121" s="112"/>
      <c r="U121" s="112"/>
      <c r="V121" s="112">
        <v>3069</v>
      </c>
      <c r="W121" s="112">
        <v>2835</v>
      </c>
      <c r="X121" s="112">
        <v>3045</v>
      </c>
      <c r="Y121" s="112">
        <v>3093</v>
      </c>
      <c r="Z121" s="112">
        <v>3066</v>
      </c>
      <c r="AB121" s="109" t="str">
        <f>TEXT(Z121,"###,###")</f>
        <v>3,066</v>
      </c>
    </row>
    <row r="122" spans="19:32" x14ac:dyDescent="0.25">
      <c r="S122" s="101" t="s">
        <v>100</v>
      </c>
      <c r="T122" s="112"/>
      <c r="U122" s="112"/>
      <c r="V122" s="112">
        <v>2282</v>
      </c>
      <c r="W122" s="112">
        <v>2273</v>
      </c>
      <c r="X122" s="112">
        <v>2323</v>
      </c>
      <c r="Y122" s="112">
        <v>2411</v>
      </c>
      <c r="Z122" s="112">
        <v>2652</v>
      </c>
      <c r="AB122" s="109" t="str">
        <f>TEXT(Z122,"###,###")</f>
        <v>2,652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19945</v>
      </c>
      <c r="W124" s="112">
        <v>20245</v>
      </c>
      <c r="X124" s="112">
        <v>21008</v>
      </c>
      <c r="Y124" s="112">
        <v>21437</v>
      </c>
      <c r="Z124" s="112">
        <v>22203</v>
      </c>
      <c r="AB124" s="109" t="str">
        <f>TEXT(Z124,"###,###")</f>
        <v>22,203</v>
      </c>
      <c r="AD124" s="127">
        <f>Z124/$Z$7*100</f>
        <v>87.863078749505348</v>
      </c>
    </row>
    <row r="125" spans="19:32" x14ac:dyDescent="0.25">
      <c r="S125" s="101" t="s">
        <v>102</v>
      </c>
      <c r="T125" s="112"/>
      <c r="U125" s="112"/>
      <c r="V125" s="112">
        <v>5351</v>
      </c>
      <c r="W125" s="112">
        <v>5108</v>
      </c>
      <c r="X125" s="112">
        <v>5368</v>
      </c>
      <c r="Y125" s="112">
        <v>5504</v>
      </c>
      <c r="Z125" s="112">
        <v>5718</v>
      </c>
      <c r="AB125" s="109" t="str">
        <f>TEXT(Z125,"###,###")</f>
        <v>5,718</v>
      </c>
      <c r="AD125" s="127">
        <f>Z125/$Z$7*100</f>
        <v>22.627621685793432</v>
      </c>
    </row>
    <row r="127" spans="19:32" x14ac:dyDescent="0.25">
      <c r="S127" s="101" t="s">
        <v>103</v>
      </c>
      <c r="T127" s="112"/>
      <c r="U127" s="112"/>
      <c r="V127" s="112">
        <v>11804</v>
      </c>
      <c r="W127" s="112">
        <v>11801</v>
      </c>
      <c r="X127" s="112">
        <v>12403</v>
      </c>
      <c r="Y127" s="112">
        <v>12511</v>
      </c>
      <c r="Z127" s="112">
        <v>12795</v>
      </c>
      <c r="AB127" s="109" t="str">
        <f>TEXT(Z127,"###,###")</f>
        <v>12,795</v>
      </c>
      <c r="AD127" s="127">
        <f>Z127/$Z$7*100</f>
        <v>50.633161851998423</v>
      </c>
    </row>
    <row r="128" spans="19:32" x14ac:dyDescent="0.25">
      <c r="S128" s="101" t="s">
        <v>104</v>
      </c>
      <c r="T128" s="112"/>
      <c r="U128" s="112"/>
      <c r="V128" s="112">
        <v>11207</v>
      </c>
      <c r="W128" s="112">
        <v>11279</v>
      </c>
      <c r="X128" s="112">
        <v>11646</v>
      </c>
      <c r="Y128" s="112">
        <v>12001</v>
      </c>
      <c r="Z128" s="112">
        <v>12452</v>
      </c>
      <c r="AB128" s="109" t="str">
        <f>TEXT(Z128,"###,###")</f>
        <v>12,452</v>
      </c>
      <c r="AD128" s="127">
        <f>Z128/$Z$7*100</f>
        <v>49.275821131776809</v>
      </c>
    </row>
    <row r="130" spans="19:20" x14ac:dyDescent="0.25">
      <c r="S130" s="101" t="s">
        <v>280</v>
      </c>
      <c r="T130" s="127">
        <v>77.368421052631575</v>
      </c>
    </row>
    <row r="131" spans="19:20" x14ac:dyDescent="0.25">
      <c r="S131" s="101" t="s">
        <v>281</v>
      </c>
      <c r="T131" s="127">
        <v>12.132963988919668</v>
      </c>
    </row>
    <row r="132" spans="19:20" x14ac:dyDescent="0.25">
      <c r="S132" s="101" t="s">
        <v>282</v>
      </c>
      <c r="T132" s="127">
        <v>10.494657696873762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101325-F128-40EE-8739-3B170F3BC4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291EAD6-B6D6-4165-AC57-FCF37C895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848BE7E-19A2-4E94-A510-76D6F8389B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6BF7EFF-38FB-4167-BB89-302496FFC1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AB7FD-4A15-455D-9471-EA0C1F555DB5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125</v>
      </c>
      <c r="T1" s="99"/>
      <c r="U1" s="99"/>
      <c r="V1" s="99"/>
      <c r="W1" s="99"/>
      <c r="X1" s="99"/>
      <c r="Y1" s="100" t="s">
        <v>126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125</v>
      </c>
      <c r="Y3" s="105" t="s">
        <v>126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8.20 Frankston,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108828</v>
      </c>
      <c r="W4" s="108">
        <v>111510</v>
      </c>
      <c r="X4" s="108">
        <v>109159</v>
      </c>
      <c r="Y4" s="108">
        <v>109287</v>
      </c>
      <c r="Z4" s="108">
        <v>119424</v>
      </c>
      <c r="AB4" s="109" t="str">
        <f>TEXT(Z4,"###,###")</f>
        <v>119,424</v>
      </c>
      <c r="AD4" s="110">
        <f>Z4/Y4-1</f>
        <v>9.2755771500727446E-2</v>
      </c>
      <c r="AF4" s="110">
        <f>Z4/V4-1</f>
        <v>9.7364648803616616E-2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55339</v>
      </c>
      <c r="W5" s="108">
        <v>56011</v>
      </c>
      <c r="X5" s="108">
        <v>54882</v>
      </c>
      <c r="Y5" s="108">
        <v>54411</v>
      </c>
      <c r="Z5" s="108">
        <v>58311</v>
      </c>
      <c r="AB5" s="109" t="str">
        <f>TEXT(Z5,"###,###")</f>
        <v>58,311</v>
      </c>
      <c r="AD5" s="110">
        <f t="shared" ref="AD5:AD9" si="0">Z5/Y5-1</f>
        <v>7.1676683023653265E-2</v>
      </c>
      <c r="AF5" s="110">
        <f t="shared" ref="AF5:AF9" si="1">Z5/V5-1</f>
        <v>5.3705343428684937E-2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53490</v>
      </c>
      <c r="W6" s="108">
        <v>55496</v>
      </c>
      <c r="X6" s="108">
        <v>54282</v>
      </c>
      <c r="Y6" s="108">
        <v>54816</v>
      </c>
      <c r="Z6" s="108">
        <v>61037</v>
      </c>
      <c r="AB6" s="109" t="str">
        <f>TEXT(Z6,"###,###")</f>
        <v>61,037</v>
      </c>
      <c r="AD6" s="110">
        <f t="shared" si="0"/>
        <v>0.11348876240513728</v>
      </c>
      <c r="AF6" s="110">
        <f t="shared" si="1"/>
        <v>0.14109179285847828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78568</v>
      </c>
      <c r="W7" s="108">
        <v>79467</v>
      </c>
      <c r="X7" s="108">
        <v>79502</v>
      </c>
      <c r="Y7" s="108">
        <v>79063</v>
      </c>
      <c r="Z7" s="108">
        <v>81050</v>
      </c>
      <c r="AB7" s="109" t="str">
        <f>TEXT(Z7,"###,###")</f>
        <v>81,050</v>
      </c>
      <c r="AD7" s="110">
        <f t="shared" si="0"/>
        <v>2.5131856873632508E-2</v>
      </c>
      <c r="AF7" s="110">
        <f t="shared" si="1"/>
        <v>3.1590469402301258E-2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119,424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81,050</v>
      </c>
      <c r="P8" s="67"/>
      <c r="S8" s="107" t="s">
        <v>83</v>
      </c>
      <c r="T8" s="108"/>
      <c r="U8" s="108"/>
      <c r="V8" s="108">
        <v>45778.68</v>
      </c>
      <c r="W8" s="108">
        <v>46384</v>
      </c>
      <c r="X8" s="108">
        <v>47499.86</v>
      </c>
      <c r="Y8" s="108">
        <v>49630.879999999997</v>
      </c>
      <c r="Z8" s="108">
        <v>48966</v>
      </c>
      <c r="AB8" s="109" t="str">
        <f>TEXT(Z8,"$###,###")</f>
        <v>$48,966</v>
      </c>
      <c r="AD8" s="110">
        <f t="shared" si="0"/>
        <v>-1.3396498309117155E-2</v>
      </c>
      <c r="AF8" s="110">
        <f t="shared" si="1"/>
        <v>6.9624550118089878E-2</v>
      </c>
    </row>
    <row r="9" spans="1:32" x14ac:dyDescent="0.25">
      <c r="A9" s="30" t="s">
        <v>14</v>
      </c>
      <c r="B9" s="71"/>
      <c r="C9" s="72"/>
      <c r="D9" s="73">
        <f>AD104</f>
        <v>80.617798767416943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50.41209130166564</v>
      </c>
      <c r="P9" s="74" t="s">
        <v>84</v>
      </c>
      <c r="S9" s="107" t="s">
        <v>7</v>
      </c>
      <c r="T9" s="108"/>
      <c r="U9" s="108"/>
      <c r="V9" s="108">
        <v>4412638479</v>
      </c>
      <c r="W9" s="108">
        <v>4614480521</v>
      </c>
      <c r="X9" s="108">
        <v>4784650940</v>
      </c>
      <c r="Y9" s="108">
        <v>4949376499</v>
      </c>
      <c r="Z9" s="108">
        <v>5255719204</v>
      </c>
      <c r="AB9" s="109" t="str">
        <f>TEXT(Z9/1000000,"$#,###.0")&amp;" mil"</f>
        <v>$5,255.7 mil</v>
      </c>
      <c r="AD9" s="110">
        <f t="shared" si="0"/>
        <v>6.1895211459846555E-2</v>
      </c>
      <c r="AF9" s="110">
        <f t="shared" si="1"/>
        <v>0.19106045714197295</v>
      </c>
    </row>
    <row r="10" spans="1:32" x14ac:dyDescent="0.25">
      <c r="A10" s="30" t="s">
        <v>17</v>
      </c>
      <c r="B10" s="71"/>
      <c r="C10" s="72"/>
      <c r="D10" s="73">
        <f>AD105</f>
        <v>14.36478429796356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49.517581739666873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87.285626156693397</v>
      </c>
      <c r="P11" s="74" t="s">
        <v>84</v>
      </c>
      <c r="S11" s="107" t="s">
        <v>29</v>
      </c>
      <c r="T11" s="112"/>
      <c r="U11" s="112"/>
      <c r="V11" s="112">
        <v>99170</v>
      </c>
      <c r="W11" s="112">
        <v>101609</v>
      </c>
      <c r="X11" s="112">
        <v>99295</v>
      </c>
      <c r="Y11" s="112">
        <v>99226</v>
      </c>
      <c r="Z11" s="112">
        <v>109116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5.8038247995064776</v>
      </c>
      <c r="P12" s="74" t="s">
        <v>84</v>
      </c>
      <c r="S12" s="107" t="s">
        <v>30</v>
      </c>
      <c r="T12" s="112"/>
      <c r="U12" s="112"/>
      <c r="V12" s="112">
        <v>9654</v>
      </c>
      <c r="W12" s="112">
        <v>9897</v>
      </c>
      <c r="X12" s="112">
        <v>9866</v>
      </c>
      <c r="Y12" s="112">
        <v>10061</v>
      </c>
      <c r="Z12" s="112">
        <v>10307</v>
      </c>
    </row>
    <row r="13" spans="1:32" ht="15" customHeight="1" x14ac:dyDescent="0.25">
      <c r="A13" s="30" t="s">
        <v>19</v>
      </c>
      <c r="B13" s="72"/>
      <c r="C13" s="72"/>
      <c r="D13" s="73">
        <f>AD108</f>
        <v>14.693863879957128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6.9080814312152992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15.998459271168276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22.613545016077172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18.145479668377419</v>
      </c>
      <c r="P15" s="74" t="s">
        <v>84</v>
      </c>
      <c r="S15" s="115" t="s">
        <v>60</v>
      </c>
      <c r="T15" s="115"/>
      <c r="U15" s="116"/>
      <c r="V15" s="116">
        <v>614</v>
      </c>
      <c r="W15" s="116">
        <v>574</v>
      </c>
      <c r="X15" s="116">
        <v>553</v>
      </c>
      <c r="Y15" s="112">
        <v>596</v>
      </c>
      <c r="Z15" s="112">
        <v>555</v>
      </c>
      <c r="AB15" s="117">
        <f t="shared" ref="AB15:AB34" si="2">IF(Z15="np",0,Z15/$Z$34)</f>
        <v>4.6472681599330126E-3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41.681739013933552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81.854520331622581</v>
      </c>
      <c r="P16" s="37" t="s">
        <v>84</v>
      </c>
      <c r="S16" s="115" t="s">
        <v>61</v>
      </c>
      <c r="T16" s="115"/>
      <c r="U16" s="116"/>
      <c r="V16" s="116">
        <v>138</v>
      </c>
      <c r="W16" s="116">
        <v>154</v>
      </c>
      <c r="X16" s="116">
        <v>152</v>
      </c>
      <c r="Y16" s="112">
        <v>130</v>
      </c>
      <c r="Z16" s="112">
        <v>129</v>
      </c>
      <c r="AB16" s="117">
        <f t="shared" si="2"/>
        <v>1.0801758425790244E-3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9331</v>
      </c>
      <c r="W17" s="116">
        <v>9368</v>
      </c>
      <c r="X17" s="116">
        <v>8728</v>
      </c>
      <c r="Y17" s="112">
        <v>8531</v>
      </c>
      <c r="Z17" s="112">
        <v>8858</v>
      </c>
      <c r="AB17" s="117">
        <f t="shared" si="2"/>
        <v>7.4172074523759679E-2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844</v>
      </c>
      <c r="W18" s="116">
        <v>871</v>
      </c>
      <c r="X18" s="116">
        <v>878</v>
      </c>
      <c r="Y18" s="112">
        <v>911</v>
      </c>
      <c r="Z18" s="112">
        <v>953</v>
      </c>
      <c r="AB18" s="117">
        <f t="shared" si="2"/>
        <v>7.9799037052543445E-3</v>
      </c>
    </row>
    <row r="19" spans="1:28" x14ac:dyDescent="0.25">
      <c r="A19" s="63" t="str">
        <f>$S$1&amp;" ("&amp;$V$2&amp;" to "&amp;$Z$2&amp;")"</f>
        <v>Frankston (2017-18 to 2021-22)</v>
      </c>
      <c r="B19" s="63"/>
      <c r="C19" s="63"/>
      <c r="D19" s="63"/>
      <c r="E19" s="63"/>
      <c r="F19" s="63"/>
      <c r="G19" s="63" t="str">
        <f>$S$1&amp;" ("&amp;$V$2&amp;" to "&amp;$Z$2&amp;")"</f>
        <v>Frankston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11269</v>
      </c>
      <c r="W19" s="116">
        <v>11522</v>
      </c>
      <c r="X19" s="116">
        <v>11335</v>
      </c>
      <c r="Y19" s="112">
        <v>11560</v>
      </c>
      <c r="Z19" s="112">
        <v>12332</v>
      </c>
      <c r="AB19" s="117">
        <f t="shared" si="2"/>
        <v>0.10326146116809713</v>
      </c>
    </row>
    <row r="20" spans="1:28" x14ac:dyDescent="0.25">
      <c r="S20" s="115" t="s">
        <v>65</v>
      </c>
      <c r="T20" s="115"/>
      <c r="U20" s="116"/>
      <c r="V20" s="116">
        <v>5762</v>
      </c>
      <c r="W20" s="116">
        <v>5718</v>
      </c>
      <c r="X20" s="116">
        <v>5354</v>
      </c>
      <c r="Y20" s="112">
        <v>5426</v>
      </c>
      <c r="Z20" s="112">
        <v>5753</v>
      </c>
      <c r="AB20" s="117">
        <f t="shared" si="2"/>
        <v>4.8172493196566885E-2</v>
      </c>
    </row>
    <row r="21" spans="1:28" x14ac:dyDescent="0.25">
      <c r="S21" s="115" t="s">
        <v>66</v>
      </c>
      <c r="T21" s="115"/>
      <c r="U21" s="116"/>
      <c r="V21" s="116">
        <v>11397</v>
      </c>
      <c r="W21" s="116">
        <v>11608</v>
      </c>
      <c r="X21" s="116">
        <v>11654</v>
      </c>
      <c r="Y21" s="112">
        <v>11856</v>
      </c>
      <c r="Z21" s="112">
        <v>13270</v>
      </c>
      <c r="AB21" s="117">
        <f t="shared" si="2"/>
        <v>0.11111576303119113</v>
      </c>
    </row>
    <row r="22" spans="1:28" x14ac:dyDescent="0.25">
      <c r="S22" s="115" t="s">
        <v>67</v>
      </c>
      <c r="T22" s="115"/>
      <c r="U22" s="116"/>
      <c r="V22" s="116">
        <v>6036</v>
      </c>
      <c r="W22" s="116">
        <v>6376</v>
      </c>
      <c r="X22" s="116">
        <v>6383</v>
      </c>
      <c r="Y22" s="112">
        <v>6456</v>
      </c>
      <c r="Z22" s="112">
        <v>7920</v>
      </c>
      <c r="AB22" s="117">
        <f t="shared" si="2"/>
        <v>6.6317772660665686E-2</v>
      </c>
    </row>
    <row r="23" spans="1:28" x14ac:dyDescent="0.25">
      <c r="S23" s="115" t="s">
        <v>68</v>
      </c>
      <c r="T23" s="115"/>
      <c r="U23" s="116"/>
      <c r="V23" s="116">
        <v>3303</v>
      </c>
      <c r="W23" s="116">
        <v>3330</v>
      </c>
      <c r="X23" s="116">
        <v>3239</v>
      </c>
      <c r="Y23" s="112">
        <v>3138</v>
      </c>
      <c r="Z23" s="112">
        <v>3398</v>
      </c>
      <c r="AB23" s="117">
        <f t="shared" si="2"/>
        <v>2.8453003977391669E-2</v>
      </c>
    </row>
    <row r="24" spans="1:28" x14ac:dyDescent="0.25">
      <c r="S24" s="115" t="s">
        <v>69</v>
      </c>
      <c r="T24" s="115"/>
      <c r="U24" s="116"/>
      <c r="V24" s="116">
        <v>1300</v>
      </c>
      <c r="W24" s="116">
        <v>1331</v>
      </c>
      <c r="X24" s="116">
        <v>1305</v>
      </c>
      <c r="Y24" s="112">
        <v>1189</v>
      </c>
      <c r="Z24" s="112">
        <v>1393</v>
      </c>
      <c r="AB24" s="117">
        <f t="shared" si="2"/>
        <v>1.1664224408624659E-2</v>
      </c>
    </row>
    <row r="25" spans="1:28" x14ac:dyDescent="0.25">
      <c r="S25" s="115" t="s">
        <v>70</v>
      </c>
      <c r="T25" s="115"/>
      <c r="U25" s="116"/>
      <c r="V25" s="116">
        <v>4019</v>
      </c>
      <c r="W25" s="116">
        <v>4093</v>
      </c>
      <c r="X25" s="116">
        <v>4151</v>
      </c>
      <c r="Y25" s="112">
        <v>4116</v>
      </c>
      <c r="Z25" s="112">
        <v>4417</v>
      </c>
      <c r="AB25" s="117">
        <f t="shared" si="2"/>
        <v>3.6985555788151561E-2</v>
      </c>
    </row>
    <row r="26" spans="1:28" x14ac:dyDescent="0.25">
      <c r="S26" s="115" t="s">
        <v>71</v>
      </c>
      <c r="T26" s="115"/>
      <c r="U26" s="116"/>
      <c r="V26" s="116">
        <v>2248</v>
      </c>
      <c r="W26" s="116">
        <v>2163</v>
      </c>
      <c r="X26" s="116">
        <v>1988</v>
      </c>
      <c r="Y26" s="112">
        <v>2051</v>
      </c>
      <c r="Z26" s="112">
        <v>2196</v>
      </c>
      <c r="AB26" s="117">
        <f t="shared" si="2"/>
        <v>1.8388109692275487E-2</v>
      </c>
    </row>
    <row r="27" spans="1:28" x14ac:dyDescent="0.25">
      <c r="S27" s="115" t="s">
        <v>72</v>
      </c>
      <c r="T27" s="115"/>
      <c r="U27" s="116"/>
      <c r="V27" s="116">
        <v>6661</v>
      </c>
      <c r="W27" s="116">
        <v>6717</v>
      </c>
      <c r="X27" s="116">
        <v>6758</v>
      </c>
      <c r="Y27" s="112">
        <v>6954</v>
      </c>
      <c r="Z27" s="112">
        <v>7532</v>
      </c>
      <c r="AB27" s="117">
        <f t="shared" si="2"/>
        <v>6.3068871676784599E-2</v>
      </c>
    </row>
    <row r="28" spans="1:28" x14ac:dyDescent="0.25">
      <c r="S28" s="115" t="s">
        <v>73</v>
      </c>
      <c r="T28" s="115"/>
      <c r="U28" s="116"/>
      <c r="V28" s="116">
        <v>10048</v>
      </c>
      <c r="W28" s="116">
        <v>10635</v>
      </c>
      <c r="X28" s="116">
        <v>10405</v>
      </c>
      <c r="Y28" s="112">
        <v>9671</v>
      </c>
      <c r="Z28" s="112">
        <v>10692</v>
      </c>
      <c r="AB28" s="117">
        <f t="shared" si="2"/>
        <v>8.9528993091898684E-2</v>
      </c>
    </row>
    <row r="29" spans="1:28" x14ac:dyDescent="0.25">
      <c r="S29" s="115" t="s">
        <v>74</v>
      </c>
      <c r="T29" s="115"/>
      <c r="U29" s="116"/>
      <c r="V29" s="116">
        <v>4399</v>
      </c>
      <c r="W29" s="116">
        <v>7845</v>
      </c>
      <c r="X29" s="116">
        <v>4635</v>
      </c>
      <c r="Y29" s="112">
        <v>4790</v>
      </c>
      <c r="Z29" s="112">
        <v>5399</v>
      </c>
      <c r="AB29" s="117">
        <f t="shared" si="2"/>
        <v>4.5208289721582584E-2</v>
      </c>
    </row>
    <row r="30" spans="1:28" x14ac:dyDescent="0.25">
      <c r="S30" s="115" t="s">
        <v>75</v>
      </c>
      <c r="T30" s="115"/>
      <c r="U30" s="116"/>
      <c r="V30" s="116">
        <v>7537</v>
      </c>
      <c r="W30" s="116">
        <v>5334</v>
      </c>
      <c r="X30" s="116">
        <v>7744</v>
      </c>
      <c r="Y30" s="112">
        <v>7639</v>
      </c>
      <c r="Z30" s="112">
        <v>8396</v>
      </c>
      <c r="AB30" s="117">
        <f t="shared" si="2"/>
        <v>7.0303537785220846E-2</v>
      </c>
    </row>
    <row r="31" spans="1:28" x14ac:dyDescent="0.25">
      <c r="S31" s="115" t="s">
        <v>76</v>
      </c>
      <c r="T31" s="115"/>
      <c r="U31" s="116"/>
      <c r="V31" s="116">
        <v>13035</v>
      </c>
      <c r="W31" s="116">
        <v>13781</v>
      </c>
      <c r="X31" s="116">
        <v>14247</v>
      </c>
      <c r="Y31" s="112">
        <v>15226</v>
      </c>
      <c r="Z31" s="112">
        <v>16793</v>
      </c>
      <c r="AB31" s="117">
        <f t="shared" si="2"/>
        <v>0.14061544902658574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2449</v>
      </c>
      <c r="W32" s="116">
        <v>2560</v>
      </c>
      <c r="X32" s="116">
        <v>2561</v>
      </c>
      <c r="Y32" s="112">
        <v>2488</v>
      </c>
      <c r="Z32" s="112">
        <v>2833</v>
      </c>
      <c r="AB32" s="117">
        <f t="shared" si="2"/>
        <v>2.3722001256018421E-2</v>
      </c>
    </row>
    <row r="33" spans="19:32" x14ac:dyDescent="0.25">
      <c r="S33" s="115" t="s">
        <v>78</v>
      </c>
      <c r="T33" s="115"/>
      <c r="U33" s="116"/>
      <c r="V33" s="116">
        <v>3898</v>
      </c>
      <c r="W33" s="116">
        <v>3954</v>
      </c>
      <c r="X33" s="116">
        <v>4104</v>
      </c>
      <c r="Y33" s="112">
        <v>4292</v>
      </c>
      <c r="Z33" s="112">
        <v>4569</v>
      </c>
      <c r="AB33" s="117">
        <f t="shared" si="2"/>
        <v>3.8258321122043124E-2</v>
      </c>
    </row>
    <row r="34" spans="19:32" x14ac:dyDescent="0.25">
      <c r="S34" s="118" t="s">
        <v>53</v>
      </c>
      <c r="T34" s="118"/>
      <c r="U34" s="119"/>
      <c r="V34" s="119">
        <v>108825</v>
      </c>
      <c r="W34" s="119">
        <v>111504</v>
      </c>
      <c r="X34" s="119">
        <v>109164</v>
      </c>
      <c r="Y34" s="120">
        <v>109287</v>
      </c>
      <c r="Z34" s="120">
        <v>119425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67147</v>
      </c>
      <c r="W37" s="112">
        <v>66484</v>
      </c>
      <c r="X37" s="112">
        <v>66790</v>
      </c>
      <c r="Y37" s="112">
        <v>66842</v>
      </c>
      <c r="Z37" s="112">
        <v>66348</v>
      </c>
      <c r="AB37" s="132">
        <f>Z37/Z40*100</f>
        <v>81.854520331622581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11414</v>
      </c>
      <c r="W38" s="112">
        <v>12985</v>
      </c>
      <c r="X38" s="112">
        <v>12715</v>
      </c>
      <c r="Y38" s="112">
        <v>12223</v>
      </c>
      <c r="Z38" s="112">
        <v>14708</v>
      </c>
      <c r="AB38" s="132">
        <f>Z38/Z40*100</f>
        <v>18.145479668377419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78561</v>
      </c>
      <c r="W40" s="112">
        <v>79469</v>
      </c>
      <c r="X40" s="112">
        <v>79505</v>
      </c>
      <c r="Y40" s="112">
        <v>79065</v>
      </c>
      <c r="Z40" s="112">
        <v>81056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24</v>
      </c>
      <c r="W44" s="112">
        <v>17</v>
      </c>
      <c r="X44" s="112">
        <v>21</v>
      </c>
      <c r="Y44" s="112">
        <v>12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1005</v>
      </c>
      <c r="W45" s="112">
        <v>1109</v>
      </c>
      <c r="X45" s="112">
        <v>1082</v>
      </c>
      <c r="Y45" s="112">
        <v>1134</v>
      </c>
      <c r="Z45" s="112">
        <v>1610</v>
      </c>
    </row>
    <row r="46" spans="19:32" x14ac:dyDescent="0.25">
      <c r="S46" s="115" t="s">
        <v>38</v>
      </c>
      <c r="T46" s="115"/>
      <c r="U46" s="112"/>
      <c r="V46" s="112">
        <v>2969</v>
      </c>
      <c r="W46" s="112">
        <v>2963</v>
      </c>
      <c r="X46" s="112">
        <v>2644</v>
      </c>
      <c r="Y46" s="112">
        <v>2743</v>
      </c>
      <c r="Z46" s="112">
        <v>3472</v>
      </c>
    </row>
    <row r="47" spans="19:32" x14ac:dyDescent="0.25">
      <c r="S47" s="115" t="s">
        <v>39</v>
      </c>
      <c r="T47" s="115"/>
      <c r="U47" s="112"/>
      <c r="V47" s="112">
        <v>5063</v>
      </c>
      <c r="W47" s="112">
        <v>4924</v>
      </c>
      <c r="X47" s="112">
        <v>4803</v>
      </c>
      <c r="Y47" s="112">
        <v>4369</v>
      </c>
      <c r="Z47" s="112">
        <v>4778</v>
      </c>
    </row>
    <row r="48" spans="19:32" x14ac:dyDescent="0.25">
      <c r="S48" s="115" t="s">
        <v>40</v>
      </c>
      <c r="T48" s="115"/>
      <c r="U48" s="112"/>
      <c r="V48" s="112">
        <v>6604</v>
      </c>
      <c r="W48" s="112">
        <v>6900</v>
      </c>
      <c r="X48" s="112">
        <v>6565</v>
      </c>
      <c r="Y48" s="112">
        <v>6379</v>
      </c>
      <c r="Z48" s="112">
        <v>6583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6848</v>
      </c>
      <c r="W49" s="112">
        <v>6708</v>
      </c>
      <c r="X49" s="112">
        <v>6796</v>
      </c>
      <c r="Y49" s="112">
        <v>6857</v>
      </c>
      <c r="Z49" s="112">
        <v>7093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Frankston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5953</v>
      </c>
      <c r="W50" s="112">
        <v>6210</v>
      </c>
      <c r="X50" s="112">
        <v>6216</v>
      </c>
      <c r="Y50" s="112">
        <v>6392</v>
      </c>
      <c r="Z50" s="112">
        <v>6809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5746</v>
      </c>
      <c r="W51" s="112">
        <v>5727</v>
      </c>
      <c r="X51" s="112">
        <v>5622</v>
      </c>
      <c r="Y51" s="112">
        <v>5540</v>
      </c>
      <c r="Z51" s="112">
        <v>5662</v>
      </c>
    </row>
    <row r="52" spans="1:26" ht="15" customHeight="1" x14ac:dyDescent="0.25">
      <c r="S52" s="115" t="s">
        <v>44</v>
      </c>
      <c r="T52" s="115"/>
      <c r="U52" s="112"/>
      <c r="V52" s="112">
        <v>5844</v>
      </c>
      <c r="W52" s="112">
        <v>5857</v>
      </c>
      <c r="X52" s="112">
        <v>5623</v>
      </c>
      <c r="Y52" s="112">
        <v>5472</v>
      </c>
      <c r="Z52" s="112">
        <v>5574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4966</v>
      </c>
      <c r="W53" s="112">
        <v>5013</v>
      </c>
      <c r="X53" s="112">
        <v>4899</v>
      </c>
      <c r="Y53" s="112">
        <v>4950</v>
      </c>
      <c r="Z53" s="112">
        <v>5343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4582</v>
      </c>
      <c r="W54" s="112">
        <v>4578</v>
      </c>
      <c r="X54" s="112">
        <v>4560</v>
      </c>
      <c r="Y54" s="112">
        <v>4372</v>
      </c>
      <c r="Z54" s="112">
        <v>4650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3237</v>
      </c>
      <c r="W55" s="112">
        <v>3405</v>
      </c>
      <c r="X55" s="112">
        <v>3467</v>
      </c>
      <c r="Y55" s="112">
        <v>3500</v>
      </c>
      <c r="Z55" s="112">
        <v>3783</v>
      </c>
    </row>
    <row r="56" spans="1:26" ht="15" customHeight="1" x14ac:dyDescent="0.25">
      <c r="S56" s="115" t="s">
        <v>48</v>
      </c>
      <c r="T56" s="115"/>
      <c r="U56" s="112"/>
      <c r="V56" s="112">
        <v>1546</v>
      </c>
      <c r="W56" s="112">
        <v>1612</v>
      </c>
      <c r="X56" s="112">
        <v>1584</v>
      </c>
      <c r="Y56" s="112">
        <v>1713</v>
      </c>
      <c r="Z56" s="112">
        <v>1866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574</v>
      </c>
      <c r="W57" s="112">
        <v>628</v>
      </c>
      <c r="X57" s="112">
        <v>633</v>
      </c>
      <c r="Y57" s="112">
        <v>604</v>
      </c>
      <c r="Z57" s="112">
        <v>643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199</v>
      </c>
      <c r="W58" s="112">
        <v>223</v>
      </c>
      <c r="X58" s="112">
        <v>227</v>
      </c>
      <c r="Y58" s="112">
        <v>236</v>
      </c>
      <c r="Z58" s="112">
        <v>271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116</v>
      </c>
      <c r="W59" s="112">
        <v>91</v>
      </c>
      <c r="X59" s="112">
        <v>103</v>
      </c>
      <c r="Y59" s="112">
        <v>90</v>
      </c>
      <c r="Z59" s="112">
        <v>93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58</v>
      </c>
      <c r="W60" s="112">
        <v>52</v>
      </c>
      <c r="X60" s="112">
        <v>47</v>
      </c>
      <c r="Y60" s="112">
        <v>48</v>
      </c>
      <c r="Z60" s="112">
        <v>59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55340</v>
      </c>
      <c r="W61" s="112">
        <v>56011</v>
      </c>
      <c r="X61" s="112">
        <v>54882</v>
      </c>
      <c r="Y61" s="112">
        <v>54411</v>
      </c>
      <c r="Z61" s="112">
        <v>58307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37</v>
      </c>
      <c r="W63" s="112">
        <v>30</v>
      </c>
      <c r="X63" s="112">
        <v>17</v>
      </c>
      <c r="Y63" s="112">
        <v>23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1247</v>
      </c>
      <c r="W64" s="112">
        <v>1223</v>
      </c>
      <c r="X64" s="112">
        <v>1166</v>
      </c>
      <c r="Y64" s="112">
        <v>1272</v>
      </c>
      <c r="Z64" s="112">
        <v>1892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Frankston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3252</v>
      </c>
      <c r="W65" s="112">
        <v>3400</v>
      </c>
      <c r="X65" s="112">
        <v>3031</v>
      </c>
      <c r="Y65" s="112">
        <v>3100</v>
      </c>
      <c r="Z65" s="112">
        <v>3671</v>
      </c>
    </row>
    <row r="66" spans="1:26" x14ac:dyDescent="0.25">
      <c r="S66" s="115" t="s">
        <v>39</v>
      </c>
      <c r="T66" s="115"/>
      <c r="U66" s="112"/>
      <c r="V66" s="112">
        <v>5271</v>
      </c>
      <c r="W66" s="112">
        <v>5461</v>
      </c>
      <c r="X66" s="112">
        <v>4997</v>
      </c>
      <c r="Y66" s="112">
        <v>5038</v>
      </c>
      <c r="Z66" s="112">
        <v>5812</v>
      </c>
    </row>
    <row r="67" spans="1:26" x14ac:dyDescent="0.25">
      <c r="S67" s="115" t="s">
        <v>40</v>
      </c>
      <c r="T67" s="115"/>
      <c r="U67" s="112"/>
      <c r="V67" s="112">
        <v>6420</v>
      </c>
      <c r="W67" s="112">
        <v>6683</v>
      </c>
      <c r="X67" s="112">
        <v>6513</v>
      </c>
      <c r="Y67" s="112">
        <v>6360</v>
      </c>
      <c r="Z67" s="112">
        <v>6884</v>
      </c>
    </row>
    <row r="68" spans="1:26" x14ac:dyDescent="0.25">
      <c r="S68" s="115" t="s">
        <v>41</v>
      </c>
      <c r="T68" s="115"/>
      <c r="U68" s="112"/>
      <c r="V68" s="112">
        <v>6209</v>
      </c>
      <c r="W68" s="112">
        <v>6451</v>
      </c>
      <c r="X68" s="112">
        <v>6437</v>
      </c>
      <c r="Y68" s="112">
        <v>6447</v>
      </c>
      <c r="Z68" s="112">
        <v>7106</v>
      </c>
    </row>
    <row r="69" spans="1:26" x14ac:dyDescent="0.25">
      <c r="S69" s="115" t="s">
        <v>42</v>
      </c>
      <c r="T69" s="115"/>
      <c r="U69" s="112"/>
      <c r="V69" s="112">
        <v>5586</v>
      </c>
      <c r="W69" s="112">
        <v>5860</v>
      </c>
      <c r="X69" s="112">
        <v>5950</v>
      </c>
      <c r="Y69" s="112">
        <v>6168</v>
      </c>
      <c r="Z69" s="112">
        <v>6934</v>
      </c>
    </row>
    <row r="70" spans="1:26" x14ac:dyDescent="0.25">
      <c r="S70" s="115" t="s">
        <v>43</v>
      </c>
      <c r="T70" s="115"/>
      <c r="U70" s="112"/>
      <c r="V70" s="112">
        <v>5265</v>
      </c>
      <c r="W70" s="112">
        <v>5482</v>
      </c>
      <c r="X70" s="112">
        <v>5528</v>
      </c>
      <c r="Y70" s="112">
        <v>5676</v>
      </c>
      <c r="Z70" s="112">
        <v>6274</v>
      </c>
    </row>
    <row r="71" spans="1:26" x14ac:dyDescent="0.25">
      <c r="S71" s="115" t="s">
        <v>44</v>
      </c>
      <c r="T71" s="115"/>
      <c r="U71" s="112"/>
      <c r="V71" s="112">
        <v>5748</v>
      </c>
      <c r="W71" s="112">
        <v>5790</v>
      </c>
      <c r="X71" s="112">
        <v>5637</v>
      </c>
      <c r="Y71" s="112">
        <v>5428</v>
      </c>
      <c r="Z71" s="112">
        <v>5781</v>
      </c>
    </row>
    <row r="72" spans="1:26" x14ac:dyDescent="0.25">
      <c r="S72" s="115" t="s">
        <v>45</v>
      </c>
      <c r="T72" s="115"/>
      <c r="U72" s="112"/>
      <c r="V72" s="112">
        <v>5101</v>
      </c>
      <c r="W72" s="112">
        <v>5134</v>
      </c>
      <c r="X72" s="112">
        <v>5120</v>
      </c>
      <c r="Y72" s="112">
        <v>5262</v>
      </c>
      <c r="Z72" s="112">
        <v>5782</v>
      </c>
    </row>
    <row r="73" spans="1:26" x14ac:dyDescent="0.25">
      <c r="S73" s="115" t="s">
        <v>46</v>
      </c>
      <c r="T73" s="115"/>
      <c r="U73" s="112"/>
      <c r="V73" s="112">
        <v>4400</v>
      </c>
      <c r="W73" s="112">
        <v>4712</v>
      </c>
      <c r="X73" s="112">
        <v>4499</v>
      </c>
      <c r="Y73" s="112">
        <v>4466</v>
      </c>
      <c r="Z73" s="112">
        <v>4749</v>
      </c>
    </row>
    <row r="74" spans="1:26" x14ac:dyDescent="0.25">
      <c r="S74" s="115" t="s">
        <v>47</v>
      </c>
      <c r="T74" s="115"/>
      <c r="U74" s="112"/>
      <c r="V74" s="112">
        <v>2852</v>
      </c>
      <c r="W74" s="112">
        <v>3069</v>
      </c>
      <c r="X74" s="112">
        <v>3125</v>
      </c>
      <c r="Y74" s="112">
        <v>3256</v>
      </c>
      <c r="Z74" s="112">
        <v>3575</v>
      </c>
    </row>
    <row r="75" spans="1:26" x14ac:dyDescent="0.25">
      <c r="S75" s="115" t="s">
        <v>48</v>
      </c>
      <c r="T75" s="115"/>
      <c r="U75" s="112"/>
      <c r="V75" s="112">
        <v>1264</v>
      </c>
      <c r="W75" s="112">
        <v>1350</v>
      </c>
      <c r="X75" s="112">
        <v>1421</v>
      </c>
      <c r="Y75" s="112">
        <v>1506</v>
      </c>
      <c r="Z75" s="112">
        <v>1649</v>
      </c>
    </row>
    <row r="76" spans="1:26" x14ac:dyDescent="0.25">
      <c r="S76" s="115" t="s">
        <v>49</v>
      </c>
      <c r="T76" s="115"/>
      <c r="U76" s="112"/>
      <c r="V76" s="112">
        <v>466</v>
      </c>
      <c r="W76" s="112">
        <v>479</v>
      </c>
      <c r="X76" s="112">
        <v>478</v>
      </c>
      <c r="Y76" s="112">
        <v>479</v>
      </c>
      <c r="Z76" s="112">
        <v>558</v>
      </c>
    </row>
    <row r="77" spans="1:26" x14ac:dyDescent="0.25">
      <c r="S77" s="115" t="s">
        <v>50</v>
      </c>
      <c r="T77" s="115"/>
      <c r="U77" s="112"/>
      <c r="V77" s="112">
        <v>179</v>
      </c>
      <c r="W77" s="112">
        <v>184</v>
      </c>
      <c r="X77" s="112">
        <v>171</v>
      </c>
      <c r="Y77" s="112">
        <v>154</v>
      </c>
      <c r="Z77" s="112">
        <v>171</v>
      </c>
    </row>
    <row r="78" spans="1:26" x14ac:dyDescent="0.25">
      <c r="S78" s="115" t="s">
        <v>51</v>
      </c>
      <c r="T78" s="115"/>
      <c r="U78" s="112"/>
      <c r="V78" s="112">
        <v>97</v>
      </c>
      <c r="W78" s="112">
        <v>92</v>
      </c>
      <c r="X78" s="112">
        <v>85</v>
      </c>
      <c r="Y78" s="112">
        <v>90</v>
      </c>
      <c r="Z78" s="112">
        <v>92</v>
      </c>
    </row>
    <row r="79" spans="1:26" x14ac:dyDescent="0.25">
      <c r="S79" s="115" t="s">
        <v>52</v>
      </c>
      <c r="T79" s="115"/>
      <c r="U79" s="112"/>
      <c r="V79" s="112">
        <v>104</v>
      </c>
      <c r="W79" s="112">
        <v>101</v>
      </c>
      <c r="X79" s="112">
        <v>107</v>
      </c>
      <c r="Y79" s="112">
        <v>91</v>
      </c>
      <c r="Z79" s="112">
        <v>85</v>
      </c>
    </row>
    <row r="80" spans="1:26" x14ac:dyDescent="0.25">
      <c r="S80" s="118" t="s">
        <v>53</v>
      </c>
      <c r="T80" s="118"/>
      <c r="U80" s="112"/>
      <c r="V80" s="112">
        <v>53492</v>
      </c>
      <c r="W80" s="112">
        <v>55497</v>
      </c>
      <c r="X80" s="112">
        <v>54279</v>
      </c>
      <c r="Y80" s="112">
        <v>54816</v>
      </c>
      <c r="Z80" s="112">
        <v>61033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Frankston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5055</v>
      </c>
      <c r="W83" s="112">
        <v>5100</v>
      </c>
      <c r="X83" s="112">
        <v>5164</v>
      </c>
      <c r="Y83" s="112">
        <v>5165</v>
      </c>
      <c r="Z83" s="112">
        <v>5181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4407</v>
      </c>
      <c r="W84" s="112">
        <v>4562</v>
      </c>
      <c r="X84" s="112">
        <v>4633</v>
      </c>
      <c r="Y84" s="112">
        <v>4694</v>
      </c>
      <c r="Z84" s="112">
        <v>4860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8867</v>
      </c>
      <c r="W85" s="112">
        <v>9082</v>
      </c>
      <c r="X85" s="112">
        <v>9041</v>
      </c>
      <c r="Y85" s="112">
        <v>9107</v>
      </c>
      <c r="Z85" s="112">
        <v>9197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119,424</v>
      </c>
      <c r="D86" s="96">
        <f t="shared" ref="D86:D91" si="4">AD4</f>
        <v>9.2755771500727446E-2</v>
      </c>
      <c r="E86" s="97">
        <f t="shared" ref="E86:E91" si="5">AD4</f>
        <v>9.2755771500727446E-2</v>
      </c>
      <c r="F86" s="96">
        <f t="shared" ref="F86:F91" si="6">AF4</f>
        <v>9.7364648803616616E-2</v>
      </c>
      <c r="G86" s="97">
        <f t="shared" ref="G86:G91" si="7">AF4</f>
        <v>9.7364648803616616E-2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2050</v>
      </c>
      <c r="W86" s="112">
        <v>2166</v>
      </c>
      <c r="X86" s="112">
        <v>2180</v>
      </c>
      <c r="Y86" s="112">
        <v>2207</v>
      </c>
      <c r="Z86" s="112">
        <v>2229</v>
      </c>
    </row>
    <row r="87" spans="1:30" ht="15" customHeight="1" x14ac:dyDescent="0.25">
      <c r="A87" s="98" t="s">
        <v>4</v>
      </c>
      <c r="B87" s="49"/>
      <c r="C87" s="57" t="str">
        <f t="shared" si="3"/>
        <v>58,311</v>
      </c>
      <c r="D87" s="96">
        <f t="shared" si="4"/>
        <v>7.1676683023653265E-2</v>
      </c>
      <c r="E87" s="97">
        <f t="shared" si="5"/>
        <v>7.1676683023653265E-2</v>
      </c>
      <c r="F87" s="96">
        <f t="shared" si="6"/>
        <v>5.3705343428684937E-2</v>
      </c>
      <c r="G87" s="97">
        <f t="shared" si="7"/>
        <v>5.3705343428684937E-2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1979</v>
      </c>
      <c r="W87" s="112">
        <v>1917</v>
      </c>
      <c r="X87" s="112">
        <v>1815</v>
      </c>
      <c r="Y87" s="112">
        <v>1845</v>
      </c>
      <c r="Z87" s="112">
        <v>1869</v>
      </c>
    </row>
    <row r="88" spans="1:30" ht="15" customHeight="1" x14ac:dyDescent="0.25">
      <c r="A88" s="98" t="s">
        <v>5</v>
      </c>
      <c r="B88" s="49"/>
      <c r="C88" s="57" t="str">
        <f t="shared" si="3"/>
        <v>61,037</v>
      </c>
      <c r="D88" s="96">
        <f t="shared" si="4"/>
        <v>0.11348876240513728</v>
      </c>
      <c r="E88" s="97">
        <f t="shared" si="5"/>
        <v>0.11348876240513728</v>
      </c>
      <c r="F88" s="96">
        <f t="shared" si="6"/>
        <v>0.14109179285847828</v>
      </c>
      <c r="G88" s="97">
        <f t="shared" si="7"/>
        <v>0.14109179285847828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2417</v>
      </c>
      <c r="W88" s="112">
        <v>2409</v>
      </c>
      <c r="X88" s="112">
        <v>2353</v>
      </c>
      <c r="Y88" s="112">
        <v>2375</v>
      </c>
      <c r="Z88" s="112">
        <v>2493</v>
      </c>
    </row>
    <row r="89" spans="1:30" ht="15" customHeight="1" x14ac:dyDescent="0.25">
      <c r="A89" s="49" t="s">
        <v>6</v>
      </c>
      <c r="B89" s="49"/>
      <c r="C89" s="57" t="str">
        <f t="shared" si="3"/>
        <v>81,050</v>
      </c>
      <c r="D89" s="96">
        <f t="shared" si="4"/>
        <v>2.5131856873632508E-2</v>
      </c>
      <c r="E89" s="97">
        <f t="shared" si="5"/>
        <v>2.5131856873632508E-2</v>
      </c>
      <c r="F89" s="96">
        <f t="shared" si="6"/>
        <v>3.1590469402301258E-2</v>
      </c>
      <c r="G89" s="97">
        <f t="shared" si="7"/>
        <v>3.1590469402301258E-2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3658</v>
      </c>
      <c r="W89" s="112">
        <v>3729</v>
      </c>
      <c r="X89" s="112">
        <v>3539</v>
      </c>
      <c r="Y89" s="112">
        <v>3497</v>
      </c>
      <c r="Z89" s="112">
        <v>3474</v>
      </c>
    </row>
    <row r="90" spans="1:30" ht="15" customHeight="1" x14ac:dyDescent="0.25">
      <c r="A90" s="49" t="s">
        <v>96</v>
      </c>
      <c r="B90" s="49"/>
      <c r="C90" s="57" t="str">
        <f t="shared" si="3"/>
        <v>$48,966</v>
      </c>
      <c r="D90" s="96">
        <f t="shared" si="4"/>
        <v>-1.3396498309117155E-2</v>
      </c>
      <c r="E90" s="97">
        <f t="shared" si="5"/>
        <v>-1.3396498309117155E-2</v>
      </c>
      <c r="F90" s="96">
        <f t="shared" si="6"/>
        <v>6.9624550118089878E-2</v>
      </c>
      <c r="G90" s="97">
        <f t="shared" si="7"/>
        <v>6.9624550118089878E-2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4450</v>
      </c>
      <c r="W90" s="112">
        <v>4460</v>
      </c>
      <c r="X90" s="112">
        <v>4419</v>
      </c>
      <c r="Y90" s="112">
        <v>4341</v>
      </c>
      <c r="Z90" s="112">
        <v>4509</v>
      </c>
    </row>
    <row r="91" spans="1:30" ht="15" customHeight="1" x14ac:dyDescent="0.25">
      <c r="A91" s="49" t="s">
        <v>7</v>
      </c>
      <c r="B91" s="49"/>
      <c r="C91" s="57" t="str">
        <f t="shared" si="3"/>
        <v>$5,255.7 mil</v>
      </c>
      <c r="D91" s="96">
        <f t="shared" si="4"/>
        <v>6.1895211459846555E-2</v>
      </c>
      <c r="E91" s="97">
        <f t="shared" si="5"/>
        <v>6.1895211459846555E-2</v>
      </c>
      <c r="F91" s="96">
        <f t="shared" si="6"/>
        <v>0.19106045714197295</v>
      </c>
      <c r="G91" s="97">
        <f t="shared" si="7"/>
        <v>0.19106045714197295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40475</v>
      </c>
      <c r="W91" s="112">
        <v>40700</v>
      </c>
      <c r="X91" s="112">
        <v>40576</v>
      </c>
      <c r="Y91" s="112">
        <v>40111</v>
      </c>
      <c r="Z91" s="112">
        <v>40859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3611</v>
      </c>
      <c r="W93" s="112">
        <v>3755</v>
      </c>
      <c r="X93" s="112">
        <v>3804</v>
      </c>
      <c r="Y93" s="112">
        <v>3926</v>
      </c>
      <c r="Z93" s="112">
        <v>4040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7167</v>
      </c>
      <c r="W94" s="112">
        <v>7625</v>
      </c>
      <c r="X94" s="112">
        <v>7777</v>
      </c>
      <c r="Y94" s="112">
        <v>7942</v>
      </c>
      <c r="Z94" s="112">
        <v>8268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1322</v>
      </c>
      <c r="W95" s="112">
        <v>1360</v>
      </c>
      <c r="X95" s="112">
        <v>1418</v>
      </c>
      <c r="Y95" s="112">
        <v>1447</v>
      </c>
      <c r="Z95" s="112">
        <v>1518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6012</v>
      </c>
      <c r="W96" s="112">
        <v>6244</v>
      </c>
      <c r="X96" s="112">
        <v>6308</v>
      </c>
      <c r="Y96" s="112">
        <v>6350</v>
      </c>
      <c r="Z96" s="112">
        <v>6502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7227</v>
      </c>
      <c r="W97" s="112">
        <v>7284</v>
      </c>
      <c r="X97" s="112">
        <v>7165</v>
      </c>
      <c r="Y97" s="112">
        <v>6962</v>
      </c>
      <c r="Z97" s="112">
        <v>6972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4440</v>
      </c>
      <c r="W98" s="112">
        <v>4410</v>
      </c>
      <c r="X98" s="112">
        <v>4427</v>
      </c>
      <c r="Y98" s="112">
        <v>4353</v>
      </c>
      <c r="Z98" s="112">
        <v>4542</v>
      </c>
    </row>
    <row r="99" spans="1:32" ht="15" customHeight="1" x14ac:dyDescent="0.25">
      <c r="S99" s="115" t="s">
        <v>197</v>
      </c>
      <c r="T99" s="115"/>
      <c r="U99" s="112"/>
      <c r="V99" s="112">
        <v>486</v>
      </c>
      <c r="W99" s="112">
        <v>511</v>
      </c>
      <c r="X99" s="112">
        <v>487</v>
      </c>
      <c r="Y99" s="112">
        <v>508</v>
      </c>
      <c r="Z99" s="112">
        <v>539</v>
      </c>
    </row>
    <row r="100" spans="1:32" ht="15" customHeight="1" x14ac:dyDescent="0.25">
      <c r="S100" s="115" t="s">
        <v>58</v>
      </c>
      <c r="T100" s="115"/>
      <c r="U100" s="112"/>
      <c r="V100" s="112">
        <v>2148</v>
      </c>
      <c r="W100" s="112">
        <v>2247</v>
      </c>
      <c r="X100" s="112">
        <v>2264</v>
      </c>
      <c r="Y100" s="112">
        <v>2314</v>
      </c>
      <c r="Z100" s="112">
        <v>2454</v>
      </c>
    </row>
    <row r="101" spans="1:32" x14ac:dyDescent="0.25">
      <c r="A101" s="18"/>
      <c r="S101" s="118" t="s">
        <v>53</v>
      </c>
      <c r="T101" s="118"/>
      <c r="U101" s="112"/>
      <c r="V101" s="112">
        <v>38089</v>
      </c>
      <c r="W101" s="112">
        <v>38760</v>
      </c>
      <c r="X101" s="112">
        <v>38926</v>
      </c>
      <c r="Y101" s="112">
        <v>38895</v>
      </c>
      <c r="Z101" s="112">
        <v>40134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86089</v>
      </c>
      <c r="W104" s="112">
        <v>87773</v>
      </c>
      <c r="X104" s="112">
        <v>87982</v>
      </c>
      <c r="Y104" s="112">
        <v>87578</v>
      </c>
      <c r="Z104" s="112">
        <v>96277</v>
      </c>
      <c r="AB104" s="109" t="str">
        <f>TEXT(Z104,"###,###")</f>
        <v>96,277</v>
      </c>
      <c r="AD104" s="130">
        <f>Z104/($Z$4)*100</f>
        <v>80.617798767416943</v>
      </c>
      <c r="AF104" s="109"/>
    </row>
    <row r="105" spans="1:32" x14ac:dyDescent="0.25">
      <c r="S105" s="115" t="s">
        <v>17</v>
      </c>
      <c r="T105" s="115"/>
      <c r="U105" s="112"/>
      <c r="V105" s="112">
        <v>14909</v>
      </c>
      <c r="W105" s="112">
        <v>16332</v>
      </c>
      <c r="X105" s="112">
        <v>15547</v>
      </c>
      <c r="Y105" s="112">
        <v>15642</v>
      </c>
      <c r="Z105" s="112">
        <v>17155</v>
      </c>
      <c r="AB105" s="109" t="str">
        <f>TEXT(Z105,"###,###")</f>
        <v>17,155</v>
      </c>
      <c r="AD105" s="130">
        <f>Z105/($Z$4)*100</f>
        <v>14.36478429796356</v>
      </c>
      <c r="AF105" s="109"/>
    </row>
    <row r="106" spans="1:32" x14ac:dyDescent="0.25">
      <c r="S106" s="118" t="s">
        <v>53</v>
      </c>
      <c r="T106" s="118"/>
      <c r="U106" s="120"/>
      <c r="V106" s="120">
        <v>100998</v>
      </c>
      <c r="W106" s="120">
        <v>104105</v>
      </c>
      <c r="X106" s="120">
        <v>103529</v>
      </c>
      <c r="Y106" s="120">
        <v>103220</v>
      </c>
      <c r="Z106" s="120">
        <v>113432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18407</v>
      </c>
      <c r="W108" s="112">
        <v>16600</v>
      </c>
      <c r="X108" s="112">
        <v>17124</v>
      </c>
      <c r="Y108" s="112">
        <v>16160</v>
      </c>
      <c r="Z108" s="112">
        <v>17548</v>
      </c>
      <c r="AB108" s="109" t="str">
        <f>TEXT(Z108,"###,###")</f>
        <v>17,548</v>
      </c>
      <c r="AD108" s="130">
        <f>Z108/($Z$4)*100</f>
        <v>14.693863879957128</v>
      </c>
      <c r="AF108" s="109"/>
    </row>
    <row r="109" spans="1:32" x14ac:dyDescent="0.25">
      <c r="S109" s="115" t="s">
        <v>20</v>
      </c>
      <c r="T109" s="115"/>
      <c r="U109" s="112"/>
      <c r="V109" s="112">
        <v>16985</v>
      </c>
      <c r="W109" s="112">
        <v>16558</v>
      </c>
      <c r="X109" s="112">
        <v>16341</v>
      </c>
      <c r="Y109" s="112">
        <v>17538</v>
      </c>
      <c r="Z109" s="112">
        <v>19106</v>
      </c>
      <c r="AB109" s="109" t="str">
        <f>TEXT(Z109,"###,###")</f>
        <v>19,106</v>
      </c>
      <c r="AD109" s="130">
        <f>Z109/($Z$4)*100</f>
        <v>15.998459271168276</v>
      </c>
      <c r="AF109" s="109"/>
    </row>
    <row r="110" spans="1:32" x14ac:dyDescent="0.25">
      <c r="S110" s="115" t="s">
        <v>21</v>
      </c>
      <c r="T110" s="115"/>
      <c r="U110" s="112"/>
      <c r="V110" s="112">
        <v>23480</v>
      </c>
      <c r="W110" s="112">
        <v>26483</v>
      </c>
      <c r="X110" s="112">
        <v>24376</v>
      </c>
      <c r="Y110" s="112">
        <v>24719</v>
      </c>
      <c r="Z110" s="112">
        <v>27006</v>
      </c>
      <c r="AB110" s="109" t="str">
        <f>TEXT(Z110,"###,###")</f>
        <v>27,006</v>
      </c>
      <c r="AD110" s="130">
        <f>Z110/($Z$4)*100</f>
        <v>22.613545016077172</v>
      </c>
      <c r="AF110" s="109"/>
    </row>
    <row r="111" spans="1:32" x14ac:dyDescent="0.25">
      <c r="S111" s="115" t="s">
        <v>22</v>
      </c>
      <c r="T111" s="115"/>
      <c r="U111" s="112"/>
      <c r="V111" s="112">
        <v>42692</v>
      </c>
      <c r="W111" s="112">
        <v>45000</v>
      </c>
      <c r="X111" s="112">
        <v>44626</v>
      </c>
      <c r="Y111" s="112">
        <v>44803</v>
      </c>
      <c r="Z111" s="112">
        <v>49778</v>
      </c>
      <c r="AB111" s="109" t="str">
        <f>TEXT(Z111,"###,###")</f>
        <v>49,778</v>
      </c>
      <c r="AD111" s="130">
        <f>Z111/($Z$4)*100</f>
        <v>41.681739013933552</v>
      </c>
      <c r="AF111" s="109"/>
    </row>
    <row r="112" spans="1:32" x14ac:dyDescent="0.25">
      <c r="S112" s="118" t="s">
        <v>53</v>
      </c>
      <c r="T112" s="118"/>
      <c r="U112" s="112"/>
      <c r="V112" s="112">
        <v>108828</v>
      </c>
      <c r="W112" s="112">
        <v>111510</v>
      </c>
      <c r="X112" s="112">
        <v>109163</v>
      </c>
      <c r="Y112" s="112">
        <v>109287</v>
      </c>
      <c r="Z112" s="112">
        <v>119428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40.81</v>
      </c>
      <c r="W118" s="131">
        <v>40.92</v>
      </c>
      <c r="X118" s="131">
        <v>41.14</v>
      </c>
      <c r="Y118" s="131">
        <v>41.3</v>
      </c>
      <c r="Z118" s="131">
        <v>41.2</v>
      </c>
      <c r="AB118" s="109" t="str">
        <f>TEXT(Z118,"##.0")</f>
        <v>41.2</v>
      </c>
    </row>
    <row r="120" spans="19:32" x14ac:dyDescent="0.25">
      <c r="S120" s="101" t="s">
        <v>98</v>
      </c>
      <c r="T120" s="112"/>
      <c r="U120" s="112"/>
      <c r="V120" s="112">
        <v>68906</v>
      </c>
      <c r="W120" s="112">
        <v>69565</v>
      </c>
      <c r="X120" s="112">
        <v>69640</v>
      </c>
      <c r="Y120" s="112">
        <v>68998</v>
      </c>
      <c r="Z120" s="112">
        <v>70745</v>
      </c>
      <c r="AB120" s="109" t="str">
        <f>TEXT(Z120,"###,###")</f>
        <v>70,745</v>
      </c>
    </row>
    <row r="121" spans="19:32" x14ac:dyDescent="0.25">
      <c r="S121" s="101" t="s">
        <v>99</v>
      </c>
      <c r="T121" s="112"/>
      <c r="U121" s="112"/>
      <c r="V121" s="112">
        <v>4960</v>
      </c>
      <c r="W121" s="112">
        <v>4938</v>
      </c>
      <c r="X121" s="112">
        <v>4912</v>
      </c>
      <c r="Y121" s="112">
        <v>4872</v>
      </c>
      <c r="Z121" s="112">
        <v>4704</v>
      </c>
      <c r="AB121" s="109" t="str">
        <f>TEXT(Z121,"###,###")</f>
        <v>4,704</v>
      </c>
    </row>
    <row r="122" spans="19:32" x14ac:dyDescent="0.25">
      <c r="S122" s="101" t="s">
        <v>100</v>
      </c>
      <c r="T122" s="112"/>
      <c r="U122" s="112"/>
      <c r="V122" s="112">
        <v>4695</v>
      </c>
      <c r="W122" s="112">
        <v>4964</v>
      </c>
      <c r="X122" s="112">
        <v>4954</v>
      </c>
      <c r="Y122" s="112">
        <v>5187</v>
      </c>
      <c r="Z122" s="112">
        <v>5599</v>
      </c>
      <c r="AB122" s="109" t="str">
        <f>TEXT(Z122,"###,###")</f>
        <v>5,599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73601</v>
      </c>
      <c r="W124" s="112">
        <v>74529</v>
      </c>
      <c r="X124" s="112">
        <v>74594</v>
      </c>
      <c r="Y124" s="112">
        <v>74185</v>
      </c>
      <c r="Z124" s="112">
        <v>76344</v>
      </c>
      <c r="AB124" s="109" t="str">
        <f>TEXT(Z124,"###,###")</f>
        <v>76,344</v>
      </c>
      <c r="AD124" s="127">
        <f>Z124/$Z$7*100</f>
        <v>94.193707587908705</v>
      </c>
    </row>
    <row r="125" spans="19:32" x14ac:dyDescent="0.25">
      <c r="S125" s="101" t="s">
        <v>102</v>
      </c>
      <c r="T125" s="112"/>
      <c r="U125" s="112"/>
      <c r="V125" s="112">
        <v>9655</v>
      </c>
      <c r="W125" s="112">
        <v>9902</v>
      </c>
      <c r="X125" s="112">
        <v>9866</v>
      </c>
      <c r="Y125" s="112">
        <v>10059</v>
      </c>
      <c r="Z125" s="112">
        <v>10303</v>
      </c>
      <c r="AB125" s="109" t="str">
        <f>TEXT(Z125,"###,###")</f>
        <v>10,303</v>
      </c>
      <c r="AD125" s="127">
        <f>Z125/$Z$7*100</f>
        <v>12.711906230721775</v>
      </c>
    </row>
    <row r="127" spans="19:32" x14ac:dyDescent="0.25">
      <c r="S127" s="101" t="s">
        <v>103</v>
      </c>
      <c r="T127" s="112"/>
      <c r="U127" s="112"/>
      <c r="V127" s="112">
        <v>40480</v>
      </c>
      <c r="W127" s="112">
        <v>40700</v>
      </c>
      <c r="X127" s="112">
        <v>40577</v>
      </c>
      <c r="Y127" s="112">
        <v>40111</v>
      </c>
      <c r="Z127" s="112">
        <v>40859</v>
      </c>
      <c r="AB127" s="109" t="str">
        <f>TEXT(Z127,"###,###")</f>
        <v>40,859</v>
      </c>
      <c r="AD127" s="127">
        <f>Z127/$Z$7*100</f>
        <v>50.41209130166564</v>
      </c>
    </row>
    <row r="128" spans="19:32" x14ac:dyDescent="0.25">
      <c r="S128" s="101" t="s">
        <v>104</v>
      </c>
      <c r="T128" s="112"/>
      <c r="U128" s="112"/>
      <c r="V128" s="112">
        <v>38092</v>
      </c>
      <c r="W128" s="112">
        <v>38764</v>
      </c>
      <c r="X128" s="112">
        <v>38923</v>
      </c>
      <c r="Y128" s="112">
        <v>38898</v>
      </c>
      <c r="Z128" s="112">
        <v>40134</v>
      </c>
      <c r="AB128" s="109" t="str">
        <f>TEXT(Z128,"###,###")</f>
        <v>40,134</v>
      </c>
      <c r="AD128" s="127">
        <f>Z128/$Z$7*100</f>
        <v>49.517581739666873</v>
      </c>
    </row>
    <row r="130" spans="19:20" x14ac:dyDescent="0.25">
      <c r="S130" s="101" t="s">
        <v>280</v>
      </c>
      <c r="T130" s="127">
        <v>87.285626156693397</v>
      </c>
    </row>
    <row r="131" spans="19:20" x14ac:dyDescent="0.25">
      <c r="S131" s="101" t="s">
        <v>281</v>
      </c>
      <c r="T131" s="127">
        <v>5.8038247995064776</v>
      </c>
    </row>
    <row r="132" spans="19:20" x14ac:dyDescent="0.25">
      <c r="S132" s="101" t="s">
        <v>282</v>
      </c>
      <c r="T132" s="127">
        <v>6.9080814312152992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7B53FEA-AFFE-4025-AE1A-B652230CD8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33233B7-3A8C-4B11-82FF-FF13B05151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EEC2B6-0D49-4AA1-B503-2C8DD1FE0A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7129E79-B6E2-4D27-9977-F6EA61B7B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D0CA-609C-4B4B-9633-13818CADF121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127</v>
      </c>
      <c r="T1" s="99"/>
      <c r="U1" s="99"/>
      <c r="V1" s="99"/>
      <c r="W1" s="99"/>
      <c r="X1" s="99"/>
      <c r="Y1" s="100" t="s">
        <v>221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127</v>
      </c>
      <c r="Y3" s="105" t="s">
        <v>221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8.21 Gannawarra,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8067</v>
      </c>
      <c r="W4" s="108">
        <v>7676</v>
      </c>
      <c r="X4" s="108">
        <v>7702</v>
      </c>
      <c r="Y4" s="108">
        <v>7850</v>
      </c>
      <c r="Z4" s="108">
        <v>8314</v>
      </c>
      <c r="AB4" s="109" t="str">
        <f>TEXT(Z4,"###,###")</f>
        <v>8,314</v>
      </c>
      <c r="AD4" s="110">
        <f>Z4/Y4-1</f>
        <v>5.9108280254777101E-2</v>
      </c>
      <c r="AF4" s="110">
        <f>Z4/V4-1</f>
        <v>3.0618569480600044E-2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4219</v>
      </c>
      <c r="W5" s="108">
        <v>3979</v>
      </c>
      <c r="X5" s="108">
        <v>3992</v>
      </c>
      <c r="Y5" s="108">
        <v>4060</v>
      </c>
      <c r="Z5" s="108">
        <v>4212</v>
      </c>
      <c r="AB5" s="109" t="str">
        <f>TEXT(Z5,"###,###")</f>
        <v>4,212</v>
      </c>
      <c r="AD5" s="110">
        <f t="shared" ref="AD5:AD9" si="0">Z5/Y5-1</f>
        <v>3.743842364532024E-2</v>
      </c>
      <c r="AF5" s="110">
        <f t="shared" ref="AF5:AF9" si="1">Z5/V5-1</f>
        <v>-1.6591609386110706E-3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3844</v>
      </c>
      <c r="W6" s="108">
        <v>3696</v>
      </c>
      <c r="X6" s="108">
        <v>3711</v>
      </c>
      <c r="Y6" s="108">
        <v>3787</v>
      </c>
      <c r="Z6" s="108">
        <v>4102</v>
      </c>
      <c r="AB6" s="109" t="str">
        <f>TEXT(Z6,"###,###")</f>
        <v>4,102</v>
      </c>
      <c r="AD6" s="110">
        <f t="shared" si="0"/>
        <v>8.3179297597042456E-2</v>
      </c>
      <c r="AF6" s="110">
        <f t="shared" si="1"/>
        <v>6.7117585848074812E-2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5630</v>
      </c>
      <c r="W7" s="108">
        <v>5315</v>
      </c>
      <c r="X7" s="108">
        <v>5516</v>
      </c>
      <c r="Y7" s="108">
        <v>5520</v>
      </c>
      <c r="Z7" s="108">
        <v>5681</v>
      </c>
      <c r="AB7" s="109" t="str">
        <f>TEXT(Z7,"###,###")</f>
        <v>5,681</v>
      </c>
      <c r="AD7" s="110">
        <f t="shared" si="0"/>
        <v>2.9166666666666563E-2</v>
      </c>
      <c r="AF7" s="110">
        <f t="shared" si="1"/>
        <v>9.0586145648312577E-3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8,314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5,681</v>
      </c>
      <c r="P8" s="67"/>
      <c r="S8" s="107" t="s">
        <v>83</v>
      </c>
      <c r="T8" s="108"/>
      <c r="U8" s="108"/>
      <c r="V8" s="108">
        <v>34320</v>
      </c>
      <c r="W8" s="108">
        <v>34681.120000000003</v>
      </c>
      <c r="X8" s="108">
        <v>35896.65</v>
      </c>
      <c r="Y8" s="108">
        <v>39640</v>
      </c>
      <c r="Z8" s="108">
        <v>39000</v>
      </c>
      <c r="AB8" s="109" t="str">
        <f>TEXT(Z8,"$###,###")</f>
        <v>$39,000</v>
      </c>
      <c r="AD8" s="110">
        <f t="shared" si="0"/>
        <v>-1.6145307769929396E-2</v>
      </c>
      <c r="AF8" s="110">
        <f t="shared" si="1"/>
        <v>0.13636363636363646</v>
      </c>
    </row>
    <row r="9" spans="1:32" x14ac:dyDescent="0.25">
      <c r="A9" s="30" t="s">
        <v>14</v>
      </c>
      <c r="B9" s="71"/>
      <c r="C9" s="72"/>
      <c r="D9" s="73">
        <f>AD104</f>
        <v>66.802982920375271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53.036437246963565</v>
      </c>
      <c r="P9" s="74" t="s">
        <v>84</v>
      </c>
      <c r="S9" s="107" t="s">
        <v>7</v>
      </c>
      <c r="T9" s="108"/>
      <c r="U9" s="108"/>
      <c r="V9" s="108">
        <v>234156675</v>
      </c>
      <c r="W9" s="108">
        <v>227363105</v>
      </c>
      <c r="X9" s="108">
        <v>245386322</v>
      </c>
      <c r="Y9" s="108">
        <v>252716415</v>
      </c>
      <c r="Z9" s="108">
        <v>284144775</v>
      </c>
      <c r="AB9" s="109" t="str">
        <f>TEXT(Z9/1000000,"$#,###.0")&amp;" mil"</f>
        <v>$284.1 mil</v>
      </c>
      <c r="AD9" s="110">
        <f t="shared" si="0"/>
        <v>0.12436216301976266</v>
      </c>
      <c r="AF9" s="110">
        <f t="shared" si="1"/>
        <v>0.21348142221442123</v>
      </c>
    </row>
    <row r="10" spans="1:32" x14ac:dyDescent="0.25">
      <c r="A10" s="30" t="s">
        <v>17</v>
      </c>
      <c r="B10" s="71"/>
      <c r="C10" s="72"/>
      <c r="D10" s="73">
        <f>AD105</f>
        <v>18.162136155881644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46.981165287801439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72.293610279880312</v>
      </c>
      <c r="P11" s="74" t="s">
        <v>84</v>
      </c>
      <c r="S11" s="107" t="s">
        <v>29</v>
      </c>
      <c r="T11" s="112"/>
      <c r="U11" s="112"/>
      <c r="V11" s="112">
        <v>6387</v>
      </c>
      <c r="W11" s="112">
        <v>6227</v>
      </c>
      <c r="X11" s="112">
        <v>6163</v>
      </c>
      <c r="Y11" s="112">
        <v>6293</v>
      </c>
      <c r="Z11" s="112">
        <v>6738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16.880830839640907</v>
      </c>
      <c r="P12" s="74" t="s">
        <v>84</v>
      </c>
      <c r="S12" s="107" t="s">
        <v>30</v>
      </c>
      <c r="T12" s="112"/>
      <c r="U12" s="112"/>
      <c r="V12" s="112">
        <v>1674</v>
      </c>
      <c r="W12" s="112">
        <v>1441</v>
      </c>
      <c r="X12" s="112">
        <v>1540</v>
      </c>
      <c r="Y12" s="112">
        <v>1557</v>
      </c>
      <c r="Z12" s="112">
        <v>1578</v>
      </c>
    </row>
    <row r="13" spans="1:32" ht="15" customHeight="1" x14ac:dyDescent="0.25">
      <c r="A13" s="30" t="s">
        <v>19</v>
      </c>
      <c r="B13" s="72"/>
      <c r="C13" s="72"/>
      <c r="D13" s="73">
        <f>AD108</f>
        <v>20.700024055809475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10.825558880478789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19.304787106086117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23.839307192687034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16.693079767564711</v>
      </c>
      <c r="P15" s="74" t="s">
        <v>84</v>
      </c>
      <c r="S15" s="115" t="s">
        <v>60</v>
      </c>
      <c r="T15" s="115"/>
      <c r="U15" s="116"/>
      <c r="V15" s="116">
        <v>1001</v>
      </c>
      <c r="W15" s="116">
        <v>974</v>
      </c>
      <c r="X15" s="116">
        <v>993</v>
      </c>
      <c r="Y15" s="112">
        <v>1057</v>
      </c>
      <c r="Z15" s="112">
        <v>1153</v>
      </c>
      <c r="AB15" s="117">
        <f t="shared" ref="AB15:AB34" si="2">IF(Z15="np",0,Z15/$Z$34)</f>
        <v>0.13864838864838866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21.205196054847246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83.306920232435289</v>
      </c>
      <c r="P16" s="37" t="s">
        <v>84</v>
      </c>
      <c r="S16" s="115" t="s">
        <v>61</v>
      </c>
      <c r="T16" s="115"/>
      <c r="U16" s="116"/>
      <c r="V16" s="116">
        <v>37</v>
      </c>
      <c r="W16" s="116">
        <v>45</v>
      </c>
      <c r="X16" s="116">
        <v>34</v>
      </c>
      <c r="Y16" s="112">
        <v>34</v>
      </c>
      <c r="Z16" s="112">
        <v>32</v>
      </c>
      <c r="AB16" s="117">
        <f t="shared" si="2"/>
        <v>3.8480038480038481E-3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668</v>
      </c>
      <c r="W17" s="116">
        <v>610</v>
      </c>
      <c r="X17" s="116">
        <v>531</v>
      </c>
      <c r="Y17" s="112">
        <v>585</v>
      </c>
      <c r="Z17" s="112">
        <v>563</v>
      </c>
      <c r="AB17" s="117">
        <f t="shared" si="2"/>
        <v>6.7700817700817706E-2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147</v>
      </c>
      <c r="W18" s="116">
        <v>107</v>
      </c>
      <c r="X18" s="116">
        <v>114</v>
      </c>
      <c r="Y18" s="112">
        <v>116</v>
      </c>
      <c r="Z18" s="112">
        <v>111</v>
      </c>
      <c r="AB18" s="117">
        <f t="shared" si="2"/>
        <v>1.3347763347763348E-2</v>
      </c>
    </row>
    <row r="19" spans="1:28" x14ac:dyDescent="0.25">
      <c r="A19" s="63" t="str">
        <f>$S$1&amp;" ("&amp;$V$2&amp;" to "&amp;$Z$2&amp;")"</f>
        <v>Gannawarra (2017-18 to 2021-22)</v>
      </c>
      <c r="B19" s="63"/>
      <c r="C19" s="63"/>
      <c r="D19" s="63"/>
      <c r="E19" s="63"/>
      <c r="F19" s="63"/>
      <c r="G19" s="63" t="str">
        <f>$S$1&amp;" ("&amp;$V$2&amp;" to "&amp;$Z$2&amp;")"</f>
        <v>Gannawarra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482</v>
      </c>
      <c r="W19" s="116">
        <v>469</v>
      </c>
      <c r="X19" s="116">
        <v>475</v>
      </c>
      <c r="Y19" s="112">
        <v>504</v>
      </c>
      <c r="Z19" s="112">
        <v>483</v>
      </c>
      <c r="AB19" s="117">
        <f t="shared" si="2"/>
        <v>5.808080808080808E-2</v>
      </c>
    </row>
    <row r="20" spans="1:28" x14ac:dyDescent="0.25">
      <c r="S20" s="115" t="s">
        <v>65</v>
      </c>
      <c r="T20" s="115"/>
      <c r="U20" s="116"/>
      <c r="V20" s="116">
        <v>327</v>
      </c>
      <c r="W20" s="116">
        <v>252</v>
      </c>
      <c r="X20" s="116">
        <v>273</v>
      </c>
      <c r="Y20" s="112">
        <v>272</v>
      </c>
      <c r="Z20" s="112">
        <v>283</v>
      </c>
      <c r="AB20" s="117">
        <f t="shared" si="2"/>
        <v>3.403078403078403E-2</v>
      </c>
    </row>
    <row r="21" spans="1:28" x14ac:dyDescent="0.25">
      <c r="S21" s="115" t="s">
        <v>66</v>
      </c>
      <c r="T21" s="115"/>
      <c r="U21" s="116"/>
      <c r="V21" s="116">
        <v>610</v>
      </c>
      <c r="W21" s="116">
        <v>663</v>
      </c>
      <c r="X21" s="116">
        <v>670</v>
      </c>
      <c r="Y21" s="112">
        <v>677</v>
      </c>
      <c r="Z21" s="112">
        <v>757</v>
      </c>
      <c r="AB21" s="117">
        <f t="shared" si="2"/>
        <v>9.1029341029341029E-2</v>
      </c>
    </row>
    <row r="22" spans="1:28" x14ac:dyDescent="0.25">
      <c r="S22" s="115" t="s">
        <v>67</v>
      </c>
      <c r="T22" s="115"/>
      <c r="U22" s="116"/>
      <c r="V22" s="116">
        <v>404</v>
      </c>
      <c r="W22" s="116">
        <v>442</v>
      </c>
      <c r="X22" s="116">
        <v>507</v>
      </c>
      <c r="Y22" s="112">
        <v>503</v>
      </c>
      <c r="Z22" s="112">
        <v>535</v>
      </c>
      <c r="AB22" s="117">
        <f t="shared" si="2"/>
        <v>6.433381433381434E-2</v>
      </c>
    </row>
    <row r="23" spans="1:28" x14ac:dyDescent="0.25">
      <c r="S23" s="115" t="s">
        <v>68</v>
      </c>
      <c r="T23" s="115"/>
      <c r="U23" s="116"/>
      <c r="V23" s="116">
        <v>289</v>
      </c>
      <c r="W23" s="116">
        <v>257</v>
      </c>
      <c r="X23" s="116">
        <v>256</v>
      </c>
      <c r="Y23" s="112">
        <v>267</v>
      </c>
      <c r="Z23" s="112">
        <v>286</v>
      </c>
      <c r="AB23" s="117">
        <f t="shared" si="2"/>
        <v>3.439153439153439E-2</v>
      </c>
    </row>
    <row r="24" spans="1:28" x14ac:dyDescent="0.25">
      <c r="S24" s="115" t="s">
        <v>69</v>
      </c>
      <c r="T24" s="115"/>
      <c r="U24" s="116"/>
      <c r="V24" s="116">
        <v>30</v>
      </c>
      <c r="W24" s="116">
        <v>26</v>
      </c>
      <c r="X24" s="116">
        <v>26</v>
      </c>
      <c r="Y24" s="112">
        <v>31</v>
      </c>
      <c r="Z24" s="112">
        <v>26</v>
      </c>
      <c r="AB24" s="117">
        <f t="shared" si="2"/>
        <v>3.1265031265031266E-3</v>
      </c>
    </row>
    <row r="25" spans="1:28" x14ac:dyDescent="0.25">
      <c r="S25" s="115" t="s">
        <v>70</v>
      </c>
      <c r="T25" s="115"/>
      <c r="U25" s="116"/>
      <c r="V25" s="116">
        <v>185</v>
      </c>
      <c r="W25" s="116">
        <v>175</v>
      </c>
      <c r="X25" s="116">
        <v>180</v>
      </c>
      <c r="Y25" s="112">
        <v>186</v>
      </c>
      <c r="Z25" s="112">
        <v>178</v>
      </c>
      <c r="AB25" s="117">
        <f t="shared" si="2"/>
        <v>2.1404521404521405E-2</v>
      </c>
    </row>
    <row r="26" spans="1:28" x14ac:dyDescent="0.25">
      <c r="S26" s="115" t="s">
        <v>71</v>
      </c>
      <c r="T26" s="115"/>
      <c r="U26" s="116"/>
      <c r="V26" s="116">
        <v>92</v>
      </c>
      <c r="W26" s="116">
        <v>90</v>
      </c>
      <c r="X26" s="116">
        <v>106</v>
      </c>
      <c r="Y26" s="112">
        <v>99</v>
      </c>
      <c r="Z26" s="112">
        <v>99</v>
      </c>
      <c r="AB26" s="117">
        <f t="shared" si="2"/>
        <v>1.1904761904761904E-2</v>
      </c>
    </row>
    <row r="27" spans="1:28" x14ac:dyDescent="0.25">
      <c r="S27" s="115" t="s">
        <v>72</v>
      </c>
      <c r="T27" s="115"/>
      <c r="U27" s="116"/>
      <c r="V27" s="116">
        <v>199</v>
      </c>
      <c r="W27" s="116">
        <v>210</v>
      </c>
      <c r="X27" s="116">
        <v>243</v>
      </c>
      <c r="Y27" s="112">
        <v>224</v>
      </c>
      <c r="Z27" s="112">
        <v>249</v>
      </c>
      <c r="AB27" s="117">
        <f t="shared" si="2"/>
        <v>2.9942279942279944E-2</v>
      </c>
    </row>
    <row r="28" spans="1:28" x14ac:dyDescent="0.25">
      <c r="S28" s="115" t="s">
        <v>73</v>
      </c>
      <c r="T28" s="115"/>
      <c r="U28" s="116"/>
      <c r="V28" s="116">
        <v>357</v>
      </c>
      <c r="W28" s="116">
        <v>345</v>
      </c>
      <c r="X28" s="116">
        <v>335</v>
      </c>
      <c r="Y28" s="112">
        <v>326</v>
      </c>
      <c r="Z28" s="112">
        <v>364</v>
      </c>
      <c r="AB28" s="117">
        <f t="shared" si="2"/>
        <v>4.3771043771043773E-2</v>
      </c>
    </row>
    <row r="29" spans="1:28" x14ac:dyDescent="0.25">
      <c r="S29" s="115" t="s">
        <v>74</v>
      </c>
      <c r="T29" s="115"/>
      <c r="U29" s="116"/>
      <c r="V29" s="116">
        <v>347</v>
      </c>
      <c r="W29" s="116">
        <v>582</v>
      </c>
      <c r="X29" s="116">
        <v>405</v>
      </c>
      <c r="Y29" s="112">
        <v>489</v>
      </c>
      <c r="Z29" s="112">
        <v>524</v>
      </c>
      <c r="AB29" s="117">
        <f t="shared" si="2"/>
        <v>6.3011063011063018E-2</v>
      </c>
    </row>
    <row r="30" spans="1:28" x14ac:dyDescent="0.25">
      <c r="S30" s="115" t="s">
        <v>75</v>
      </c>
      <c r="T30" s="115"/>
      <c r="U30" s="116"/>
      <c r="V30" s="116">
        <v>527</v>
      </c>
      <c r="W30" s="116">
        <v>364</v>
      </c>
      <c r="X30" s="116">
        <v>482</v>
      </c>
      <c r="Y30" s="112">
        <v>460</v>
      </c>
      <c r="Z30" s="112">
        <v>532</v>
      </c>
      <c r="AB30" s="117">
        <f t="shared" si="2"/>
        <v>6.3973063973063973E-2</v>
      </c>
    </row>
    <row r="31" spans="1:28" x14ac:dyDescent="0.25">
      <c r="S31" s="115" t="s">
        <v>76</v>
      </c>
      <c r="T31" s="115"/>
      <c r="U31" s="116"/>
      <c r="V31" s="116">
        <v>834</v>
      </c>
      <c r="W31" s="116">
        <v>784</v>
      </c>
      <c r="X31" s="116">
        <v>796</v>
      </c>
      <c r="Y31" s="112">
        <v>829</v>
      </c>
      <c r="Z31" s="112">
        <v>928</v>
      </c>
      <c r="AB31" s="117">
        <f t="shared" si="2"/>
        <v>0.11159211159211159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111</v>
      </c>
      <c r="W32" s="116">
        <v>110</v>
      </c>
      <c r="X32" s="116">
        <v>100</v>
      </c>
      <c r="Y32" s="112">
        <v>83</v>
      </c>
      <c r="Z32" s="112">
        <v>95</v>
      </c>
      <c r="AB32" s="117">
        <f t="shared" si="2"/>
        <v>1.1423761423761425E-2</v>
      </c>
    </row>
    <row r="33" spans="19:32" x14ac:dyDescent="0.25">
      <c r="S33" s="115" t="s">
        <v>78</v>
      </c>
      <c r="T33" s="115"/>
      <c r="U33" s="116"/>
      <c r="V33" s="116">
        <v>206</v>
      </c>
      <c r="W33" s="116">
        <v>204</v>
      </c>
      <c r="X33" s="116">
        <v>220</v>
      </c>
      <c r="Y33" s="112">
        <v>213</v>
      </c>
      <c r="Z33" s="112">
        <v>226</v>
      </c>
      <c r="AB33" s="117">
        <f t="shared" si="2"/>
        <v>2.7176527176527177E-2</v>
      </c>
    </row>
    <row r="34" spans="19:32" x14ac:dyDescent="0.25">
      <c r="S34" s="118" t="s">
        <v>53</v>
      </c>
      <c r="T34" s="118"/>
      <c r="U34" s="119"/>
      <c r="V34" s="119">
        <v>8062</v>
      </c>
      <c r="W34" s="119">
        <v>7671</v>
      </c>
      <c r="X34" s="119">
        <v>7703</v>
      </c>
      <c r="Y34" s="120">
        <v>7850</v>
      </c>
      <c r="Z34" s="120">
        <v>8316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4730</v>
      </c>
      <c r="W37" s="112">
        <v>4434</v>
      </c>
      <c r="X37" s="112">
        <v>4622</v>
      </c>
      <c r="Y37" s="112">
        <v>4625</v>
      </c>
      <c r="Z37" s="112">
        <v>4731</v>
      </c>
      <c r="AB37" s="132">
        <f>Z37/Z40*100</f>
        <v>83.306920232435289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899</v>
      </c>
      <c r="W38" s="112">
        <v>876</v>
      </c>
      <c r="X38" s="112">
        <v>897</v>
      </c>
      <c r="Y38" s="112">
        <v>896</v>
      </c>
      <c r="Z38" s="112">
        <v>948</v>
      </c>
      <c r="AB38" s="132">
        <f>Z38/Z40*100</f>
        <v>16.693079767564711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5629</v>
      </c>
      <c r="W40" s="112">
        <v>5310</v>
      </c>
      <c r="X40" s="112">
        <v>5519</v>
      </c>
      <c r="Y40" s="112">
        <v>5521</v>
      </c>
      <c r="Z40" s="112">
        <v>5679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7</v>
      </c>
      <c r="Y44" s="112">
        <v>1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130</v>
      </c>
      <c r="W45" s="112">
        <v>108</v>
      </c>
      <c r="X45" s="112">
        <v>102</v>
      </c>
      <c r="Y45" s="112">
        <v>102</v>
      </c>
      <c r="Z45" s="112">
        <v>115</v>
      </c>
    </row>
    <row r="46" spans="19:32" x14ac:dyDescent="0.25">
      <c r="S46" s="115" t="s">
        <v>38</v>
      </c>
      <c r="T46" s="115"/>
      <c r="U46" s="112"/>
      <c r="V46" s="112">
        <v>283</v>
      </c>
      <c r="W46" s="112">
        <v>279</v>
      </c>
      <c r="X46" s="112">
        <v>261</v>
      </c>
      <c r="Y46" s="112">
        <v>262</v>
      </c>
      <c r="Z46" s="112">
        <v>235</v>
      </c>
    </row>
    <row r="47" spans="19:32" x14ac:dyDescent="0.25">
      <c r="S47" s="115" t="s">
        <v>39</v>
      </c>
      <c r="T47" s="115"/>
      <c r="U47" s="112"/>
      <c r="V47" s="112">
        <v>374</v>
      </c>
      <c r="W47" s="112">
        <v>333</v>
      </c>
      <c r="X47" s="112">
        <v>325</v>
      </c>
      <c r="Y47" s="112">
        <v>322</v>
      </c>
      <c r="Z47" s="112">
        <v>340</v>
      </c>
    </row>
    <row r="48" spans="19:32" x14ac:dyDescent="0.25">
      <c r="S48" s="115" t="s">
        <v>40</v>
      </c>
      <c r="T48" s="115"/>
      <c r="U48" s="112"/>
      <c r="V48" s="112">
        <v>398</v>
      </c>
      <c r="W48" s="112">
        <v>396</v>
      </c>
      <c r="X48" s="112">
        <v>399</v>
      </c>
      <c r="Y48" s="112">
        <v>407</v>
      </c>
      <c r="Z48" s="112">
        <v>405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305</v>
      </c>
      <c r="W49" s="112">
        <v>278</v>
      </c>
      <c r="X49" s="112">
        <v>295</v>
      </c>
      <c r="Y49" s="112">
        <v>315</v>
      </c>
      <c r="Z49" s="112">
        <v>365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Gannawarra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307</v>
      </c>
      <c r="W50" s="112">
        <v>340</v>
      </c>
      <c r="X50" s="112">
        <v>330</v>
      </c>
      <c r="Y50" s="112">
        <v>323</v>
      </c>
      <c r="Z50" s="112">
        <v>336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317</v>
      </c>
      <c r="W51" s="112">
        <v>291</v>
      </c>
      <c r="X51" s="112">
        <v>279</v>
      </c>
      <c r="Y51" s="112">
        <v>276</v>
      </c>
      <c r="Z51" s="112">
        <v>325</v>
      </c>
    </row>
    <row r="52" spans="1:26" ht="15" customHeight="1" x14ac:dyDescent="0.25">
      <c r="S52" s="115" t="s">
        <v>44</v>
      </c>
      <c r="T52" s="115"/>
      <c r="U52" s="112"/>
      <c r="V52" s="112">
        <v>356</v>
      </c>
      <c r="W52" s="112">
        <v>340</v>
      </c>
      <c r="X52" s="112">
        <v>347</v>
      </c>
      <c r="Y52" s="112">
        <v>326</v>
      </c>
      <c r="Z52" s="112">
        <v>309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454</v>
      </c>
      <c r="W53" s="112">
        <v>385</v>
      </c>
      <c r="X53" s="112">
        <v>380</v>
      </c>
      <c r="Y53" s="112">
        <v>403</v>
      </c>
      <c r="Z53" s="112">
        <v>403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396</v>
      </c>
      <c r="W54" s="112">
        <v>393</v>
      </c>
      <c r="X54" s="112">
        <v>407</v>
      </c>
      <c r="Y54" s="112">
        <v>411</v>
      </c>
      <c r="Z54" s="112">
        <v>414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391</v>
      </c>
      <c r="W55" s="112">
        <v>348</v>
      </c>
      <c r="X55" s="112">
        <v>344</v>
      </c>
      <c r="Y55" s="112">
        <v>381</v>
      </c>
      <c r="Z55" s="112">
        <v>412</v>
      </c>
    </row>
    <row r="56" spans="1:26" ht="15" customHeight="1" x14ac:dyDescent="0.25">
      <c r="S56" s="115" t="s">
        <v>48</v>
      </c>
      <c r="T56" s="115"/>
      <c r="U56" s="112"/>
      <c r="V56" s="112">
        <v>274</v>
      </c>
      <c r="W56" s="112">
        <v>282</v>
      </c>
      <c r="X56" s="112">
        <v>291</v>
      </c>
      <c r="Y56" s="112">
        <v>283</v>
      </c>
      <c r="Z56" s="112">
        <v>283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118</v>
      </c>
      <c r="W57" s="112">
        <v>107</v>
      </c>
      <c r="X57" s="112">
        <v>121</v>
      </c>
      <c r="Y57" s="112">
        <v>137</v>
      </c>
      <c r="Z57" s="112">
        <v>155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67</v>
      </c>
      <c r="W58" s="112">
        <v>62</v>
      </c>
      <c r="X58" s="112">
        <v>57</v>
      </c>
      <c r="Y58" s="112">
        <v>58</v>
      </c>
      <c r="Z58" s="112">
        <v>62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30</v>
      </c>
      <c r="W59" s="112">
        <v>32</v>
      </c>
      <c r="X59" s="112">
        <v>38</v>
      </c>
      <c r="Y59" s="112">
        <v>38</v>
      </c>
      <c r="Z59" s="112">
        <v>37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23</v>
      </c>
      <c r="W60" s="112">
        <v>17</v>
      </c>
      <c r="X60" s="112">
        <v>11</v>
      </c>
      <c r="Y60" s="112">
        <v>15</v>
      </c>
      <c r="Z60" s="112">
        <v>16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4217</v>
      </c>
      <c r="W61" s="112">
        <v>3980</v>
      </c>
      <c r="X61" s="112">
        <v>3991</v>
      </c>
      <c r="Y61" s="112">
        <v>4060</v>
      </c>
      <c r="Z61" s="112">
        <v>4207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0</v>
      </c>
      <c r="X63" s="112">
        <v>0</v>
      </c>
      <c r="Y63" s="112">
        <v>1</v>
      </c>
      <c r="Z63" s="112">
        <v>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97</v>
      </c>
      <c r="W64" s="112">
        <v>118</v>
      </c>
      <c r="X64" s="112">
        <v>122</v>
      </c>
      <c r="Y64" s="112">
        <v>126</v>
      </c>
      <c r="Z64" s="112">
        <v>119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Gannawarra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272</v>
      </c>
      <c r="W65" s="112">
        <v>277</v>
      </c>
      <c r="X65" s="112">
        <v>246</v>
      </c>
      <c r="Y65" s="112">
        <v>240</v>
      </c>
      <c r="Z65" s="112">
        <v>282</v>
      </c>
    </row>
    <row r="66" spans="1:26" x14ac:dyDescent="0.25">
      <c r="S66" s="115" t="s">
        <v>39</v>
      </c>
      <c r="T66" s="115"/>
      <c r="U66" s="112"/>
      <c r="V66" s="112">
        <v>278</v>
      </c>
      <c r="W66" s="112">
        <v>285</v>
      </c>
      <c r="X66" s="112">
        <v>314</v>
      </c>
      <c r="Y66" s="112">
        <v>330</v>
      </c>
      <c r="Z66" s="112">
        <v>366</v>
      </c>
    </row>
    <row r="67" spans="1:26" x14ac:dyDescent="0.25">
      <c r="S67" s="115" t="s">
        <v>40</v>
      </c>
      <c r="T67" s="115"/>
      <c r="U67" s="112"/>
      <c r="V67" s="112">
        <v>333</v>
      </c>
      <c r="W67" s="112">
        <v>310</v>
      </c>
      <c r="X67" s="112">
        <v>295</v>
      </c>
      <c r="Y67" s="112">
        <v>299</v>
      </c>
      <c r="Z67" s="112">
        <v>329</v>
      </c>
    </row>
    <row r="68" spans="1:26" x14ac:dyDescent="0.25">
      <c r="S68" s="115" t="s">
        <v>41</v>
      </c>
      <c r="T68" s="115"/>
      <c r="U68" s="112"/>
      <c r="V68" s="112">
        <v>273</v>
      </c>
      <c r="W68" s="112">
        <v>258</v>
      </c>
      <c r="X68" s="112">
        <v>244</v>
      </c>
      <c r="Y68" s="112">
        <v>261</v>
      </c>
      <c r="Z68" s="112">
        <v>290</v>
      </c>
    </row>
    <row r="69" spans="1:26" x14ac:dyDescent="0.25">
      <c r="S69" s="115" t="s">
        <v>42</v>
      </c>
      <c r="T69" s="115"/>
      <c r="U69" s="112"/>
      <c r="V69" s="112">
        <v>270</v>
      </c>
      <c r="W69" s="112">
        <v>283</v>
      </c>
      <c r="X69" s="112">
        <v>315</v>
      </c>
      <c r="Y69" s="112">
        <v>321</v>
      </c>
      <c r="Z69" s="112">
        <v>344</v>
      </c>
    </row>
    <row r="70" spans="1:26" x14ac:dyDescent="0.25">
      <c r="S70" s="115" t="s">
        <v>43</v>
      </c>
      <c r="T70" s="115"/>
      <c r="U70" s="112"/>
      <c r="V70" s="112">
        <v>275</v>
      </c>
      <c r="W70" s="112">
        <v>274</v>
      </c>
      <c r="X70" s="112">
        <v>256</v>
      </c>
      <c r="Y70" s="112">
        <v>291</v>
      </c>
      <c r="Z70" s="112">
        <v>316</v>
      </c>
    </row>
    <row r="71" spans="1:26" x14ac:dyDescent="0.25">
      <c r="S71" s="115" t="s">
        <v>44</v>
      </c>
      <c r="T71" s="115"/>
      <c r="U71" s="112"/>
      <c r="V71" s="112">
        <v>428</v>
      </c>
      <c r="W71" s="112">
        <v>385</v>
      </c>
      <c r="X71" s="112">
        <v>333</v>
      </c>
      <c r="Y71" s="112">
        <v>303</v>
      </c>
      <c r="Z71" s="112">
        <v>332</v>
      </c>
    </row>
    <row r="72" spans="1:26" x14ac:dyDescent="0.25">
      <c r="S72" s="115" t="s">
        <v>45</v>
      </c>
      <c r="T72" s="115"/>
      <c r="U72" s="112"/>
      <c r="V72" s="112">
        <v>417</v>
      </c>
      <c r="W72" s="112">
        <v>393</v>
      </c>
      <c r="X72" s="112">
        <v>413</v>
      </c>
      <c r="Y72" s="112">
        <v>389</v>
      </c>
      <c r="Z72" s="112">
        <v>424</v>
      </c>
    </row>
    <row r="73" spans="1:26" x14ac:dyDescent="0.25">
      <c r="S73" s="115" t="s">
        <v>46</v>
      </c>
      <c r="T73" s="115"/>
      <c r="U73" s="112"/>
      <c r="V73" s="112">
        <v>482</v>
      </c>
      <c r="W73" s="112">
        <v>424</v>
      </c>
      <c r="X73" s="112">
        <v>435</v>
      </c>
      <c r="Y73" s="112">
        <v>454</v>
      </c>
      <c r="Z73" s="112">
        <v>450</v>
      </c>
    </row>
    <row r="74" spans="1:26" x14ac:dyDescent="0.25">
      <c r="S74" s="115" t="s">
        <v>47</v>
      </c>
      <c r="T74" s="115"/>
      <c r="U74" s="112"/>
      <c r="V74" s="112">
        <v>348</v>
      </c>
      <c r="W74" s="112">
        <v>333</v>
      </c>
      <c r="X74" s="112">
        <v>357</v>
      </c>
      <c r="Y74" s="112">
        <v>383</v>
      </c>
      <c r="Z74" s="112">
        <v>446</v>
      </c>
    </row>
    <row r="75" spans="1:26" x14ac:dyDescent="0.25">
      <c r="S75" s="115" t="s">
        <v>48</v>
      </c>
      <c r="T75" s="115"/>
      <c r="U75" s="112"/>
      <c r="V75" s="112">
        <v>175</v>
      </c>
      <c r="W75" s="112">
        <v>181</v>
      </c>
      <c r="X75" s="112">
        <v>184</v>
      </c>
      <c r="Y75" s="112">
        <v>200</v>
      </c>
      <c r="Z75" s="112">
        <v>215</v>
      </c>
    </row>
    <row r="76" spans="1:26" x14ac:dyDescent="0.25">
      <c r="S76" s="115" t="s">
        <v>49</v>
      </c>
      <c r="T76" s="115"/>
      <c r="U76" s="112"/>
      <c r="V76" s="112">
        <v>96</v>
      </c>
      <c r="W76" s="112">
        <v>95</v>
      </c>
      <c r="X76" s="112">
        <v>114</v>
      </c>
      <c r="Y76" s="112">
        <v>102</v>
      </c>
      <c r="Z76" s="112">
        <v>96</v>
      </c>
    </row>
    <row r="77" spans="1:26" x14ac:dyDescent="0.25">
      <c r="S77" s="115" t="s">
        <v>50</v>
      </c>
      <c r="T77" s="115"/>
      <c r="U77" s="112"/>
      <c r="V77" s="112">
        <v>59</v>
      </c>
      <c r="W77" s="112">
        <v>47</v>
      </c>
      <c r="X77" s="112">
        <v>53</v>
      </c>
      <c r="Y77" s="112">
        <v>49</v>
      </c>
      <c r="Z77" s="112">
        <v>44</v>
      </c>
    </row>
    <row r="78" spans="1:26" x14ac:dyDescent="0.25">
      <c r="S78" s="115" t="s">
        <v>51</v>
      </c>
      <c r="T78" s="115"/>
      <c r="U78" s="112"/>
      <c r="V78" s="112">
        <v>21</v>
      </c>
      <c r="W78" s="112">
        <v>18</v>
      </c>
      <c r="X78" s="112">
        <v>26</v>
      </c>
      <c r="Y78" s="112">
        <v>24</v>
      </c>
      <c r="Z78" s="112">
        <v>28</v>
      </c>
    </row>
    <row r="79" spans="1:26" x14ac:dyDescent="0.25">
      <c r="S79" s="115" t="s">
        <v>52</v>
      </c>
      <c r="T79" s="115"/>
      <c r="U79" s="112"/>
      <c r="V79" s="112">
        <v>21</v>
      </c>
      <c r="W79" s="112">
        <v>12</v>
      </c>
      <c r="X79" s="112">
        <v>18</v>
      </c>
      <c r="Y79" s="112">
        <v>14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3844</v>
      </c>
      <c r="W80" s="112">
        <v>3693</v>
      </c>
      <c r="X80" s="112">
        <v>3710</v>
      </c>
      <c r="Y80" s="112">
        <v>3787</v>
      </c>
      <c r="Z80" s="112">
        <v>4100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Gannawarra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335</v>
      </c>
      <c r="W83" s="112">
        <v>316</v>
      </c>
      <c r="X83" s="112">
        <v>296</v>
      </c>
      <c r="Y83" s="112">
        <v>304</v>
      </c>
      <c r="Z83" s="112">
        <v>316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182</v>
      </c>
      <c r="W84" s="112">
        <v>176</v>
      </c>
      <c r="X84" s="112">
        <v>185</v>
      </c>
      <c r="Y84" s="112">
        <v>185</v>
      </c>
      <c r="Z84" s="112">
        <v>207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461</v>
      </c>
      <c r="W85" s="112">
        <v>434</v>
      </c>
      <c r="X85" s="112">
        <v>470</v>
      </c>
      <c r="Y85" s="112">
        <v>481</v>
      </c>
      <c r="Z85" s="112">
        <v>495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8,314</v>
      </c>
      <c r="D86" s="96">
        <f t="shared" ref="D86:D91" si="4">AD4</f>
        <v>5.9108280254777101E-2</v>
      </c>
      <c r="E86" s="97">
        <f t="shared" ref="E86:E91" si="5">AD4</f>
        <v>5.9108280254777101E-2</v>
      </c>
      <c r="F86" s="96">
        <f t="shared" ref="F86:F91" si="6">AF4</f>
        <v>3.0618569480600044E-2</v>
      </c>
      <c r="G86" s="97">
        <f t="shared" ref="G86:G91" si="7">AF4</f>
        <v>3.0618569480600044E-2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83</v>
      </c>
      <c r="W86" s="112">
        <v>88</v>
      </c>
      <c r="X86" s="112">
        <v>96</v>
      </c>
      <c r="Y86" s="112">
        <v>99</v>
      </c>
      <c r="Z86" s="112">
        <v>92</v>
      </c>
    </row>
    <row r="87" spans="1:30" ht="15" customHeight="1" x14ac:dyDescent="0.25">
      <c r="A87" s="98" t="s">
        <v>4</v>
      </c>
      <c r="B87" s="49"/>
      <c r="C87" s="57" t="str">
        <f t="shared" si="3"/>
        <v>4,212</v>
      </c>
      <c r="D87" s="96">
        <f t="shared" si="4"/>
        <v>3.743842364532024E-2</v>
      </c>
      <c r="E87" s="97">
        <f t="shared" si="5"/>
        <v>3.743842364532024E-2</v>
      </c>
      <c r="F87" s="96">
        <f t="shared" si="6"/>
        <v>-1.6591609386110706E-3</v>
      </c>
      <c r="G87" s="97">
        <f t="shared" si="7"/>
        <v>-1.6591609386110706E-3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64</v>
      </c>
      <c r="W87" s="112">
        <v>53</v>
      </c>
      <c r="X87" s="112">
        <v>54</v>
      </c>
      <c r="Y87" s="112">
        <v>65</v>
      </c>
      <c r="Z87" s="112">
        <v>62</v>
      </c>
    </row>
    <row r="88" spans="1:30" ht="15" customHeight="1" x14ac:dyDescent="0.25">
      <c r="A88" s="98" t="s">
        <v>5</v>
      </c>
      <c r="B88" s="49"/>
      <c r="C88" s="57" t="str">
        <f t="shared" si="3"/>
        <v>4,102</v>
      </c>
      <c r="D88" s="96">
        <f t="shared" si="4"/>
        <v>8.3179297597042456E-2</v>
      </c>
      <c r="E88" s="97">
        <f t="shared" si="5"/>
        <v>8.3179297597042456E-2</v>
      </c>
      <c r="F88" s="96">
        <f t="shared" si="6"/>
        <v>6.7117585848074812E-2</v>
      </c>
      <c r="G88" s="97">
        <f t="shared" si="7"/>
        <v>6.7117585848074812E-2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120</v>
      </c>
      <c r="W88" s="112">
        <v>119</v>
      </c>
      <c r="X88" s="112">
        <v>116</v>
      </c>
      <c r="Y88" s="112">
        <v>128</v>
      </c>
      <c r="Z88" s="112">
        <v>123</v>
      </c>
    </row>
    <row r="89" spans="1:30" ht="15" customHeight="1" x14ac:dyDescent="0.25">
      <c r="A89" s="49" t="s">
        <v>6</v>
      </c>
      <c r="B89" s="49"/>
      <c r="C89" s="57" t="str">
        <f t="shared" si="3"/>
        <v>5,681</v>
      </c>
      <c r="D89" s="96">
        <f t="shared" si="4"/>
        <v>2.9166666666666563E-2</v>
      </c>
      <c r="E89" s="97">
        <f t="shared" si="5"/>
        <v>2.9166666666666563E-2</v>
      </c>
      <c r="F89" s="96">
        <f t="shared" si="6"/>
        <v>9.0586145648312577E-3</v>
      </c>
      <c r="G89" s="97">
        <f t="shared" si="7"/>
        <v>9.0586145648312577E-3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341</v>
      </c>
      <c r="W89" s="112">
        <v>356</v>
      </c>
      <c r="X89" s="112">
        <v>345</v>
      </c>
      <c r="Y89" s="112">
        <v>365</v>
      </c>
      <c r="Z89" s="112">
        <v>360</v>
      </c>
    </row>
    <row r="90" spans="1:30" ht="15" customHeight="1" x14ac:dyDescent="0.25">
      <c r="A90" s="49" t="s">
        <v>96</v>
      </c>
      <c r="B90" s="49"/>
      <c r="C90" s="57" t="str">
        <f t="shared" si="3"/>
        <v>$39,000</v>
      </c>
      <c r="D90" s="96">
        <f t="shared" si="4"/>
        <v>-1.6145307769929396E-2</v>
      </c>
      <c r="E90" s="97">
        <f t="shared" si="5"/>
        <v>-1.6145307769929396E-2</v>
      </c>
      <c r="F90" s="96">
        <f t="shared" si="6"/>
        <v>0.13636363636363646</v>
      </c>
      <c r="G90" s="97">
        <f t="shared" si="7"/>
        <v>0.13636363636363646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474</v>
      </c>
      <c r="W90" s="112">
        <v>443</v>
      </c>
      <c r="X90" s="112">
        <v>450</v>
      </c>
      <c r="Y90" s="112">
        <v>471</v>
      </c>
      <c r="Z90" s="112">
        <v>482</v>
      </c>
    </row>
    <row r="91" spans="1:30" ht="15" customHeight="1" x14ac:dyDescent="0.25">
      <c r="A91" s="49" t="s">
        <v>7</v>
      </c>
      <c r="B91" s="49"/>
      <c r="C91" s="57" t="str">
        <f t="shared" si="3"/>
        <v>$284.1 mil</v>
      </c>
      <c r="D91" s="96">
        <f t="shared" si="4"/>
        <v>0.12436216301976266</v>
      </c>
      <c r="E91" s="97">
        <f t="shared" si="5"/>
        <v>0.12436216301976266</v>
      </c>
      <c r="F91" s="96">
        <f t="shared" si="6"/>
        <v>0.21348142221442123</v>
      </c>
      <c r="G91" s="97">
        <f t="shared" si="7"/>
        <v>0.21348142221442123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3027</v>
      </c>
      <c r="W91" s="112">
        <v>2846</v>
      </c>
      <c r="X91" s="112">
        <v>2948</v>
      </c>
      <c r="Y91" s="112">
        <v>2931</v>
      </c>
      <c r="Z91" s="112">
        <v>3007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166</v>
      </c>
      <c r="W93" s="112">
        <v>155</v>
      </c>
      <c r="X93" s="112">
        <v>161</v>
      </c>
      <c r="Y93" s="112">
        <v>153</v>
      </c>
      <c r="Z93" s="112">
        <v>171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419</v>
      </c>
      <c r="W94" s="112">
        <v>391</v>
      </c>
      <c r="X94" s="112">
        <v>403</v>
      </c>
      <c r="Y94" s="112">
        <v>436</v>
      </c>
      <c r="Z94" s="112">
        <v>429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63</v>
      </c>
      <c r="W95" s="112">
        <v>63</v>
      </c>
      <c r="X95" s="112">
        <v>71</v>
      </c>
      <c r="Y95" s="112">
        <v>71</v>
      </c>
      <c r="Z95" s="112">
        <v>74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354</v>
      </c>
      <c r="W96" s="112">
        <v>366</v>
      </c>
      <c r="X96" s="112">
        <v>363</v>
      </c>
      <c r="Y96" s="112">
        <v>391</v>
      </c>
      <c r="Z96" s="112">
        <v>432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374</v>
      </c>
      <c r="W97" s="112">
        <v>371</v>
      </c>
      <c r="X97" s="112">
        <v>363</v>
      </c>
      <c r="Y97" s="112">
        <v>374</v>
      </c>
      <c r="Z97" s="112">
        <v>371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263</v>
      </c>
      <c r="W98" s="112">
        <v>277</v>
      </c>
      <c r="X98" s="112">
        <v>276</v>
      </c>
      <c r="Y98" s="112">
        <v>276</v>
      </c>
      <c r="Z98" s="112">
        <v>275</v>
      </c>
    </row>
    <row r="99" spans="1:32" ht="15" customHeight="1" x14ac:dyDescent="0.25">
      <c r="S99" s="115" t="s">
        <v>197</v>
      </c>
      <c r="T99" s="115"/>
      <c r="U99" s="112"/>
      <c r="V99" s="112">
        <v>25</v>
      </c>
      <c r="W99" s="112">
        <v>28</v>
      </c>
      <c r="X99" s="112">
        <v>35</v>
      </c>
      <c r="Y99" s="112">
        <v>27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235</v>
      </c>
      <c r="W100" s="112">
        <v>223</v>
      </c>
      <c r="X100" s="112">
        <v>228</v>
      </c>
      <c r="Y100" s="112">
        <v>233</v>
      </c>
      <c r="Z100" s="112">
        <v>284</v>
      </c>
    </row>
    <row r="101" spans="1:32" x14ac:dyDescent="0.25">
      <c r="A101" s="18"/>
      <c r="S101" s="118" t="s">
        <v>53</v>
      </c>
      <c r="T101" s="118"/>
      <c r="U101" s="112"/>
      <c r="V101" s="112">
        <v>2605</v>
      </c>
      <c r="W101" s="112">
        <v>2470</v>
      </c>
      <c r="X101" s="112">
        <v>2568</v>
      </c>
      <c r="Y101" s="112">
        <v>2588</v>
      </c>
      <c r="Z101" s="112">
        <v>2672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5067</v>
      </c>
      <c r="W104" s="112">
        <v>4998</v>
      </c>
      <c r="X104" s="112">
        <v>5169</v>
      </c>
      <c r="Y104" s="112">
        <v>5252</v>
      </c>
      <c r="Z104" s="112">
        <v>5554</v>
      </c>
      <c r="AB104" s="109" t="str">
        <f>TEXT(Z104,"###,###")</f>
        <v>5,554</v>
      </c>
      <c r="AD104" s="130">
        <f>Z104/($Z$4)*100</f>
        <v>66.802982920375271</v>
      </c>
      <c r="AF104" s="109"/>
    </row>
    <row r="105" spans="1:32" x14ac:dyDescent="0.25">
      <c r="S105" s="115" t="s">
        <v>17</v>
      </c>
      <c r="T105" s="115"/>
      <c r="U105" s="112"/>
      <c r="V105" s="112">
        <v>1327</v>
      </c>
      <c r="W105" s="112">
        <v>1373</v>
      </c>
      <c r="X105" s="112">
        <v>1325</v>
      </c>
      <c r="Y105" s="112">
        <v>1402</v>
      </c>
      <c r="Z105" s="112">
        <v>1510</v>
      </c>
      <c r="AB105" s="109" t="str">
        <f>TEXT(Z105,"###,###")</f>
        <v>1,510</v>
      </c>
      <c r="AD105" s="130">
        <f>Z105/($Z$4)*100</f>
        <v>18.162136155881644</v>
      </c>
      <c r="AF105" s="109"/>
    </row>
    <row r="106" spans="1:32" x14ac:dyDescent="0.25">
      <c r="S106" s="118" t="s">
        <v>53</v>
      </c>
      <c r="T106" s="118"/>
      <c r="U106" s="120"/>
      <c r="V106" s="120">
        <v>6394</v>
      </c>
      <c r="W106" s="120">
        <v>6371</v>
      </c>
      <c r="X106" s="120">
        <v>6494</v>
      </c>
      <c r="Y106" s="120">
        <v>6654</v>
      </c>
      <c r="Z106" s="120">
        <v>7064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1665</v>
      </c>
      <c r="W108" s="112">
        <v>1411</v>
      </c>
      <c r="X108" s="112">
        <v>1413</v>
      </c>
      <c r="Y108" s="112">
        <v>1606</v>
      </c>
      <c r="Z108" s="112">
        <v>1721</v>
      </c>
      <c r="AB108" s="109" t="str">
        <f>TEXT(Z108,"###,###")</f>
        <v>1,721</v>
      </c>
      <c r="AD108" s="130">
        <f>Z108/($Z$4)*100</f>
        <v>20.700024055809475</v>
      </c>
      <c r="AF108" s="109"/>
    </row>
    <row r="109" spans="1:32" x14ac:dyDescent="0.25">
      <c r="S109" s="115" t="s">
        <v>20</v>
      </c>
      <c r="T109" s="115"/>
      <c r="U109" s="112"/>
      <c r="V109" s="112">
        <v>1401</v>
      </c>
      <c r="W109" s="112">
        <v>1459</v>
      </c>
      <c r="X109" s="112">
        <v>1517</v>
      </c>
      <c r="Y109" s="112">
        <v>1500</v>
      </c>
      <c r="Z109" s="112">
        <v>1605</v>
      </c>
      <c r="AB109" s="109" t="str">
        <f>TEXT(Z109,"###,###")</f>
        <v>1,605</v>
      </c>
      <c r="AD109" s="130">
        <f>Z109/($Z$4)*100</f>
        <v>19.304787106086117</v>
      </c>
      <c r="AF109" s="109"/>
    </row>
    <row r="110" spans="1:32" x14ac:dyDescent="0.25">
      <c r="S110" s="115" t="s">
        <v>21</v>
      </c>
      <c r="T110" s="115"/>
      <c r="U110" s="112"/>
      <c r="V110" s="112">
        <v>1936</v>
      </c>
      <c r="W110" s="112">
        <v>1986</v>
      </c>
      <c r="X110" s="112">
        <v>1995</v>
      </c>
      <c r="Y110" s="112">
        <v>1947</v>
      </c>
      <c r="Z110" s="112">
        <v>1982</v>
      </c>
      <c r="AB110" s="109" t="str">
        <f>TEXT(Z110,"###,###")</f>
        <v>1,982</v>
      </c>
      <c r="AD110" s="130">
        <f>Z110/($Z$4)*100</f>
        <v>23.839307192687034</v>
      </c>
      <c r="AF110" s="109"/>
    </row>
    <row r="111" spans="1:32" x14ac:dyDescent="0.25">
      <c r="S111" s="115" t="s">
        <v>22</v>
      </c>
      <c r="T111" s="115"/>
      <c r="U111" s="112"/>
      <c r="V111" s="112">
        <v>1571</v>
      </c>
      <c r="W111" s="112">
        <v>1562</v>
      </c>
      <c r="X111" s="112">
        <v>1514</v>
      </c>
      <c r="Y111" s="112">
        <v>1601</v>
      </c>
      <c r="Z111" s="112">
        <v>1763</v>
      </c>
      <c r="AB111" s="109" t="str">
        <f>TEXT(Z111,"###,###")</f>
        <v>1,763</v>
      </c>
      <c r="AD111" s="130">
        <f>Z111/($Z$4)*100</f>
        <v>21.205196054847246</v>
      </c>
      <c r="AF111" s="109"/>
    </row>
    <row r="112" spans="1:32" x14ac:dyDescent="0.25">
      <c r="S112" s="118" t="s">
        <v>53</v>
      </c>
      <c r="T112" s="118"/>
      <c r="U112" s="112"/>
      <c r="V112" s="112">
        <v>8068</v>
      </c>
      <c r="W112" s="112">
        <v>7675</v>
      </c>
      <c r="X112" s="112">
        <v>7701</v>
      </c>
      <c r="Y112" s="112">
        <v>7850</v>
      </c>
      <c r="Z112" s="112">
        <v>8310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45.28</v>
      </c>
      <c r="W118" s="131">
        <v>45.09</v>
      </c>
      <c r="X118" s="131">
        <v>45.58</v>
      </c>
      <c r="Y118" s="131">
        <v>45.69</v>
      </c>
      <c r="Z118" s="131">
        <v>45.8</v>
      </c>
      <c r="AB118" s="109" t="str">
        <f>TEXT(Z118,"##.0")</f>
        <v>45.8</v>
      </c>
    </row>
    <row r="120" spans="19:32" x14ac:dyDescent="0.25">
      <c r="S120" s="101" t="s">
        <v>98</v>
      </c>
      <c r="T120" s="112"/>
      <c r="U120" s="112"/>
      <c r="V120" s="112">
        <v>3951</v>
      </c>
      <c r="W120" s="112">
        <v>3871</v>
      </c>
      <c r="X120" s="112">
        <v>3979</v>
      </c>
      <c r="Y120" s="112">
        <v>3962</v>
      </c>
      <c r="Z120" s="112">
        <v>4107</v>
      </c>
      <c r="AB120" s="109" t="str">
        <f>TEXT(Z120,"###,###")</f>
        <v>4,107</v>
      </c>
    </row>
    <row r="121" spans="19:32" x14ac:dyDescent="0.25">
      <c r="S121" s="101" t="s">
        <v>99</v>
      </c>
      <c r="T121" s="112"/>
      <c r="U121" s="112"/>
      <c r="V121" s="112">
        <v>1040</v>
      </c>
      <c r="W121" s="112">
        <v>892</v>
      </c>
      <c r="X121" s="112">
        <v>966</v>
      </c>
      <c r="Y121" s="112">
        <v>949</v>
      </c>
      <c r="Z121" s="112">
        <v>959</v>
      </c>
      <c r="AB121" s="109" t="str">
        <f>TEXT(Z121,"###,###")</f>
        <v>959</v>
      </c>
    </row>
    <row r="122" spans="19:32" x14ac:dyDescent="0.25">
      <c r="S122" s="101" t="s">
        <v>100</v>
      </c>
      <c r="T122" s="112"/>
      <c r="U122" s="112"/>
      <c r="V122" s="112">
        <v>638</v>
      </c>
      <c r="W122" s="112">
        <v>554</v>
      </c>
      <c r="X122" s="112">
        <v>571</v>
      </c>
      <c r="Y122" s="112">
        <v>606</v>
      </c>
      <c r="Z122" s="112">
        <v>615</v>
      </c>
      <c r="AB122" s="109" t="str">
        <f>TEXT(Z122,"###,###")</f>
        <v>615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4589</v>
      </c>
      <c r="W124" s="112">
        <v>4425</v>
      </c>
      <c r="X124" s="112">
        <v>4550</v>
      </c>
      <c r="Y124" s="112">
        <v>4568</v>
      </c>
      <c r="Z124" s="112">
        <v>4722</v>
      </c>
      <c r="AB124" s="109" t="str">
        <f>TEXT(Z124,"###,###")</f>
        <v>4,722</v>
      </c>
      <c r="AD124" s="127">
        <f>Z124/$Z$7*100</f>
        <v>83.119169160359093</v>
      </c>
    </row>
    <row r="125" spans="19:32" x14ac:dyDescent="0.25">
      <c r="S125" s="101" t="s">
        <v>102</v>
      </c>
      <c r="T125" s="112"/>
      <c r="U125" s="112"/>
      <c r="V125" s="112">
        <v>1678</v>
      </c>
      <c r="W125" s="112">
        <v>1446</v>
      </c>
      <c r="X125" s="112">
        <v>1537</v>
      </c>
      <c r="Y125" s="112">
        <v>1555</v>
      </c>
      <c r="Z125" s="112">
        <v>1574</v>
      </c>
      <c r="AB125" s="109" t="str">
        <f>TEXT(Z125,"###,###")</f>
        <v>1,574</v>
      </c>
      <c r="AD125" s="127">
        <f>Z125/$Z$7*100</f>
        <v>27.706389720119695</v>
      </c>
    </row>
    <row r="127" spans="19:32" x14ac:dyDescent="0.25">
      <c r="S127" s="101" t="s">
        <v>103</v>
      </c>
      <c r="T127" s="112"/>
      <c r="U127" s="112"/>
      <c r="V127" s="112">
        <v>3025</v>
      </c>
      <c r="W127" s="112">
        <v>2842</v>
      </c>
      <c r="X127" s="112">
        <v>2945</v>
      </c>
      <c r="Y127" s="112">
        <v>2931</v>
      </c>
      <c r="Z127" s="112">
        <v>3013</v>
      </c>
      <c r="AB127" s="109" t="str">
        <f>TEXT(Z127,"###,###")</f>
        <v>3,013</v>
      </c>
      <c r="AD127" s="127">
        <f>Z127/$Z$7*100</f>
        <v>53.036437246963565</v>
      </c>
    </row>
    <row r="128" spans="19:32" x14ac:dyDescent="0.25">
      <c r="S128" s="101" t="s">
        <v>104</v>
      </c>
      <c r="T128" s="112"/>
      <c r="U128" s="112"/>
      <c r="V128" s="112">
        <v>2602</v>
      </c>
      <c r="W128" s="112">
        <v>2467</v>
      </c>
      <c r="X128" s="112">
        <v>2573</v>
      </c>
      <c r="Y128" s="112">
        <v>2586</v>
      </c>
      <c r="Z128" s="112">
        <v>2669</v>
      </c>
      <c r="AB128" s="109" t="str">
        <f>TEXT(Z128,"###,###")</f>
        <v>2,669</v>
      </c>
      <c r="AD128" s="127">
        <f>Z128/$Z$7*100</f>
        <v>46.981165287801439</v>
      </c>
    </row>
    <row r="130" spans="19:20" x14ac:dyDescent="0.25">
      <c r="S130" s="101" t="s">
        <v>280</v>
      </c>
      <c r="T130" s="127">
        <v>72.293610279880312</v>
      </c>
    </row>
    <row r="131" spans="19:20" x14ac:dyDescent="0.25">
      <c r="S131" s="101" t="s">
        <v>281</v>
      </c>
      <c r="T131" s="127">
        <v>16.880830839640907</v>
      </c>
    </row>
    <row r="132" spans="19:20" x14ac:dyDescent="0.25">
      <c r="S132" s="101" t="s">
        <v>282</v>
      </c>
      <c r="T132" s="127">
        <v>10.825558880478789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290229-3249-48A7-9BB3-2E21B66C032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6A88891-66A0-4245-8B4C-C8609743E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0324713-AC6E-4592-B87D-174A1B0EDA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C30F7E9-F5A9-480B-9A86-88E15C74C3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C4C3A-8303-4151-912F-6D62DBA1B3FB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128</v>
      </c>
      <c r="T1" s="99"/>
      <c r="U1" s="99"/>
      <c r="V1" s="99"/>
      <c r="W1" s="99"/>
      <c r="X1" s="99"/>
      <c r="Y1" s="100" t="s">
        <v>222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128</v>
      </c>
      <c r="Y3" s="105" t="s">
        <v>222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8.22 Glen Eira,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124731</v>
      </c>
      <c r="W4" s="108">
        <v>129734</v>
      </c>
      <c r="X4" s="108">
        <v>128694</v>
      </c>
      <c r="Y4" s="108">
        <v>127008</v>
      </c>
      <c r="Z4" s="108">
        <v>138424</v>
      </c>
      <c r="AB4" s="109" t="str">
        <f>TEXT(Z4,"###,###")</f>
        <v>138,424</v>
      </c>
      <c r="AD4" s="110">
        <f>Z4/Y4-1</f>
        <v>8.9884101788863635E-2</v>
      </c>
      <c r="AF4" s="110">
        <f>Z4/V4-1</f>
        <v>0.1097802470917415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62127</v>
      </c>
      <c r="W5" s="108">
        <v>64565</v>
      </c>
      <c r="X5" s="108">
        <v>63962</v>
      </c>
      <c r="Y5" s="108">
        <v>62244</v>
      </c>
      <c r="Z5" s="108">
        <v>67145</v>
      </c>
      <c r="AB5" s="109" t="str">
        <f>TEXT(Z5,"###,###")</f>
        <v>67,145</v>
      </c>
      <c r="AD5" s="110">
        <f t="shared" ref="AD5:AD9" si="0">Z5/Y5-1</f>
        <v>7.8738512949039219E-2</v>
      </c>
      <c r="AF5" s="110">
        <f t="shared" ref="AF5:AF9" si="1">Z5/V5-1</f>
        <v>8.0770035572295562E-2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62600</v>
      </c>
      <c r="W6" s="108">
        <v>65167</v>
      </c>
      <c r="X6" s="108">
        <v>64737</v>
      </c>
      <c r="Y6" s="108">
        <v>64713</v>
      </c>
      <c r="Z6" s="108">
        <v>71216</v>
      </c>
      <c r="AB6" s="109" t="str">
        <f>TEXT(Z6,"###,###")</f>
        <v>71,216</v>
      </c>
      <c r="AD6" s="110">
        <f t="shared" si="0"/>
        <v>0.10048985520683629</v>
      </c>
      <c r="AF6" s="110">
        <f t="shared" si="1"/>
        <v>0.1376357827476038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87627</v>
      </c>
      <c r="W7" s="108">
        <v>89921</v>
      </c>
      <c r="X7" s="108">
        <v>91140</v>
      </c>
      <c r="Y7" s="108">
        <v>89039</v>
      </c>
      <c r="Z7" s="108">
        <v>90884</v>
      </c>
      <c r="AB7" s="109" t="str">
        <f>TEXT(Z7,"###,###")</f>
        <v>90,884</v>
      </c>
      <c r="AD7" s="110">
        <f t="shared" si="0"/>
        <v>2.0721256977279667E-2</v>
      </c>
      <c r="AF7" s="110">
        <f t="shared" si="1"/>
        <v>3.7168909126182648E-2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138,424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90,884</v>
      </c>
      <c r="P8" s="67"/>
      <c r="S8" s="107" t="s">
        <v>83</v>
      </c>
      <c r="T8" s="108"/>
      <c r="U8" s="108"/>
      <c r="V8" s="108">
        <v>47200</v>
      </c>
      <c r="W8" s="108">
        <v>48000</v>
      </c>
      <c r="X8" s="108">
        <v>49194.22</v>
      </c>
      <c r="Y8" s="108">
        <v>52674.17</v>
      </c>
      <c r="Z8" s="108">
        <v>52380.36</v>
      </c>
      <c r="AB8" s="109" t="str">
        <f>TEXT(Z8,"$###,###")</f>
        <v>$52,380</v>
      </c>
      <c r="AD8" s="110">
        <f t="shared" si="0"/>
        <v>-5.5778762152303152E-3</v>
      </c>
      <c r="AF8" s="110">
        <f t="shared" si="1"/>
        <v>0.10975338983050853</v>
      </c>
    </row>
    <row r="9" spans="1:32" x14ac:dyDescent="0.25">
      <c r="A9" s="30" t="s">
        <v>14</v>
      </c>
      <c r="B9" s="71"/>
      <c r="C9" s="72"/>
      <c r="D9" s="73">
        <f>AD104</f>
        <v>79.330896376350921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49.452048765459267</v>
      </c>
      <c r="P9" s="74" t="s">
        <v>84</v>
      </c>
      <c r="S9" s="107" t="s">
        <v>7</v>
      </c>
      <c r="T9" s="108"/>
      <c r="U9" s="108"/>
      <c r="V9" s="108">
        <v>6199921762</v>
      </c>
      <c r="W9" s="108">
        <v>6607443897</v>
      </c>
      <c r="X9" s="108">
        <v>6919663778</v>
      </c>
      <c r="Y9" s="108">
        <v>7234190157</v>
      </c>
      <c r="Z9" s="108">
        <v>7797918492</v>
      </c>
      <c r="AB9" s="109" t="str">
        <f>TEXT(Z9/1000000,"$#,###.0")&amp;" mil"</f>
        <v>$7,797.9 mil</v>
      </c>
      <c r="AD9" s="110">
        <f t="shared" si="0"/>
        <v>7.7925562193650766E-2</v>
      </c>
      <c r="AF9" s="110">
        <f t="shared" si="1"/>
        <v>0.25774466055270207</v>
      </c>
    </row>
    <row r="10" spans="1:32" x14ac:dyDescent="0.25">
      <c r="A10" s="30" t="s">
        <v>17</v>
      </c>
      <c r="B10" s="71"/>
      <c r="C10" s="72"/>
      <c r="D10" s="73">
        <f>AD105</f>
        <v>14.784285961971912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50.480832709827915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84.272259143523613</v>
      </c>
      <c r="P11" s="74" t="s">
        <v>84</v>
      </c>
      <c r="S11" s="107" t="s">
        <v>29</v>
      </c>
      <c r="T11" s="112"/>
      <c r="U11" s="112"/>
      <c r="V11" s="112">
        <v>111308</v>
      </c>
      <c r="W11" s="112">
        <v>115743</v>
      </c>
      <c r="X11" s="112">
        <v>114608</v>
      </c>
      <c r="Y11" s="112">
        <v>112609</v>
      </c>
      <c r="Z11" s="112">
        <v>124131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6.6326306060472682</v>
      </c>
      <c r="P12" s="74" t="s">
        <v>84</v>
      </c>
      <c r="S12" s="107" t="s">
        <v>30</v>
      </c>
      <c r="T12" s="112"/>
      <c r="U12" s="112"/>
      <c r="V12" s="112">
        <v>13428</v>
      </c>
      <c r="W12" s="112">
        <v>13992</v>
      </c>
      <c r="X12" s="112">
        <v>14086</v>
      </c>
      <c r="Y12" s="112">
        <v>14399</v>
      </c>
      <c r="Z12" s="112">
        <v>14291</v>
      </c>
    </row>
    <row r="13" spans="1:32" ht="15" customHeight="1" x14ac:dyDescent="0.25">
      <c r="A13" s="30" t="s">
        <v>19</v>
      </c>
      <c r="B13" s="72"/>
      <c r="C13" s="72"/>
      <c r="D13" s="73">
        <f>AD108</f>
        <v>15.540657689418019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9.0973108577967512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14.227301623995839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21.24342599549211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19.862682100259672</v>
      </c>
      <c r="P15" s="74" t="s">
        <v>84</v>
      </c>
      <c r="S15" s="115" t="s">
        <v>60</v>
      </c>
      <c r="T15" s="115"/>
      <c r="U15" s="116"/>
      <c r="V15" s="116">
        <v>628</v>
      </c>
      <c r="W15" s="116">
        <v>669</v>
      </c>
      <c r="X15" s="116">
        <v>636</v>
      </c>
      <c r="Y15" s="112">
        <v>428</v>
      </c>
      <c r="Z15" s="112">
        <v>300</v>
      </c>
      <c r="AB15" s="117">
        <f t="shared" ref="AB15:AB34" si="2">IF(Z15="np",0,Z15/$Z$34)</f>
        <v>2.167285547095115E-3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43.105964283650231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80.137317899740324</v>
      </c>
      <c r="P16" s="37" t="s">
        <v>84</v>
      </c>
      <c r="S16" s="115" t="s">
        <v>61</v>
      </c>
      <c r="T16" s="115"/>
      <c r="U16" s="116"/>
      <c r="V16" s="116">
        <v>142</v>
      </c>
      <c r="W16" s="116">
        <v>163</v>
      </c>
      <c r="X16" s="116">
        <v>188</v>
      </c>
      <c r="Y16" s="112">
        <v>185</v>
      </c>
      <c r="Z16" s="112">
        <v>176</v>
      </c>
      <c r="AB16" s="117">
        <f t="shared" si="2"/>
        <v>1.2714741876291341E-3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4808</v>
      </c>
      <c r="W17" s="116">
        <v>4887</v>
      </c>
      <c r="X17" s="116">
        <v>4623</v>
      </c>
      <c r="Y17" s="112">
        <v>4736</v>
      </c>
      <c r="Z17" s="112">
        <v>4966</v>
      </c>
      <c r="AB17" s="117">
        <f t="shared" si="2"/>
        <v>3.5875800089581134E-2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657</v>
      </c>
      <c r="W18" s="116">
        <v>694</v>
      </c>
      <c r="X18" s="116">
        <v>698</v>
      </c>
      <c r="Y18" s="112">
        <v>791</v>
      </c>
      <c r="Z18" s="112">
        <v>770</v>
      </c>
      <c r="AB18" s="117">
        <f t="shared" si="2"/>
        <v>5.5626995708774616E-3</v>
      </c>
    </row>
    <row r="19" spans="1:28" x14ac:dyDescent="0.25">
      <c r="A19" s="63" t="str">
        <f>$S$1&amp;" ("&amp;$V$2&amp;" to "&amp;$Z$2&amp;")"</f>
        <v>Glen Eira (2017-18 to 2021-22)</v>
      </c>
      <c r="B19" s="63"/>
      <c r="C19" s="63"/>
      <c r="D19" s="63"/>
      <c r="E19" s="63"/>
      <c r="F19" s="63"/>
      <c r="G19" s="63" t="str">
        <f>$S$1&amp;" ("&amp;$V$2&amp;" to "&amp;$Z$2&amp;")"</f>
        <v>Glen Eira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5519</v>
      </c>
      <c r="W19" s="116">
        <v>5704</v>
      </c>
      <c r="X19" s="116">
        <v>5647</v>
      </c>
      <c r="Y19" s="112">
        <v>5690</v>
      </c>
      <c r="Z19" s="112">
        <v>6133</v>
      </c>
      <c r="AB19" s="117">
        <f t="shared" si="2"/>
        <v>4.430654086778113E-2</v>
      </c>
    </row>
    <row r="20" spans="1:28" x14ac:dyDescent="0.25">
      <c r="S20" s="115" t="s">
        <v>65</v>
      </c>
      <c r="T20" s="115"/>
      <c r="U20" s="116"/>
      <c r="V20" s="116">
        <v>5516</v>
      </c>
      <c r="W20" s="116">
        <v>5504</v>
      </c>
      <c r="X20" s="116">
        <v>5196</v>
      </c>
      <c r="Y20" s="112">
        <v>5057</v>
      </c>
      <c r="Z20" s="112">
        <v>5137</v>
      </c>
      <c r="AB20" s="117">
        <f t="shared" si="2"/>
        <v>3.7111152851425348E-2</v>
      </c>
    </row>
    <row r="21" spans="1:28" x14ac:dyDescent="0.25">
      <c r="S21" s="115" t="s">
        <v>66</v>
      </c>
      <c r="T21" s="115"/>
      <c r="U21" s="116"/>
      <c r="V21" s="116">
        <v>10839</v>
      </c>
      <c r="W21" s="116">
        <v>11055</v>
      </c>
      <c r="X21" s="116">
        <v>11383</v>
      </c>
      <c r="Y21" s="112">
        <v>11457</v>
      </c>
      <c r="Z21" s="112">
        <v>13092</v>
      </c>
      <c r="AB21" s="117">
        <f t="shared" si="2"/>
        <v>9.4580341275230823E-2</v>
      </c>
    </row>
    <row r="22" spans="1:28" x14ac:dyDescent="0.25">
      <c r="S22" s="115" t="s">
        <v>67</v>
      </c>
      <c r="T22" s="115"/>
      <c r="U22" s="116"/>
      <c r="V22" s="116">
        <v>8600</v>
      </c>
      <c r="W22" s="116">
        <v>9236</v>
      </c>
      <c r="X22" s="116">
        <v>9457</v>
      </c>
      <c r="Y22" s="112">
        <v>9070</v>
      </c>
      <c r="Z22" s="112">
        <v>11314</v>
      </c>
      <c r="AB22" s="117">
        <f t="shared" si="2"/>
        <v>8.1735562266113768E-2</v>
      </c>
    </row>
    <row r="23" spans="1:28" x14ac:dyDescent="0.25">
      <c r="S23" s="115" t="s">
        <v>68</v>
      </c>
      <c r="T23" s="115"/>
      <c r="U23" s="116"/>
      <c r="V23" s="116">
        <v>2904</v>
      </c>
      <c r="W23" s="116">
        <v>3168</v>
      </c>
      <c r="X23" s="116">
        <v>3040</v>
      </c>
      <c r="Y23" s="112">
        <v>3249</v>
      </c>
      <c r="Z23" s="112">
        <v>3426</v>
      </c>
      <c r="AB23" s="117">
        <f t="shared" si="2"/>
        <v>2.4750400947826212E-2</v>
      </c>
    </row>
    <row r="24" spans="1:28" x14ac:dyDescent="0.25">
      <c r="S24" s="115" t="s">
        <v>69</v>
      </c>
      <c r="T24" s="115"/>
      <c r="U24" s="116"/>
      <c r="V24" s="116">
        <v>3363</v>
      </c>
      <c r="W24" s="116">
        <v>3507</v>
      </c>
      <c r="X24" s="116">
        <v>3289</v>
      </c>
      <c r="Y24" s="112">
        <v>3095</v>
      </c>
      <c r="Z24" s="112">
        <v>3358</v>
      </c>
      <c r="AB24" s="117">
        <f t="shared" si="2"/>
        <v>2.4259149557151319E-2</v>
      </c>
    </row>
    <row r="25" spans="1:28" x14ac:dyDescent="0.25">
      <c r="S25" s="115" t="s">
        <v>70</v>
      </c>
      <c r="T25" s="115"/>
      <c r="U25" s="116"/>
      <c r="V25" s="116">
        <v>6633</v>
      </c>
      <c r="W25" s="116">
        <v>6903</v>
      </c>
      <c r="X25" s="116">
        <v>7025</v>
      </c>
      <c r="Y25" s="112">
        <v>7124</v>
      </c>
      <c r="Z25" s="112">
        <v>8069</v>
      </c>
      <c r="AB25" s="117">
        <f t="shared" si="2"/>
        <v>5.8292756931701606E-2</v>
      </c>
    </row>
    <row r="26" spans="1:28" x14ac:dyDescent="0.25">
      <c r="S26" s="115" t="s">
        <v>71</v>
      </c>
      <c r="T26" s="115"/>
      <c r="U26" s="116"/>
      <c r="V26" s="116">
        <v>2638</v>
      </c>
      <c r="W26" s="116">
        <v>2625</v>
      </c>
      <c r="X26" s="116">
        <v>2685</v>
      </c>
      <c r="Y26" s="112">
        <v>2606</v>
      </c>
      <c r="Z26" s="112">
        <v>2674</v>
      </c>
      <c r="AB26" s="117">
        <f t="shared" si="2"/>
        <v>1.9317738509774456E-2</v>
      </c>
    </row>
    <row r="27" spans="1:28" x14ac:dyDescent="0.25">
      <c r="S27" s="115" t="s">
        <v>72</v>
      </c>
      <c r="T27" s="115"/>
      <c r="U27" s="116"/>
      <c r="V27" s="116">
        <v>16664</v>
      </c>
      <c r="W27" s="116">
        <v>17441</v>
      </c>
      <c r="X27" s="116">
        <v>17133</v>
      </c>
      <c r="Y27" s="112">
        <v>17331</v>
      </c>
      <c r="Z27" s="112">
        <v>18514</v>
      </c>
      <c r="AB27" s="117">
        <f t="shared" si="2"/>
        <v>0.13375041539639654</v>
      </c>
    </row>
    <row r="28" spans="1:28" x14ac:dyDescent="0.25">
      <c r="S28" s="115" t="s">
        <v>73</v>
      </c>
      <c r="T28" s="115"/>
      <c r="U28" s="116"/>
      <c r="V28" s="116">
        <v>11632</v>
      </c>
      <c r="W28" s="116">
        <v>12713</v>
      </c>
      <c r="X28" s="116">
        <v>12567</v>
      </c>
      <c r="Y28" s="112">
        <v>11348</v>
      </c>
      <c r="Z28" s="112">
        <v>12027</v>
      </c>
      <c r="AB28" s="117">
        <f t="shared" si="2"/>
        <v>8.6886477583043159E-2</v>
      </c>
    </row>
    <row r="29" spans="1:28" x14ac:dyDescent="0.25">
      <c r="S29" s="115" t="s">
        <v>74</v>
      </c>
      <c r="T29" s="115"/>
      <c r="U29" s="116"/>
      <c r="V29" s="116">
        <v>4561</v>
      </c>
      <c r="W29" s="116">
        <v>7441</v>
      </c>
      <c r="X29" s="116">
        <v>5014</v>
      </c>
      <c r="Y29" s="112">
        <v>5270</v>
      </c>
      <c r="Z29" s="112">
        <v>6126</v>
      </c>
      <c r="AB29" s="117">
        <f t="shared" si="2"/>
        <v>4.4255970871682246E-2</v>
      </c>
    </row>
    <row r="30" spans="1:28" x14ac:dyDescent="0.25">
      <c r="S30" s="115" t="s">
        <v>75</v>
      </c>
      <c r="T30" s="115"/>
      <c r="U30" s="116"/>
      <c r="V30" s="116">
        <v>13002</v>
      </c>
      <c r="W30" s="116">
        <v>11439</v>
      </c>
      <c r="X30" s="116">
        <v>13098</v>
      </c>
      <c r="Y30" s="112">
        <v>12408</v>
      </c>
      <c r="Z30" s="112">
        <v>13343</v>
      </c>
      <c r="AB30" s="117">
        <f t="shared" si="2"/>
        <v>9.6393636849633729E-2</v>
      </c>
    </row>
    <row r="31" spans="1:28" x14ac:dyDescent="0.25">
      <c r="S31" s="115" t="s">
        <v>76</v>
      </c>
      <c r="T31" s="115"/>
      <c r="U31" s="116"/>
      <c r="V31" s="116">
        <v>13735</v>
      </c>
      <c r="W31" s="116">
        <v>14412</v>
      </c>
      <c r="X31" s="116">
        <v>15001</v>
      </c>
      <c r="Y31" s="112">
        <v>15998</v>
      </c>
      <c r="Z31" s="112">
        <v>17915</v>
      </c>
      <c r="AB31" s="117">
        <f t="shared" si="2"/>
        <v>0.12942306858736327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3311</v>
      </c>
      <c r="W32" s="116">
        <v>3463</v>
      </c>
      <c r="X32" s="116">
        <v>3604</v>
      </c>
      <c r="Y32" s="112">
        <v>3415</v>
      </c>
      <c r="Z32" s="112">
        <v>3734</v>
      </c>
      <c r="AB32" s="117">
        <f t="shared" si="2"/>
        <v>2.6975480776177198E-2</v>
      </c>
    </row>
    <row r="33" spans="19:32" x14ac:dyDescent="0.25">
      <c r="S33" s="115" t="s">
        <v>78</v>
      </c>
      <c r="T33" s="115"/>
      <c r="U33" s="116"/>
      <c r="V33" s="116">
        <v>3846</v>
      </c>
      <c r="W33" s="116">
        <v>4079</v>
      </c>
      <c r="X33" s="116">
        <v>4322</v>
      </c>
      <c r="Y33" s="112">
        <v>4331</v>
      </c>
      <c r="Z33" s="112">
        <v>4502</v>
      </c>
      <c r="AB33" s="117">
        <f t="shared" si="2"/>
        <v>3.2523731776740693E-2</v>
      </c>
    </row>
    <row r="34" spans="19:32" x14ac:dyDescent="0.25">
      <c r="S34" s="118" t="s">
        <v>53</v>
      </c>
      <c r="T34" s="118"/>
      <c r="U34" s="119"/>
      <c r="V34" s="119">
        <v>124732</v>
      </c>
      <c r="W34" s="119">
        <v>129739</v>
      </c>
      <c r="X34" s="119">
        <v>128696</v>
      </c>
      <c r="Y34" s="120">
        <v>127008</v>
      </c>
      <c r="Z34" s="120">
        <v>138422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73896</v>
      </c>
      <c r="W37" s="112">
        <v>74521</v>
      </c>
      <c r="X37" s="112">
        <v>75833</v>
      </c>
      <c r="Y37" s="112">
        <v>74218</v>
      </c>
      <c r="Z37" s="112">
        <v>72832</v>
      </c>
      <c r="AB37" s="132">
        <f>Z37/Z40*100</f>
        <v>80.137317899740324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13727</v>
      </c>
      <c r="W38" s="112">
        <v>15399</v>
      </c>
      <c r="X38" s="112">
        <v>15308</v>
      </c>
      <c r="Y38" s="112">
        <v>14819</v>
      </c>
      <c r="Z38" s="112">
        <v>18052</v>
      </c>
      <c r="AB38" s="132">
        <f>Z38/Z40*100</f>
        <v>19.862682100259672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87623</v>
      </c>
      <c r="W40" s="112">
        <v>89920</v>
      </c>
      <c r="X40" s="112">
        <v>91141</v>
      </c>
      <c r="Y40" s="112">
        <v>89037</v>
      </c>
      <c r="Z40" s="112">
        <v>90884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32</v>
      </c>
      <c r="X44" s="112">
        <v>20</v>
      </c>
      <c r="Y44" s="112">
        <v>20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558</v>
      </c>
      <c r="W45" s="112">
        <v>694</v>
      </c>
      <c r="X45" s="112">
        <v>783</v>
      </c>
      <c r="Y45" s="112">
        <v>736</v>
      </c>
      <c r="Z45" s="112">
        <v>1306</v>
      </c>
    </row>
    <row r="46" spans="19:32" x14ac:dyDescent="0.25">
      <c r="S46" s="115" t="s">
        <v>38</v>
      </c>
      <c r="T46" s="115"/>
      <c r="U46" s="112"/>
      <c r="V46" s="112">
        <v>2576</v>
      </c>
      <c r="W46" s="112">
        <v>2781</v>
      </c>
      <c r="X46" s="112">
        <v>2572</v>
      </c>
      <c r="Y46" s="112">
        <v>2637</v>
      </c>
      <c r="Z46" s="112">
        <v>3754</v>
      </c>
    </row>
    <row r="47" spans="19:32" x14ac:dyDescent="0.25">
      <c r="S47" s="115" t="s">
        <v>39</v>
      </c>
      <c r="T47" s="115"/>
      <c r="U47" s="112"/>
      <c r="V47" s="112">
        <v>6648</v>
      </c>
      <c r="W47" s="112">
        <v>6828</v>
      </c>
      <c r="X47" s="112">
        <v>6399</v>
      </c>
      <c r="Y47" s="112">
        <v>5855</v>
      </c>
      <c r="Z47" s="112">
        <v>6443</v>
      </c>
    </row>
    <row r="48" spans="19:32" x14ac:dyDescent="0.25">
      <c r="S48" s="115" t="s">
        <v>40</v>
      </c>
      <c r="T48" s="115"/>
      <c r="U48" s="112"/>
      <c r="V48" s="112">
        <v>9320</v>
      </c>
      <c r="W48" s="112">
        <v>10179</v>
      </c>
      <c r="X48" s="112">
        <v>10336</v>
      </c>
      <c r="Y48" s="112">
        <v>9511</v>
      </c>
      <c r="Z48" s="112">
        <v>9615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8195</v>
      </c>
      <c r="W49" s="112">
        <v>8392</v>
      </c>
      <c r="X49" s="112">
        <v>8247</v>
      </c>
      <c r="Y49" s="112">
        <v>7881</v>
      </c>
      <c r="Z49" s="112">
        <v>8294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Glen Eira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7231</v>
      </c>
      <c r="W50" s="112">
        <v>7479</v>
      </c>
      <c r="X50" s="112">
        <v>7350</v>
      </c>
      <c r="Y50" s="112">
        <v>7233</v>
      </c>
      <c r="Z50" s="112">
        <v>7563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6076</v>
      </c>
      <c r="W51" s="112">
        <v>6274</v>
      </c>
      <c r="X51" s="112">
        <v>6230</v>
      </c>
      <c r="Y51" s="112">
        <v>6399</v>
      </c>
      <c r="Z51" s="112">
        <v>6689</v>
      </c>
    </row>
    <row r="52" spans="1:26" ht="15" customHeight="1" x14ac:dyDescent="0.25">
      <c r="S52" s="115" t="s">
        <v>44</v>
      </c>
      <c r="T52" s="115"/>
      <c r="U52" s="112"/>
      <c r="V52" s="112">
        <v>5693</v>
      </c>
      <c r="W52" s="112">
        <v>5824</v>
      </c>
      <c r="X52" s="112">
        <v>5876</v>
      </c>
      <c r="Y52" s="112">
        <v>5688</v>
      </c>
      <c r="Z52" s="112">
        <v>6002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4823</v>
      </c>
      <c r="W53" s="112">
        <v>4877</v>
      </c>
      <c r="X53" s="112">
        <v>4846</v>
      </c>
      <c r="Y53" s="112">
        <v>5051</v>
      </c>
      <c r="Z53" s="112">
        <v>5420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4317</v>
      </c>
      <c r="W54" s="112">
        <v>4365</v>
      </c>
      <c r="X54" s="112">
        <v>4330</v>
      </c>
      <c r="Y54" s="112">
        <v>4261</v>
      </c>
      <c r="Z54" s="112">
        <v>4476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3167</v>
      </c>
      <c r="W55" s="112">
        <v>3232</v>
      </c>
      <c r="X55" s="112">
        <v>3227</v>
      </c>
      <c r="Y55" s="112">
        <v>3196</v>
      </c>
      <c r="Z55" s="112">
        <v>3551</v>
      </c>
    </row>
    <row r="56" spans="1:26" ht="15" customHeight="1" x14ac:dyDescent="0.25">
      <c r="S56" s="115" t="s">
        <v>48</v>
      </c>
      <c r="T56" s="115"/>
      <c r="U56" s="112"/>
      <c r="V56" s="112">
        <v>1884</v>
      </c>
      <c r="W56" s="112">
        <v>1930</v>
      </c>
      <c r="X56" s="112">
        <v>1998</v>
      </c>
      <c r="Y56" s="112">
        <v>2046</v>
      </c>
      <c r="Z56" s="112">
        <v>2168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975</v>
      </c>
      <c r="W57" s="112">
        <v>1035</v>
      </c>
      <c r="X57" s="112">
        <v>1104</v>
      </c>
      <c r="Y57" s="112">
        <v>1102</v>
      </c>
      <c r="Z57" s="112">
        <v>1110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312</v>
      </c>
      <c r="W58" s="112">
        <v>336</v>
      </c>
      <c r="X58" s="112">
        <v>350</v>
      </c>
      <c r="Y58" s="112">
        <v>349</v>
      </c>
      <c r="Z58" s="112">
        <v>450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173</v>
      </c>
      <c r="W59" s="112">
        <v>161</v>
      </c>
      <c r="X59" s="112">
        <v>166</v>
      </c>
      <c r="Y59" s="112">
        <v>155</v>
      </c>
      <c r="Z59" s="112">
        <v>162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159</v>
      </c>
      <c r="W60" s="112">
        <v>143</v>
      </c>
      <c r="X60" s="112">
        <v>131</v>
      </c>
      <c r="Y60" s="112">
        <v>124</v>
      </c>
      <c r="Z60" s="112">
        <v>121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62131</v>
      </c>
      <c r="W61" s="112">
        <v>64565</v>
      </c>
      <c r="X61" s="112">
        <v>63962</v>
      </c>
      <c r="Y61" s="112">
        <v>62244</v>
      </c>
      <c r="Z61" s="112">
        <v>67144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28</v>
      </c>
      <c r="W63" s="112">
        <v>29</v>
      </c>
      <c r="X63" s="112">
        <v>22</v>
      </c>
      <c r="Y63" s="112">
        <v>15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765</v>
      </c>
      <c r="W64" s="112">
        <v>955</v>
      </c>
      <c r="X64" s="112">
        <v>948</v>
      </c>
      <c r="Y64" s="112">
        <v>976</v>
      </c>
      <c r="Z64" s="112">
        <v>1565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Glen Eira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2964</v>
      </c>
      <c r="W65" s="112">
        <v>3157</v>
      </c>
      <c r="X65" s="112">
        <v>2990</v>
      </c>
      <c r="Y65" s="112">
        <v>3238</v>
      </c>
      <c r="Z65" s="112">
        <v>4240</v>
      </c>
    </row>
    <row r="66" spans="1:26" x14ac:dyDescent="0.25">
      <c r="S66" s="115" t="s">
        <v>39</v>
      </c>
      <c r="T66" s="115"/>
      <c r="U66" s="112"/>
      <c r="V66" s="112">
        <v>6423</v>
      </c>
      <c r="W66" s="112">
        <v>6820</v>
      </c>
      <c r="X66" s="112">
        <v>6685</v>
      </c>
      <c r="Y66" s="112">
        <v>6234</v>
      </c>
      <c r="Z66" s="112">
        <v>7247</v>
      </c>
    </row>
    <row r="67" spans="1:26" x14ac:dyDescent="0.25">
      <c r="S67" s="115" t="s">
        <v>40</v>
      </c>
      <c r="T67" s="115"/>
      <c r="U67" s="112"/>
      <c r="V67" s="112">
        <v>9398</v>
      </c>
      <c r="W67" s="112">
        <v>9859</v>
      </c>
      <c r="X67" s="112">
        <v>9798</v>
      </c>
      <c r="Y67" s="112">
        <v>9363</v>
      </c>
      <c r="Z67" s="112">
        <v>9706</v>
      </c>
    </row>
    <row r="68" spans="1:26" x14ac:dyDescent="0.25">
      <c r="S68" s="115" t="s">
        <v>41</v>
      </c>
      <c r="T68" s="115"/>
      <c r="U68" s="112"/>
      <c r="V68" s="112">
        <v>7985</v>
      </c>
      <c r="W68" s="112">
        <v>8206</v>
      </c>
      <c r="X68" s="112">
        <v>8237</v>
      </c>
      <c r="Y68" s="112">
        <v>8274</v>
      </c>
      <c r="Z68" s="112">
        <v>8849</v>
      </c>
    </row>
    <row r="69" spans="1:26" x14ac:dyDescent="0.25">
      <c r="S69" s="115" t="s">
        <v>42</v>
      </c>
      <c r="T69" s="115"/>
      <c r="U69" s="112"/>
      <c r="V69" s="112">
        <v>6557</v>
      </c>
      <c r="W69" s="112">
        <v>6990</v>
      </c>
      <c r="X69" s="112">
        <v>7145</v>
      </c>
      <c r="Y69" s="112">
        <v>7354</v>
      </c>
      <c r="Z69" s="112">
        <v>7721</v>
      </c>
    </row>
    <row r="70" spans="1:26" x14ac:dyDescent="0.25">
      <c r="S70" s="115" t="s">
        <v>43</v>
      </c>
      <c r="T70" s="115"/>
      <c r="U70" s="112"/>
      <c r="V70" s="112">
        <v>6125</v>
      </c>
      <c r="W70" s="112">
        <v>6211</v>
      </c>
      <c r="X70" s="112">
        <v>6060</v>
      </c>
      <c r="Y70" s="112">
        <v>6221</v>
      </c>
      <c r="Z70" s="112">
        <v>6897</v>
      </c>
    </row>
    <row r="71" spans="1:26" x14ac:dyDescent="0.25">
      <c r="S71" s="115" t="s">
        <v>44</v>
      </c>
      <c r="T71" s="115"/>
      <c r="U71" s="112"/>
      <c r="V71" s="112">
        <v>6325</v>
      </c>
      <c r="W71" s="112">
        <v>6417</v>
      </c>
      <c r="X71" s="112">
        <v>6281</v>
      </c>
      <c r="Y71" s="112">
        <v>6127</v>
      </c>
      <c r="Z71" s="112">
        <v>6565</v>
      </c>
    </row>
    <row r="72" spans="1:26" x14ac:dyDescent="0.25">
      <c r="S72" s="115" t="s">
        <v>45</v>
      </c>
      <c r="T72" s="115"/>
      <c r="U72" s="112"/>
      <c r="V72" s="112">
        <v>5285</v>
      </c>
      <c r="W72" s="112">
        <v>5493</v>
      </c>
      <c r="X72" s="112">
        <v>5518</v>
      </c>
      <c r="Y72" s="112">
        <v>5869</v>
      </c>
      <c r="Z72" s="112">
        <v>6352</v>
      </c>
    </row>
    <row r="73" spans="1:26" x14ac:dyDescent="0.25">
      <c r="S73" s="115" t="s">
        <v>46</v>
      </c>
      <c r="T73" s="115"/>
      <c r="U73" s="112"/>
      <c r="V73" s="112">
        <v>4569</v>
      </c>
      <c r="W73" s="112">
        <v>4608</v>
      </c>
      <c r="X73" s="112">
        <v>4571</v>
      </c>
      <c r="Y73" s="112">
        <v>4458</v>
      </c>
      <c r="Z73" s="112">
        <v>4827</v>
      </c>
    </row>
    <row r="74" spans="1:26" x14ac:dyDescent="0.25">
      <c r="S74" s="115" t="s">
        <v>47</v>
      </c>
      <c r="T74" s="115"/>
      <c r="U74" s="112"/>
      <c r="V74" s="112">
        <v>3034</v>
      </c>
      <c r="W74" s="112">
        <v>3243</v>
      </c>
      <c r="X74" s="112">
        <v>3230</v>
      </c>
      <c r="Y74" s="112">
        <v>3316</v>
      </c>
      <c r="Z74" s="112">
        <v>3618</v>
      </c>
    </row>
    <row r="75" spans="1:26" x14ac:dyDescent="0.25">
      <c r="S75" s="115" t="s">
        <v>48</v>
      </c>
      <c r="T75" s="115"/>
      <c r="U75" s="112"/>
      <c r="V75" s="112">
        <v>1747</v>
      </c>
      <c r="W75" s="112">
        <v>1756</v>
      </c>
      <c r="X75" s="112">
        <v>1788</v>
      </c>
      <c r="Y75" s="112">
        <v>1836</v>
      </c>
      <c r="Z75" s="112">
        <v>2037</v>
      </c>
    </row>
    <row r="76" spans="1:26" x14ac:dyDescent="0.25">
      <c r="S76" s="115" t="s">
        <v>49</v>
      </c>
      <c r="T76" s="115"/>
      <c r="U76" s="112"/>
      <c r="V76" s="112">
        <v>760</v>
      </c>
      <c r="W76" s="112">
        <v>847</v>
      </c>
      <c r="X76" s="112">
        <v>882</v>
      </c>
      <c r="Y76" s="112">
        <v>859</v>
      </c>
      <c r="Z76" s="112">
        <v>944</v>
      </c>
    </row>
    <row r="77" spans="1:26" x14ac:dyDescent="0.25">
      <c r="S77" s="115" t="s">
        <v>50</v>
      </c>
      <c r="T77" s="115"/>
      <c r="U77" s="112"/>
      <c r="V77" s="112">
        <v>262</v>
      </c>
      <c r="W77" s="112">
        <v>269</v>
      </c>
      <c r="X77" s="112">
        <v>269</v>
      </c>
      <c r="Y77" s="112">
        <v>314</v>
      </c>
      <c r="Z77" s="112">
        <v>345</v>
      </c>
    </row>
    <row r="78" spans="1:26" x14ac:dyDescent="0.25">
      <c r="S78" s="115" t="s">
        <v>51</v>
      </c>
      <c r="T78" s="115"/>
      <c r="U78" s="112"/>
      <c r="V78" s="112">
        <v>177</v>
      </c>
      <c r="W78" s="112">
        <v>154</v>
      </c>
      <c r="X78" s="112">
        <v>141</v>
      </c>
      <c r="Y78" s="112">
        <v>121</v>
      </c>
      <c r="Z78" s="112">
        <v>141</v>
      </c>
    </row>
    <row r="79" spans="1:26" x14ac:dyDescent="0.25">
      <c r="S79" s="115" t="s">
        <v>52</v>
      </c>
      <c r="T79" s="115"/>
      <c r="U79" s="112"/>
      <c r="V79" s="112">
        <v>196</v>
      </c>
      <c r="W79" s="112">
        <v>173</v>
      </c>
      <c r="X79" s="112">
        <v>166</v>
      </c>
      <c r="Y79" s="112">
        <v>138</v>
      </c>
      <c r="Z79" s="112">
        <v>142</v>
      </c>
    </row>
    <row r="80" spans="1:26" x14ac:dyDescent="0.25">
      <c r="S80" s="118" t="s">
        <v>53</v>
      </c>
      <c r="T80" s="118"/>
      <c r="U80" s="112"/>
      <c r="V80" s="112">
        <v>62602</v>
      </c>
      <c r="W80" s="112">
        <v>65167</v>
      </c>
      <c r="X80" s="112">
        <v>64737</v>
      </c>
      <c r="Y80" s="112">
        <v>64713</v>
      </c>
      <c r="Z80" s="112">
        <v>71212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Glen Eira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7524</v>
      </c>
      <c r="W83" s="112">
        <v>7670</v>
      </c>
      <c r="X83" s="112">
        <v>8037</v>
      </c>
      <c r="Y83" s="112">
        <v>7949</v>
      </c>
      <c r="Z83" s="112">
        <v>7955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11671</v>
      </c>
      <c r="W84" s="112">
        <v>12152</v>
      </c>
      <c r="X84" s="112">
        <v>12427</v>
      </c>
      <c r="Y84" s="112">
        <v>12172</v>
      </c>
      <c r="Z84" s="112">
        <v>12425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4301</v>
      </c>
      <c r="W85" s="112">
        <v>4394</v>
      </c>
      <c r="X85" s="112">
        <v>4331</v>
      </c>
      <c r="Y85" s="112">
        <v>4263</v>
      </c>
      <c r="Z85" s="112">
        <v>4344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138,424</v>
      </c>
      <c r="D86" s="96">
        <f t="shared" ref="D86:D91" si="4">AD4</f>
        <v>8.9884101788863635E-2</v>
      </c>
      <c r="E86" s="97">
        <f t="shared" ref="E86:E91" si="5">AD4</f>
        <v>8.9884101788863635E-2</v>
      </c>
      <c r="F86" s="96">
        <f t="shared" ref="F86:F91" si="6">AF4</f>
        <v>0.1097802470917415</v>
      </c>
      <c r="G86" s="97">
        <f t="shared" ref="G86:G91" si="7">AF4</f>
        <v>0.1097802470917415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2275</v>
      </c>
      <c r="W86" s="112">
        <v>2342</v>
      </c>
      <c r="X86" s="112">
        <v>2316</v>
      </c>
      <c r="Y86" s="112">
        <v>2275</v>
      </c>
      <c r="Z86" s="112">
        <v>2450</v>
      </c>
    </row>
    <row r="87" spans="1:30" ht="15" customHeight="1" x14ac:dyDescent="0.25">
      <c r="A87" s="98" t="s">
        <v>4</v>
      </c>
      <c r="B87" s="49"/>
      <c r="C87" s="57" t="str">
        <f t="shared" si="3"/>
        <v>67,145</v>
      </c>
      <c r="D87" s="96">
        <f t="shared" si="4"/>
        <v>7.8738512949039219E-2</v>
      </c>
      <c r="E87" s="97">
        <f t="shared" si="5"/>
        <v>7.8738512949039219E-2</v>
      </c>
      <c r="F87" s="96">
        <f t="shared" si="6"/>
        <v>8.0770035572295562E-2</v>
      </c>
      <c r="G87" s="97">
        <f t="shared" si="7"/>
        <v>8.0770035572295562E-2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3195</v>
      </c>
      <c r="W87" s="112">
        <v>3134</v>
      </c>
      <c r="X87" s="112">
        <v>3079</v>
      </c>
      <c r="Y87" s="112">
        <v>3052</v>
      </c>
      <c r="Z87" s="112">
        <v>3034</v>
      </c>
    </row>
    <row r="88" spans="1:30" ht="15" customHeight="1" x14ac:dyDescent="0.25">
      <c r="A88" s="98" t="s">
        <v>5</v>
      </c>
      <c r="B88" s="49"/>
      <c r="C88" s="57" t="str">
        <f t="shared" si="3"/>
        <v>71,216</v>
      </c>
      <c r="D88" s="96">
        <f t="shared" si="4"/>
        <v>0.10048985520683629</v>
      </c>
      <c r="E88" s="97">
        <f t="shared" si="5"/>
        <v>0.10048985520683629</v>
      </c>
      <c r="F88" s="96">
        <f t="shared" si="6"/>
        <v>0.1376357827476038</v>
      </c>
      <c r="G88" s="97">
        <f t="shared" si="7"/>
        <v>0.1376357827476038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2930</v>
      </c>
      <c r="W88" s="112">
        <v>2988</v>
      </c>
      <c r="X88" s="112">
        <v>2996</v>
      </c>
      <c r="Y88" s="112">
        <v>2886</v>
      </c>
      <c r="Z88" s="112">
        <v>2964</v>
      </c>
    </row>
    <row r="89" spans="1:30" ht="15" customHeight="1" x14ac:dyDescent="0.25">
      <c r="A89" s="49" t="s">
        <v>6</v>
      </c>
      <c r="B89" s="49"/>
      <c r="C89" s="57" t="str">
        <f t="shared" si="3"/>
        <v>90,884</v>
      </c>
      <c r="D89" s="96">
        <f t="shared" si="4"/>
        <v>2.0721256977279667E-2</v>
      </c>
      <c r="E89" s="97">
        <f t="shared" si="5"/>
        <v>2.0721256977279667E-2</v>
      </c>
      <c r="F89" s="96">
        <f t="shared" si="6"/>
        <v>3.7168909126182648E-2</v>
      </c>
      <c r="G89" s="97">
        <f t="shared" si="7"/>
        <v>3.7168909126182648E-2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1234</v>
      </c>
      <c r="W89" s="112">
        <v>1298</v>
      </c>
      <c r="X89" s="112">
        <v>1243</v>
      </c>
      <c r="Y89" s="112">
        <v>1227</v>
      </c>
      <c r="Z89" s="112">
        <v>1218</v>
      </c>
    </row>
    <row r="90" spans="1:30" ht="15" customHeight="1" x14ac:dyDescent="0.25">
      <c r="A90" s="49" t="s">
        <v>96</v>
      </c>
      <c r="B90" s="49"/>
      <c r="C90" s="57" t="str">
        <f t="shared" si="3"/>
        <v>$52,380</v>
      </c>
      <c r="D90" s="96">
        <f t="shared" si="4"/>
        <v>-5.5778762152303152E-3</v>
      </c>
      <c r="E90" s="97">
        <f t="shared" si="5"/>
        <v>-5.5778762152303152E-3</v>
      </c>
      <c r="F90" s="96">
        <f t="shared" si="6"/>
        <v>0.10975338983050853</v>
      </c>
      <c r="G90" s="97">
        <f t="shared" si="7"/>
        <v>0.10975338983050853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2309</v>
      </c>
      <c r="W90" s="112">
        <v>2428</v>
      </c>
      <c r="X90" s="112">
        <v>2427</v>
      </c>
      <c r="Y90" s="112">
        <v>2292</v>
      </c>
      <c r="Z90" s="112">
        <v>2290</v>
      </c>
    </row>
    <row r="91" spans="1:30" ht="15" customHeight="1" x14ac:dyDescent="0.25">
      <c r="A91" s="49" t="s">
        <v>7</v>
      </c>
      <c r="B91" s="49"/>
      <c r="C91" s="57" t="str">
        <f t="shared" si="3"/>
        <v>$7,797.9 mil</v>
      </c>
      <c r="D91" s="96">
        <f t="shared" si="4"/>
        <v>7.7925562193650766E-2</v>
      </c>
      <c r="E91" s="97">
        <f t="shared" si="5"/>
        <v>7.7925562193650766E-2</v>
      </c>
      <c r="F91" s="96">
        <f t="shared" si="6"/>
        <v>0.25774466055270207</v>
      </c>
      <c r="G91" s="97">
        <f t="shared" si="7"/>
        <v>0.25774466055270207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44117</v>
      </c>
      <c r="W91" s="112">
        <v>45203</v>
      </c>
      <c r="X91" s="112">
        <v>45660</v>
      </c>
      <c r="Y91" s="112">
        <v>44248</v>
      </c>
      <c r="Z91" s="112">
        <v>44942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4901</v>
      </c>
      <c r="W93" s="112">
        <v>5147</v>
      </c>
      <c r="X93" s="112">
        <v>5379</v>
      </c>
      <c r="Y93" s="112">
        <v>5391</v>
      </c>
      <c r="Z93" s="112">
        <v>5573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13091</v>
      </c>
      <c r="W94" s="112">
        <v>13676</v>
      </c>
      <c r="X94" s="112">
        <v>14027</v>
      </c>
      <c r="Y94" s="112">
        <v>14035</v>
      </c>
      <c r="Z94" s="112">
        <v>14537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1115</v>
      </c>
      <c r="W95" s="112">
        <v>1141</v>
      </c>
      <c r="X95" s="112">
        <v>1209</v>
      </c>
      <c r="Y95" s="112">
        <v>1178</v>
      </c>
      <c r="Z95" s="112">
        <v>1222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4159</v>
      </c>
      <c r="W96" s="112">
        <v>4344</v>
      </c>
      <c r="X96" s="112">
        <v>4559</v>
      </c>
      <c r="Y96" s="112">
        <v>4479</v>
      </c>
      <c r="Z96" s="112">
        <v>4731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7630</v>
      </c>
      <c r="W97" s="112">
        <v>7725</v>
      </c>
      <c r="X97" s="112">
        <v>7544</v>
      </c>
      <c r="Y97" s="112">
        <v>7362</v>
      </c>
      <c r="Z97" s="112">
        <v>7341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3603</v>
      </c>
      <c r="W98" s="112">
        <v>3691</v>
      </c>
      <c r="X98" s="112">
        <v>3748</v>
      </c>
      <c r="Y98" s="112">
        <v>3695</v>
      </c>
      <c r="Z98" s="112">
        <v>3780</v>
      </c>
    </row>
    <row r="99" spans="1:32" ht="15" customHeight="1" x14ac:dyDescent="0.25">
      <c r="S99" s="115" t="s">
        <v>197</v>
      </c>
      <c r="T99" s="115"/>
      <c r="U99" s="112"/>
      <c r="V99" s="112">
        <v>161</v>
      </c>
      <c r="W99" s="112">
        <v>168</v>
      </c>
      <c r="X99" s="112">
        <v>201</v>
      </c>
      <c r="Y99" s="112">
        <v>234</v>
      </c>
      <c r="Z99" s="112">
        <v>206</v>
      </c>
    </row>
    <row r="100" spans="1:32" ht="15" customHeight="1" x14ac:dyDescent="0.25">
      <c r="S100" s="115" t="s">
        <v>58</v>
      </c>
      <c r="T100" s="115"/>
      <c r="U100" s="112"/>
      <c r="V100" s="112">
        <v>1026</v>
      </c>
      <c r="W100" s="112">
        <v>1087</v>
      </c>
      <c r="X100" s="112">
        <v>1094</v>
      </c>
      <c r="Y100" s="112">
        <v>1098</v>
      </c>
      <c r="Z100" s="112">
        <v>1115</v>
      </c>
    </row>
    <row r="101" spans="1:32" x14ac:dyDescent="0.25">
      <c r="A101" s="18"/>
      <c r="S101" s="118" t="s">
        <v>53</v>
      </c>
      <c r="T101" s="118"/>
      <c r="U101" s="112"/>
      <c r="V101" s="112">
        <v>43510</v>
      </c>
      <c r="W101" s="112">
        <v>44721</v>
      </c>
      <c r="X101" s="112">
        <v>45482</v>
      </c>
      <c r="Y101" s="112">
        <v>44742</v>
      </c>
      <c r="Z101" s="112">
        <v>45881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97079</v>
      </c>
      <c r="W104" s="112">
        <v>100423</v>
      </c>
      <c r="X104" s="112">
        <v>100356</v>
      </c>
      <c r="Y104" s="112">
        <v>99517</v>
      </c>
      <c r="Z104" s="112">
        <v>109813</v>
      </c>
      <c r="AB104" s="109" t="str">
        <f>TEXT(Z104,"###,###")</f>
        <v>109,813</v>
      </c>
      <c r="AD104" s="130">
        <f>Z104/($Z$4)*100</f>
        <v>79.330896376350921</v>
      </c>
      <c r="AF104" s="109"/>
    </row>
    <row r="105" spans="1:32" x14ac:dyDescent="0.25">
      <c r="S105" s="115" t="s">
        <v>17</v>
      </c>
      <c r="T105" s="115"/>
      <c r="U105" s="112"/>
      <c r="V105" s="112">
        <v>18448</v>
      </c>
      <c r="W105" s="112">
        <v>19752</v>
      </c>
      <c r="X105" s="112">
        <v>18814</v>
      </c>
      <c r="Y105" s="112">
        <v>18702</v>
      </c>
      <c r="Z105" s="112">
        <v>20465</v>
      </c>
      <c r="AB105" s="109" t="str">
        <f>TEXT(Z105,"###,###")</f>
        <v>20,465</v>
      </c>
      <c r="AD105" s="130">
        <f>Z105/($Z$4)*100</f>
        <v>14.784285961971912</v>
      </c>
      <c r="AF105" s="109"/>
    </row>
    <row r="106" spans="1:32" x14ac:dyDescent="0.25">
      <c r="S106" s="118" t="s">
        <v>53</v>
      </c>
      <c r="T106" s="118"/>
      <c r="U106" s="120"/>
      <c r="V106" s="120">
        <v>115527</v>
      </c>
      <c r="W106" s="120">
        <v>120175</v>
      </c>
      <c r="X106" s="120">
        <v>119170</v>
      </c>
      <c r="Y106" s="120">
        <v>118219</v>
      </c>
      <c r="Z106" s="120">
        <v>130278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22528</v>
      </c>
      <c r="W108" s="112">
        <v>20424</v>
      </c>
      <c r="X108" s="112">
        <v>21143</v>
      </c>
      <c r="Y108" s="112">
        <v>20098</v>
      </c>
      <c r="Z108" s="112">
        <v>21512</v>
      </c>
      <c r="AB108" s="109" t="str">
        <f>TEXT(Z108,"###,###")</f>
        <v>21,512</v>
      </c>
      <c r="AD108" s="130">
        <f>Z108/($Z$4)*100</f>
        <v>15.540657689418019</v>
      </c>
      <c r="AF108" s="109"/>
    </row>
    <row r="109" spans="1:32" x14ac:dyDescent="0.25">
      <c r="S109" s="115" t="s">
        <v>20</v>
      </c>
      <c r="T109" s="115"/>
      <c r="U109" s="112"/>
      <c r="V109" s="112">
        <v>16705</v>
      </c>
      <c r="W109" s="112">
        <v>16807</v>
      </c>
      <c r="X109" s="112">
        <v>16703</v>
      </c>
      <c r="Y109" s="112">
        <v>18018</v>
      </c>
      <c r="Z109" s="112">
        <v>19694</v>
      </c>
      <c r="AB109" s="109" t="str">
        <f>TEXT(Z109,"###,###")</f>
        <v>19,694</v>
      </c>
      <c r="AD109" s="130">
        <f>Z109/($Z$4)*100</f>
        <v>14.227301623995839</v>
      </c>
      <c r="AF109" s="109"/>
    </row>
    <row r="110" spans="1:32" x14ac:dyDescent="0.25">
      <c r="S110" s="115" t="s">
        <v>21</v>
      </c>
      <c r="T110" s="115"/>
      <c r="U110" s="112"/>
      <c r="V110" s="112">
        <v>25364</v>
      </c>
      <c r="W110" s="112">
        <v>28991</v>
      </c>
      <c r="X110" s="112">
        <v>27346</v>
      </c>
      <c r="Y110" s="112">
        <v>26689</v>
      </c>
      <c r="Z110" s="112">
        <v>29406</v>
      </c>
      <c r="AB110" s="109" t="str">
        <f>TEXT(Z110,"###,###")</f>
        <v>29,406</v>
      </c>
      <c r="AD110" s="130">
        <f>Z110/($Z$4)*100</f>
        <v>21.24342599549211</v>
      </c>
      <c r="AF110" s="109"/>
    </row>
    <row r="111" spans="1:32" x14ac:dyDescent="0.25">
      <c r="S111" s="115" t="s">
        <v>22</v>
      </c>
      <c r="T111" s="115"/>
      <c r="U111" s="112"/>
      <c r="V111" s="112">
        <v>50806</v>
      </c>
      <c r="W111" s="112">
        <v>54191</v>
      </c>
      <c r="X111" s="112">
        <v>54120</v>
      </c>
      <c r="Y111" s="112">
        <v>53414</v>
      </c>
      <c r="Z111" s="112">
        <v>59669</v>
      </c>
      <c r="AB111" s="109" t="str">
        <f>TEXT(Z111,"###,###")</f>
        <v>59,669</v>
      </c>
      <c r="AD111" s="130">
        <f>Z111/($Z$4)*100</f>
        <v>43.105964283650231</v>
      </c>
      <c r="AF111" s="109"/>
    </row>
    <row r="112" spans="1:32" x14ac:dyDescent="0.25">
      <c r="S112" s="118" t="s">
        <v>53</v>
      </c>
      <c r="T112" s="118"/>
      <c r="U112" s="112"/>
      <c r="V112" s="112">
        <v>124731</v>
      </c>
      <c r="W112" s="112">
        <v>129733</v>
      </c>
      <c r="X112" s="112">
        <v>128691</v>
      </c>
      <c r="Y112" s="112">
        <v>127008</v>
      </c>
      <c r="Z112" s="112">
        <v>138426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40.840000000000003</v>
      </c>
      <c r="W118" s="131">
        <v>40.64</v>
      </c>
      <c r="X118" s="131">
        <v>40.79</v>
      </c>
      <c r="Y118" s="131">
        <v>41.2</v>
      </c>
      <c r="Z118" s="131">
        <v>41.13</v>
      </c>
      <c r="AB118" s="109" t="str">
        <f>TEXT(Z118,"##.0")</f>
        <v>41.1</v>
      </c>
    </row>
    <row r="120" spans="19:32" x14ac:dyDescent="0.25">
      <c r="S120" s="101" t="s">
        <v>98</v>
      </c>
      <c r="T120" s="112"/>
      <c r="U120" s="112"/>
      <c r="V120" s="112">
        <v>74197</v>
      </c>
      <c r="W120" s="112">
        <v>75926</v>
      </c>
      <c r="X120" s="112">
        <v>77057</v>
      </c>
      <c r="Y120" s="112">
        <v>74639</v>
      </c>
      <c r="Z120" s="112">
        <v>76590</v>
      </c>
      <c r="AB120" s="109" t="str">
        <f>TEXT(Z120,"###,###")</f>
        <v>76,590</v>
      </c>
    </row>
    <row r="121" spans="19:32" x14ac:dyDescent="0.25">
      <c r="S121" s="101" t="s">
        <v>99</v>
      </c>
      <c r="T121" s="112"/>
      <c r="U121" s="112"/>
      <c r="V121" s="112">
        <v>6401</v>
      </c>
      <c r="W121" s="112">
        <v>6332</v>
      </c>
      <c r="X121" s="112">
        <v>6394</v>
      </c>
      <c r="Y121" s="112">
        <v>6301</v>
      </c>
      <c r="Z121" s="112">
        <v>6028</v>
      </c>
      <c r="AB121" s="109" t="str">
        <f>TEXT(Z121,"###,###")</f>
        <v>6,028</v>
      </c>
    </row>
    <row r="122" spans="19:32" x14ac:dyDescent="0.25">
      <c r="S122" s="101" t="s">
        <v>100</v>
      </c>
      <c r="T122" s="112"/>
      <c r="U122" s="112"/>
      <c r="V122" s="112">
        <v>7028</v>
      </c>
      <c r="W122" s="112">
        <v>7669</v>
      </c>
      <c r="X122" s="112">
        <v>7690</v>
      </c>
      <c r="Y122" s="112">
        <v>8099</v>
      </c>
      <c r="Z122" s="112">
        <v>8268</v>
      </c>
      <c r="AB122" s="109" t="str">
        <f>TEXT(Z122,"###,###")</f>
        <v>8,268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81225</v>
      </c>
      <c r="W124" s="112">
        <v>83595</v>
      </c>
      <c r="X124" s="112">
        <v>84747</v>
      </c>
      <c r="Y124" s="112">
        <v>82738</v>
      </c>
      <c r="Z124" s="112">
        <v>84858</v>
      </c>
      <c r="AB124" s="109" t="str">
        <f>TEXT(Z124,"###,###")</f>
        <v>84,858</v>
      </c>
      <c r="AD124" s="127">
        <f>Z124/$Z$7*100</f>
        <v>93.369570001320369</v>
      </c>
    </row>
    <row r="125" spans="19:32" x14ac:dyDescent="0.25">
      <c r="S125" s="101" t="s">
        <v>102</v>
      </c>
      <c r="T125" s="112"/>
      <c r="U125" s="112"/>
      <c r="V125" s="112">
        <v>13429</v>
      </c>
      <c r="W125" s="112">
        <v>14001</v>
      </c>
      <c r="X125" s="112">
        <v>14084</v>
      </c>
      <c r="Y125" s="112">
        <v>14400</v>
      </c>
      <c r="Z125" s="112">
        <v>14296</v>
      </c>
      <c r="AB125" s="109" t="str">
        <f>TEXT(Z125,"###,###")</f>
        <v>14,296</v>
      </c>
      <c r="AD125" s="127">
        <f>Z125/$Z$7*100</f>
        <v>15.729941463844021</v>
      </c>
    </row>
    <row r="127" spans="19:32" x14ac:dyDescent="0.25">
      <c r="S127" s="101" t="s">
        <v>103</v>
      </c>
      <c r="T127" s="112"/>
      <c r="U127" s="112"/>
      <c r="V127" s="112">
        <v>44117</v>
      </c>
      <c r="W127" s="112">
        <v>45201</v>
      </c>
      <c r="X127" s="112">
        <v>45659</v>
      </c>
      <c r="Y127" s="112">
        <v>44251</v>
      </c>
      <c r="Z127" s="112">
        <v>44944</v>
      </c>
      <c r="AB127" s="109" t="str">
        <f>TEXT(Z127,"###,###")</f>
        <v>44,944</v>
      </c>
      <c r="AD127" s="127">
        <f>Z127/$Z$7*100</f>
        <v>49.452048765459267</v>
      </c>
    </row>
    <row r="128" spans="19:32" x14ac:dyDescent="0.25">
      <c r="S128" s="101" t="s">
        <v>104</v>
      </c>
      <c r="T128" s="112"/>
      <c r="U128" s="112"/>
      <c r="V128" s="112">
        <v>43508</v>
      </c>
      <c r="W128" s="112">
        <v>44716</v>
      </c>
      <c r="X128" s="112">
        <v>45481</v>
      </c>
      <c r="Y128" s="112">
        <v>44744</v>
      </c>
      <c r="Z128" s="112">
        <v>45879</v>
      </c>
      <c r="AB128" s="109" t="str">
        <f>TEXT(Z128,"###,###")</f>
        <v>45,879</v>
      </c>
      <c r="AD128" s="127">
        <f>Z128/$Z$7*100</f>
        <v>50.480832709827915</v>
      </c>
    </row>
    <row r="130" spans="19:20" x14ac:dyDescent="0.25">
      <c r="S130" s="101" t="s">
        <v>280</v>
      </c>
      <c r="T130" s="127">
        <v>84.272259143523613</v>
      </c>
    </row>
    <row r="131" spans="19:20" x14ac:dyDescent="0.25">
      <c r="S131" s="101" t="s">
        <v>281</v>
      </c>
      <c r="T131" s="127">
        <v>6.6326306060472682</v>
      </c>
    </row>
    <row r="132" spans="19:20" x14ac:dyDescent="0.25">
      <c r="S132" s="101" t="s">
        <v>282</v>
      </c>
      <c r="T132" s="127">
        <v>9.0973108577967512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8F758B-52C7-46DA-ACCB-BEC0FCB07B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334ADB5-A743-4C97-B787-526C6FFB6C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99CF7C5-203A-4077-B293-8D2C45C6DE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8092721-FC98-4010-B317-757AE11FA1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5ED7F-48F7-41CD-8746-BAF6A1B0D69B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129</v>
      </c>
      <c r="T1" s="99"/>
      <c r="U1" s="99"/>
      <c r="V1" s="99"/>
      <c r="W1" s="99"/>
      <c r="X1" s="99"/>
      <c r="Y1" s="100" t="s">
        <v>223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129</v>
      </c>
      <c r="Y3" s="105" t="s">
        <v>223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8.23 Glenelg,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16000</v>
      </c>
      <c r="W4" s="108">
        <v>16079</v>
      </c>
      <c r="X4" s="108">
        <v>16027</v>
      </c>
      <c r="Y4" s="108">
        <v>16300</v>
      </c>
      <c r="Z4" s="108">
        <v>17093</v>
      </c>
      <c r="AB4" s="109" t="str">
        <f>TEXT(Z4,"###,###")</f>
        <v>17,093</v>
      </c>
      <c r="AD4" s="110">
        <f>Z4/Y4-1</f>
        <v>4.8650306748466265E-2</v>
      </c>
      <c r="AF4" s="110">
        <f>Z4/V4-1</f>
        <v>6.8312499999999998E-2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8568</v>
      </c>
      <c r="W5" s="108">
        <v>8428</v>
      </c>
      <c r="X5" s="108">
        <v>8481</v>
      </c>
      <c r="Y5" s="108">
        <v>8456</v>
      </c>
      <c r="Z5" s="108">
        <v>8838</v>
      </c>
      <c r="AB5" s="109" t="str">
        <f>TEXT(Z5,"###,###")</f>
        <v>8,838</v>
      </c>
      <c r="AD5" s="110">
        <f t="shared" ref="AD5:AD9" si="0">Z5/Y5-1</f>
        <v>4.5175023651844892E-2</v>
      </c>
      <c r="AF5" s="110">
        <f t="shared" ref="AF5:AF9" si="1">Z5/V5-1</f>
        <v>3.1512605042016917E-2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7430</v>
      </c>
      <c r="W6" s="108">
        <v>7649</v>
      </c>
      <c r="X6" s="108">
        <v>7546</v>
      </c>
      <c r="Y6" s="108">
        <v>7837</v>
      </c>
      <c r="Z6" s="108">
        <v>8244</v>
      </c>
      <c r="AB6" s="109" t="str">
        <f>TEXT(Z6,"###,###")</f>
        <v>8,244</v>
      </c>
      <c r="AD6" s="110">
        <f t="shared" si="0"/>
        <v>5.1933137680234776E-2</v>
      </c>
      <c r="AF6" s="110">
        <f t="shared" si="1"/>
        <v>0.10955585464333772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10907</v>
      </c>
      <c r="W7" s="108">
        <v>10891</v>
      </c>
      <c r="X7" s="108">
        <v>11004</v>
      </c>
      <c r="Y7" s="108">
        <v>11059</v>
      </c>
      <c r="Z7" s="108">
        <v>11195</v>
      </c>
      <c r="AB7" s="109" t="str">
        <f>TEXT(Z7,"###,###")</f>
        <v>11,195</v>
      </c>
      <c r="AD7" s="110">
        <f t="shared" si="0"/>
        <v>1.2297676100913257E-2</v>
      </c>
      <c r="AF7" s="110">
        <f t="shared" si="1"/>
        <v>2.6405060970019267E-2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17,093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11,195</v>
      </c>
      <c r="P8" s="67"/>
      <c r="S8" s="107" t="s">
        <v>83</v>
      </c>
      <c r="T8" s="108"/>
      <c r="U8" s="108"/>
      <c r="V8" s="108">
        <v>35204</v>
      </c>
      <c r="W8" s="108">
        <v>36678</v>
      </c>
      <c r="X8" s="108">
        <v>35911.61</v>
      </c>
      <c r="Y8" s="108">
        <v>37880</v>
      </c>
      <c r="Z8" s="108">
        <v>40010</v>
      </c>
      <c r="AB8" s="109" t="str">
        <f>TEXT(Z8,"$###,###")</f>
        <v>$40,010</v>
      </c>
      <c r="AD8" s="110">
        <f t="shared" si="0"/>
        <v>5.6230200633579752E-2</v>
      </c>
      <c r="AF8" s="110">
        <f t="shared" si="1"/>
        <v>0.13651857743438245</v>
      </c>
    </row>
    <row r="9" spans="1:32" x14ac:dyDescent="0.25">
      <c r="A9" s="30" t="s">
        <v>14</v>
      </c>
      <c r="B9" s="71"/>
      <c r="C9" s="72"/>
      <c r="D9" s="73">
        <f>AD104</f>
        <v>71.900778096296719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52.523447967842785</v>
      </c>
      <c r="P9" s="74" t="s">
        <v>84</v>
      </c>
      <c r="S9" s="107" t="s">
        <v>7</v>
      </c>
      <c r="T9" s="108"/>
      <c r="U9" s="108"/>
      <c r="V9" s="108">
        <v>553927270</v>
      </c>
      <c r="W9" s="108">
        <v>571041272</v>
      </c>
      <c r="X9" s="108">
        <v>583802386</v>
      </c>
      <c r="Y9" s="108">
        <v>614575719</v>
      </c>
      <c r="Z9" s="108">
        <v>654975069</v>
      </c>
      <c r="AB9" s="109" t="str">
        <f>TEXT(Z9/1000000,"$#,###.0")&amp;" mil"</f>
        <v>$655.0 mil</v>
      </c>
      <c r="AD9" s="110">
        <f t="shared" si="0"/>
        <v>6.5735350016325578E-2</v>
      </c>
      <c r="AF9" s="110">
        <f t="shared" si="1"/>
        <v>0.18242069757641644</v>
      </c>
    </row>
    <row r="10" spans="1:32" x14ac:dyDescent="0.25">
      <c r="A10" s="30" t="s">
        <v>17</v>
      </c>
      <c r="B10" s="71"/>
      <c r="C10" s="72"/>
      <c r="D10" s="73">
        <f>AD105</f>
        <v>16.872403908032528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47.360428762840556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77.722197409557836</v>
      </c>
      <c r="P11" s="74" t="s">
        <v>84</v>
      </c>
      <c r="S11" s="107" t="s">
        <v>29</v>
      </c>
      <c r="T11" s="112"/>
      <c r="U11" s="112"/>
      <c r="V11" s="112">
        <v>13561</v>
      </c>
      <c r="W11" s="112">
        <v>13737</v>
      </c>
      <c r="X11" s="112">
        <v>13592</v>
      </c>
      <c r="Y11" s="112">
        <v>13810</v>
      </c>
      <c r="Z11" s="112">
        <v>14608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12.014292094685128</v>
      </c>
      <c r="P12" s="74" t="s">
        <v>84</v>
      </c>
      <c r="S12" s="107" t="s">
        <v>30</v>
      </c>
      <c r="T12" s="112"/>
      <c r="U12" s="112"/>
      <c r="V12" s="112">
        <v>2440</v>
      </c>
      <c r="W12" s="112">
        <v>2336</v>
      </c>
      <c r="X12" s="112">
        <v>2433</v>
      </c>
      <c r="Y12" s="112">
        <v>2490</v>
      </c>
      <c r="Z12" s="112">
        <v>2492</v>
      </c>
    </row>
    <row r="13" spans="1:32" ht="15" customHeight="1" x14ac:dyDescent="0.25">
      <c r="A13" s="30" t="s">
        <v>19</v>
      </c>
      <c r="B13" s="72"/>
      <c r="C13" s="72"/>
      <c r="D13" s="73">
        <f>AD108</f>
        <v>14.064236822090914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10.23671281822242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18.522202071023226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24.097583806236472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19.59628438728117</v>
      </c>
      <c r="P15" s="74" t="s">
        <v>84</v>
      </c>
      <c r="S15" s="115" t="s">
        <v>60</v>
      </c>
      <c r="T15" s="115"/>
      <c r="U15" s="116"/>
      <c r="V15" s="116">
        <v>1927</v>
      </c>
      <c r="W15" s="116">
        <v>2080</v>
      </c>
      <c r="X15" s="116">
        <v>2059</v>
      </c>
      <c r="Y15" s="112">
        <v>2042</v>
      </c>
      <c r="Z15" s="112">
        <v>2030</v>
      </c>
      <c r="AB15" s="117">
        <f t="shared" ref="AB15:AB34" si="2">IF(Z15="np",0,Z15/$Z$34)</f>
        <v>0.11874122601778193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32.089159304978651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80.403715612718827</v>
      </c>
      <c r="P16" s="37" t="s">
        <v>84</v>
      </c>
      <c r="S16" s="115" t="s">
        <v>61</v>
      </c>
      <c r="T16" s="115"/>
      <c r="U16" s="116"/>
      <c r="V16" s="116">
        <v>60</v>
      </c>
      <c r="W16" s="116">
        <v>50</v>
      </c>
      <c r="X16" s="116">
        <v>59</v>
      </c>
      <c r="Y16" s="112">
        <v>50</v>
      </c>
      <c r="Z16" s="112">
        <v>60</v>
      </c>
      <c r="AB16" s="117">
        <f t="shared" si="2"/>
        <v>3.5095928872250818E-3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1432</v>
      </c>
      <c r="W17" s="116">
        <v>1227</v>
      </c>
      <c r="X17" s="116">
        <v>1275</v>
      </c>
      <c r="Y17" s="112">
        <v>1307</v>
      </c>
      <c r="Z17" s="112">
        <v>1347</v>
      </c>
      <c r="AB17" s="117">
        <f t="shared" si="2"/>
        <v>7.8790360318203093E-2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93</v>
      </c>
      <c r="W18" s="116">
        <v>117</v>
      </c>
      <c r="X18" s="116">
        <v>114</v>
      </c>
      <c r="Y18" s="112">
        <v>123</v>
      </c>
      <c r="Z18" s="112">
        <v>131</v>
      </c>
      <c r="AB18" s="117">
        <f t="shared" si="2"/>
        <v>7.6626111371080954E-3</v>
      </c>
    </row>
    <row r="19" spans="1:28" x14ac:dyDescent="0.25">
      <c r="A19" s="63" t="str">
        <f>$S$1&amp;" ("&amp;$V$2&amp;" to "&amp;$Z$2&amp;")"</f>
        <v>Glenelg (2017-18 to 2021-22)</v>
      </c>
      <c r="B19" s="63"/>
      <c r="C19" s="63"/>
      <c r="D19" s="63"/>
      <c r="E19" s="63"/>
      <c r="F19" s="63"/>
      <c r="G19" s="63" t="str">
        <f>$S$1&amp;" ("&amp;$V$2&amp;" to "&amp;$Z$2&amp;")"</f>
        <v>Glenelg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1044</v>
      </c>
      <c r="W19" s="116">
        <v>1031</v>
      </c>
      <c r="X19" s="116">
        <v>1010</v>
      </c>
      <c r="Y19" s="112">
        <v>1069</v>
      </c>
      <c r="Z19" s="112">
        <v>1123</v>
      </c>
      <c r="AB19" s="117">
        <f t="shared" si="2"/>
        <v>6.568788020589611E-2</v>
      </c>
    </row>
    <row r="20" spans="1:28" x14ac:dyDescent="0.25">
      <c r="S20" s="115" t="s">
        <v>65</v>
      </c>
      <c r="T20" s="115"/>
      <c r="U20" s="116"/>
      <c r="V20" s="116">
        <v>333</v>
      </c>
      <c r="W20" s="116">
        <v>333</v>
      </c>
      <c r="X20" s="116">
        <v>339</v>
      </c>
      <c r="Y20" s="112">
        <v>395</v>
      </c>
      <c r="Z20" s="112">
        <v>430</v>
      </c>
      <c r="AB20" s="117">
        <f t="shared" si="2"/>
        <v>2.5152082358446421E-2</v>
      </c>
    </row>
    <row r="21" spans="1:28" x14ac:dyDescent="0.25">
      <c r="S21" s="115" t="s">
        <v>66</v>
      </c>
      <c r="T21" s="115"/>
      <c r="U21" s="116"/>
      <c r="V21" s="116">
        <v>1087</v>
      </c>
      <c r="W21" s="116">
        <v>1128</v>
      </c>
      <c r="X21" s="116">
        <v>1189</v>
      </c>
      <c r="Y21" s="112">
        <v>1239</v>
      </c>
      <c r="Z21" s="112">
        <v>1248</v>
      </c>
      <c r="AB21" s="117">
        <f t="shared" si="2"/>
        <v>7.299953205428171E-2</v>
      </c>
    </row>
    <row r="22" spans="1:28" x14ac:dyDescent="0.25">
      <c r="S22" s="115" t="s">
        <v>67</v>
      </c>
      <c r="T22" s="115"/>
      <c r="U22" s="116"/>
      <c r="V22" s="116">
        <v>1174</v>
      </c>
      <c r="W22" s="116">
        <v>1090</v>
      </c>
      <c r="X22" s="116">
        <v>1126</v>
      </c>
      <c r="Y22" s="112">
        <v>1184</v>
      </c>
      <c r="Z22" s="112">
        <v>1374</v>
      </c>
      <c r="AB22" s="117">
        <f t="shared" si="2"/>
        <v>8.036967711745438E-2</v>
      </c>
    </row>
    <row r="23" spans="1:28" x14ac:dyDescent="0.25">
      <c r="S23" s="115" t="s">
        <v>68</v>
      </c>
      <c r="T23" s="115"/>
      <c r="U23" s="116"/>
      <c r="V23" s="116">
        <v>1148</v>
      </c>
      <c r="W23" s="116">
        <v>1098</v>
      </c>
      <c r="X23" s="116">
        <v>1094</v>
      </c>
      <c r="Y23" s="112">
        <v>996</v>
      </c>
      <c r="Z23" s="112">
        <v>954</v>
      </c>
      <c r="AB23" s="117">
        <f t="shared" si="2"/>
        <v>5.5802526906878799E-2</v>
      </c>
    </row>
    <row r="24" spans="1:28" x14ac:dyDescent="0.25">
      <c r="S24" s="115" t="s">
        <v>69</v>
      </c>
      <c r="T24" s="115"/>
      <c r="U24" s="116"/>
      <c r="V24" s="116">
        <v>65</v>
      </c>
      <c r="W24" s="116">
        <v>53</v>
      </c>
      <c r="X24" s="116">
        <v>54</v>
      </c>
      <c r="Y24" s="112">
        <v>47</v>
      </c>
      <c r="Z24" s="112">
        <v>72</v>
      </c>
      <c r="AB24" s="117">
        <f t="shared" si="2"/>
        <v>4.2115114646700987E-3</v>
      </c>
    </row>
    <row r="25" spans="1:28" x14ac:dyDescent="0.25">
      <c r="S25" s="115" t="s">
        <v>70</v>
      </c>
      <c r="T25" s="115"/>
      <c r="U25" s="116"/>
      <c r="V25" s="116">
        <v>409</v>
      </c>
      <c r="W25" s="116">
        <v>408</v>
      </c>
      <c r="X25" s="116">
        <v>391</v>
      </c>
      <c r="Y25" s="112">
        <v>428</v>
      </c>
      <c r="Z25" s="112">
        <v>459</v>
      </c>
      <c r="AB25" s="117">
        <f t="shared" si="2"/>
        <v>2.6848385587271876E-2</v>
      </c>
    </row>
    <row r="26" spans="1:28" x14ac:dyDescent="0.25">
      <c r="S26" s="115" t="s">
        <v>71</v>
      </c>
      <c r="T26" s="115"/>
      <c r="U26" s="116"/>
      <c r="V26" s="116">
        <v>224</v>
      </c>
      <c r="W26" s="116">
        <v>208</v>
      </c>
      <c r="X26" s="116">
        <v>189</v>
      </c>
      <c r="Y26" s="112">
        <v>188</v>
      </c>
      <c r="Z26" s="112">
        <v>184</v>
      </c>
      <c r="AB26" s="117">
        <f t="shared" si="2"/>
        <v>1.0762751520823585E-2</v>
      </c>
    </row>
    <row r="27" spans="1:28" x14ac:dyDescent="0.25">
      <c r="S27" s="115" t="s">
        <v>72</v>
      </c>
      <c r="T27" s="115"/>
      <c r="U27" s="116"/>
      <c r="V27" s="116">
        <v>465</v>
      </c>
      <c r="W27" s="116">
        <v>478</v>
      </c>
      <c r="X27" s="116">
        <v>478</v>
      </c>
      <c r="Y27" s="112">
        <v>487</v>
      </c>
      <c r="Z27" s="112">
        <v>588</v>
      </c>
      <c r="AB27" s="117">
        <f t="shared" si="2"/>
        <v>3.43940102948058E-2</v>
      </c>
    </row>
    <row r="28" spans="1:28" x14ac:dyDescent="0.25">
      <c r="S28" s="115" t="s">
        <v>73</v>
      </c>
      <c r="T28" s="115"/>
      <c r="U28" s="116"/>
      <c r="V28" s="116">
        <v>827</v>
      </c>
      <c r="W28" s="116">
        <v>904</v>
      </c>
      <c r="X28" s="116">
        <v>975</v>
      </c>
      <c r="Y28" s="112">
        <v>1024</v>
      </c>
      <c r="Z28" s="112">
        <v>986</v>
      </c>
      <c r="AB28" s="117">
        <f t="shared" si="2"/>
        <v>5.7674309780065512E-2</v>
      </c>
    </row>
    <row r="29" spans="1:28" x14ac:dyDescent="0.25">
      <c r="S29" s="115" t="s">
        <v>74</v>
      </c>
      <c r="T29" s="115"/>
      <c r="U29" s="116"/>
      <c r="V29" s="116">
        <v>790</v>
      </c>
      <c r="W29" s="116">
        <v>1255</v>
      </c>
      <c r="X29" s="116">
        <v>829</v>
      </c>
      <c r="Y29" s="112">
        <v>827</v>
      </c>
      <c r="Z29" s="112">
        <v>992</v>
      </c>
      <c r="AB29" s="117">
        <f t="shared" si="2"/>
        <v>5.8025269068788021E-2</v>
      </c>
    </row>
    <row r="30" spans="1:28" x14ac:dyDescent="0.25">
      <c r="S30" s="115" t="s">
        <v>75</v>
      </c>
      <c r="T30" s="115"/>
      <c r="U30" s="116"/>
      <c r="V30" s="116">
        <v>1003</v>
      </c>
      <c r="W30" s="116">
        <v>605</v>
      </c>
      <c r="X30" s="116">
        <v>941</v>
      </c>
      <c r="Y30" s="112">
        <v>907</v>
      </c>
      <c r="Z30" s="112">
        <v>959</v>
      </c>
      <c r="AB30" s="117">
        <f t="shared" si="2"/>
        <v>5.6094992980814225E-2</v>
      </c>
    </row>
    <row r="31" spans="1:28" x14ac:dyDescent="0.25">
      <c r="S31" s="115" t="s">
        <v>76</v>
      </c>
      <c r="T31" s="115"/>
      <c r="U31" s="116"/>
      <c r="V31" s="116">
        <v>1806</v>
      </c>
      <c r="W31" s="116">
        <v>1998</v>
      </c>
      <c r="X31" s="116">
        <v>1784</v>
      </c>
      <c r="Y31" s="112">
        <v>1988</v>
      </c>
      <c r="Z31" s="112">
        <v>2082</v>
      </c>
      <c r="AB31" s="117">
        <f t="shared" si="2"/>
        <v>0.12178287318671034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140</v>
      </c>
      <c r="W32" s="116">
        <v>147</v>
      </c>
      <c r="X32" s="116">
        <v>251</v>
      </c>
      <c r="Y32" s="112">
        <v>251</v>
      </c>
      <c r="Z32" s="112">
        <v>314</v>
      </c>
      <c r="AB32" s="117">
        <f t="shared" si="2"/>
        <v>1.8366869443144595E-2</v>
      </c>
    </row>
    <row r="33" spans="19:32" x14ac:dyDescent="0.25">
      <c r="S33" s="115" t="s">
        <v>78</v>
      </c>
      <c r="T33" s="115"/>
      <c r="U33" s="116"/>
      <c r="V33" s="116">
        <v>451</v>
      </c>
      <c r="W33" s="116">
        <v>565</v>
      </c>
      <c r="X33" s="116">
        <v>554</v>
      </c>
      <c r="Y33" s="112">
        <v>568</v>
      </c>
      <c r="Z33" s="112">
        <v>581</v>
      </c>
      <c r="AB33" s="117">
        <f t="shared" si="2"/>
        <v>3.3984557791296208E-2</v>
      </c>
    </row>
    <row r="34" spans="19:32" x14ac:dyDescent="0.25">
      <c r="S34" s="118" t="s">
        <v>53</v>
      </c>
      <c r="T34" s="118"/>
      <c r="U34" s="119"/>
      <c r="V34" s="119">
        <v>15999</v>
      </c>
      <c r="W34" s="119">
        <v>16076</v>
      </c>
      <c r="X34" s="119">
        <v>16030</v>
      </c>
      <c r="Y34" s="120">
        <v>16300</v>
      </c>
      <c r="Z34" s="120">
        <v>17096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8994</v>
      </c>
      <c r="W37" s="112">
        <v>8892</v>
      </c>
      <c r="X37" s="112">
        <v>9024</v>
      </c>
      <c r="Y37" s="112">
        <v>9061</v>
      </c>
      <c r="Z37" s="112">
        <v>9002</v>
      </c>
      <c r="AB37" s="132">
        <f>Z37/Z40*100</f>
        <v>80.403715612718827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1906</v>
      </c>
      <c r="W38" s="112">
        <v>1997</v>
      </c>
      <c r="X38" s="112">
        <v>1976</v>
      </c>
      <c r="Y38" s="112">
        <v>2000</v>
      </c>
      <c r="Z38" s="112">
        <v>2194</v>
      </c>
      <c r="AB38" s="132">
        <f>Z38/Z40*100</f>
        <v>19.59628438728117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10900</v>
      </c>
      <c r="W40" s="112">
        <v>10889</v>
      </c>
      <c r="X40" s="112">
        <v>11000</v>
      </c>
      <c r="Y40" s="112">
        <v>11061</v>
      </c>
      <c r="Z40" s="112">
        <v>11196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3</v>
      </c>
      <c r="X44" s="112">
        <v>6</v>
      </c>
      <c r="Y44" s="112">
        <v>4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201</v>
      </c>
      <c r="W45" s="112">
        <v>226</v>
      </c>
      <c r="X45" s="112">
        <v>201</v>
      </c>
      <c r="Y45" s="112">
        <v>218</v>
      </c>
      <c r="Z45" s="112">
        <v>233</v>
      </c>
    </row>
    <row r="46" spans="19:32" x14ac:dyDescent="0.25">
      <c r="S46" s="115" t="s">
        <v>38</v>
      </c>
      <c r="T46" s="115"/>
      <c r="U46" s="112"/>
      <c r="V46" s="112">
        <v>537</v>
      </c>
      <c r="W46" s="112">
        <v>529</v>
      </c>
      <c r="X46" s="112">
        <v>565</v>
      </c>
      <c r="Y46" s="112">
        <v>541</v>
      </c>
      <c r="Z46" s="112">
        <v>562</v>
      </c>
    </row>
    <row r="47" spans="19:32" x14ac:dyDescent="0.25">
      <c r="S47" s="115" t="s">
        <v>39</v>
      </c>
      <c r="T47" s="115"/>
      <c r="U47" s="112"/>
      <c r="V47" s="112">
        <v>778</v>
      </c>
      <c r="W47" s="112">
        <v>745</v>
      </c>
      <c r="X47" s="112">
        <v>664</v>
      </c>
      <c r="Y47" s="112">
        <v>707</v>
      </c>
      <c r="Z47" s="112">
        <v>763</v>
      </c>
    </row>
    <row r="48" spans="19:32" x14ac:dyDescent="0.25">
      <c r="S48" s="115" t="s">
        <v>40</v>
      </c>
      <c r="T48" s="115"/>
      <c r="U48" s="112"/>
      <c r="V48" s="112">
        <v>756</v>
      </c>
      <c r="W48" s="112">
        <v>865</v>
      </c>
      <c r="X48" s="112">
        <v>884</v>
      </c>
      <c r="Y48" s="112">
        <v>879</v>
      </c>
      <c r="Z48" s="112">
        <v>935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702</v>
      </c>
      <c r="W49" s="112">
        <v>622</v>
      </c>
      <c r="X49" s="112">
        <v>708</v>
      </c>
      <c r="Y49" s="112">
        <v>663</v>
      </c>
      <c r="Z49" s="112">
        <v>736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Glenelg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618</v>
      </c>
      <c r="W50" s="112">
        <v>639</v>
      </c>
      <c r="X50" s="112">
        <v>703</v>
      </c>
      <c r="Y50" s="112">
        <v>726</v>
      </c>
      <c r="Z50" s="112">
        <v>727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741</v>
      </c>
      <c r="W51" s="112">
        <v>666</v>
      </c>
      <c r="X51" s="112">
        <v>662</v>
      </c>
      <c r="Y51" s="112">
        <v>651</v>
      </c>
      <c r="Z51" s="112">
        <v>695</v>
      </c>
    </row>
    <row r="52" spans="1:26" ht="15" customHeight="1" x14ac:dyDescent="0.25">
      <c r="S52" s="115" t="s">
        <v>44</v>
      </c>
      <c r="T52" s="115"/>
      <c r="U52" s="112"/>
      <c r="V52" s="112">
        <v>788</v>
      </c>
      <c r="W52" s="112">
        <v>738</v>
      </c>
      <c r="X52" s="112">
        <v>736</v>
      </c>
      <c r="Y52" s="112">
        <v>750</v>
      </c>
      <c r="Z52" s="112">
        <v>755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894</v>
      </c>
      <c r="W53" s="112">
        <v>872</v>
      </c>
      <c r="X53" s="112">
        <v>810</v>
      </c>
      <c r="Y53" s="112">
        <v>778</v>
      </c>
      <c r="Z53" s="112">
        <v>774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939</v>
      </c>
      <c r="W54" s="112">
        <v>945</v>
      </c>
      <c r="X54" s="112">
        <v>962</v>
      </c>
      <c r="Y54" s="112">
        <v>947</v>
      </c>
      <c r="Z54" s="112">
        <v>916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813</v>
      </c>
      <c r="W55" s="112">
        <v>787</v>
      </c>
      <c r="X55" s="112">
        <v>788</v>
      </c>
      <c r="Y55" s="112">
        <v>757</v>
      </c>
      <c r="Z55" s="112">
        <v>812</v>
      </c>
    </row>
    <row r="56" spans="1:26" ht="15" customHeight="1" x14ac:dyDescent="0.25">
      <c r="S56" s="115" t="s">
        <v>48</v>
      </c>
      <c r="T56" s="115"/>
      <c r="U56" s="112"/>
      <c r="V56" s="112">
        <v>435</v>
      </c>
      <c r="W56" s="112">
        <v>445</v>
      </c>
      <c r="X56" s="112">
        <v>447</v>
      </c>
      <c r="Y56" s="112">
        <v>468</v>
      </c>
      <c r="Z56" s="112">
        <v>506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203</v>
      </c>
      <c r="W57" s="112">
        <v>189</v>
      </c>
      <c r="X57" s="112">
        <v>199</v>
      </c>
      <c r="Y57" s="112">
        <v>190</v>
      </c>
      <c r="Z57" s="112">
        <v>225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91</v>
      </c>
      <c r="W58" s="112">
        <v>83</v>
      </c>
      <c r="X58" s="112">
        <v>83</v>
      </c>
      <c r="Y58" s="112">
        <v>98</v>
      </c>
      <c r="Z58" s="112">
        <v>102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43</v>
      </c>
      <c r="W59" s="112">
        <v>53</v>
      </c>
      <c r="X59" s="112">
        <v>48</v>
      </c>
      <c r="Y59" s="112">
        <v>54</v>
      </c>
      <c r="Z59" s="112">
        <v>53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24</v>
      </c>
      <c r="W60" s="112">
        <v>21</v>
      </c>
      <c r="X60" s="112">
        <v>28</v>
      </c>
      <c r="Y60" s="112">
        <v>25</v>
      </c>
      <c r="Z60" s="112">
        <v>37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8573</v>
      </c>
      <c r="W61" s="112">
        <v>8430</v>
      </c>
      <c r="X61" s="112">
        <v>8486</v>
      </c>
      <c r="Y61" s="112">
        <v>8456</v>
      </c>
      <c r="Z61" s="112">
        <v>8835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6</v>
      </c>
      <c r="X63" s="112">
        <v>6</v>
      </c>
      <c r="Y63" s="112">
        <v>3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208</v>
      </c>
      <c r="W64" s="112">
        <v>273</v>
      </c>
      <c r="X64" s="112">
        <v>247</v>
      </c>
      <c r="Y64" s="112">
        <v>266</v>
      </c>
      <c r="Z64" s="112">
        <v>255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Glenelg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482</v>
      </c>
      <c r="W65" s="112">
        <v>488</v>
      </c>
      <c r="X65" s="112">
        <v>464</v>
      </c>
      <c r="Y65" s="112">
        <v>528</v>
      </c>
      <c r="Z65" s="112">
        <v>602</v>
      </c>
    </row>
    <row r="66" spans="1:26" x14ac:dyDescent="0.25">
      <c r="S66" s="115" t="s">
        <v>39</v>
      </c>
      <c r="T66" s="115"/>
      <c r="U66" s="112"/>
      <c r="V66" s="112">
        <v>656</v>
      </c>
      <c r="W66" s="112">
        <v>635</v>
      </c>
      <c r="X66" s="112">
        <v>599</v>
      </c>
      <c r="Y66" s="112">
        <v>660</v>
      </c>
      <c r="Z66" s="112">
        <v>621</v>
      </c>
    </row>
    <row r="67" spans="1:26" x14ac:dyDescent="0.25">
      <c r="S67" s="115" t="s">
        <v>40</v>
      </c>
      <c r="T67" s="115"/>
      <c r="U67" s="112"/>
      <c r="V67" s="112">
        <v>631</v>
      </c>
      <c r="W67" s="112">
        <v>682</v>
      </c>
      <c r="X67" s="112">
        <v>736</v>
      </c>
      <c r="Y67" s="112">
        <v>768</v>
      </c>
      <c r="Z67" s="112">
        <v>800</v>
      </c>
    </row>
    <row r="68" spans="1:26" x14ac:dyDescent="0.25">
      <c r="S68" s="115" t="s">
        <v>41</v>
      </c>
      <c r="T68" s="115"/>
      <c r="U68" s="112"/>
      <c r="V68" s="112">
        <v>558</v>
      </c>
      <c r="W68" s="112">
        <v>582</v>
      </c>
      <c r="X68" s="112">
        <v>601</v>
      </c>
      <c r="Y68" s="112">
        <v>604</v>
      </c>
      <c r="Z68" s="112">
        <v>612</v>
      </c>
    </row>
    <row r="69" spans="1:26" x14ac:dyDescent="0.25">
      <c r="S69" s="115" t="s">
        <v>42</v>
      </c>
      <c r="T69" s="115"/>
      <c r="U69" s="112"/>
      <c r="V69" s="112">
        <v>543</v>
      </c>
      <c r="W69" s="112">
        <v>582</v>
      </c>
      <c r="X69" s="112">
        <v>614</v>
      </c>
      <c r="Y69" s="112">
        <v>677</v>
      </c>
      <c r="Z69" s="112">
        <v>670</v>
      </c>
    </row>
    <row r="70" spans="1:26" x14ac:dyDescent="0.25">
      <c r="S70" s="115" t="s">
        <v>43</v>
      </c>
      <c r="T70" s="115"/>
      <c r="U70" s="112"/>
      <c r="V70" s="112">
        <v>714</v>
      </c>
      <c r="W70" s="112">
        <v>710</v>
      </c>
      <c r="X70" s="112">
        <v>646</v>
      </c>
      <c r="Y70" s="112">
        <v>628</v>
      </c>
      <c r="Z70" s="112">
        <v>662</v>
      </c>
    </row>
    <row r="71" spans="1:26" x14ac:dyDescent="0.25">
      <c r="S71" s="115" t="s">
        <v>44</v>
      </c>
      <c r="T71" s="115"/>
      <c r="U71" s="112"/>
      <c r="V71" s="112">
        <v>796</v>
      </c>
      <c r="W71" s="112">
        <v>828</v>
      </c>
      <c r="X71" s="112">
        <v>802</v>
      </c>
      <c r="Y71" s="112">
        <v>829</v>
      </c>
      <c r="Z71" s="112">
        <v>865</v>
      </c>
    </row>
    <row r="72" spans="1:26" x14ac:dyDescent="0.25">
      <c r="S72" s="115" t="s">
        <v>45</v>
      </c>
      <c r="T72" s="115"/>
      <c r="U72" s="112"/>
      <c r="V72" s="112">
        <v>883</v>
      </c>
      <c r="W72" s="112">
        <v>890</v>
      </c>
      <c r="X72" s="112">
        <v>808</v>
      </c>
      <c r="Y72" s="112">
        <v>813</v>
      </c>
      <c r="Z72" s="112">
        <v>849</v>
      </c>
    </row>
    <row r="73" spans="1:26" x14ac:dyDescent="0.25">
      <c r="S73" s="115" t="s">
        <v>46</v>
      </c>
      <c r="T73" s="115"/>
      <c r="U73" s="112"/>
      <c r="V73" s="112">
        <v>825</v>
      </c>
      <c r="W73" s="112">
        <v>807</v>
      </c>
      <c r="X73" s="112">
        <v>815</v>
      </c>
      <c r="Y73" s="112">
        <v>838</v>
      </c>
      <c r="Z73" s="112">
        <v>897</v>
      </c>
    </row>
    <row r="74" spans="1:26" x14ac:dyDescent="0.25">
      <c r="S74" s="115" t="s">
        <v>47</v>
      </c>
      <c r="T74" s="115"/>
      <c r="U74" s="112"/>
      <c r="V74" s="112">
        <v>586</v>
      </c>
      <c r="W74" s="112">
        <v>670</v>
      </c>
      <c r="X74" s="112">
        <v>644</v>
      </c>
      <c r="Y74" s="112">
        <v>629</v>
      </c>
      <c r="Z74" s="112">
        <v>728</v>
      </c>
    </row>
    <row r="75" spans="1:26" x14ac:dyDescent="0.25">
      <c r="S75" s="115" t="s">
        <v>48</v>
      </c>
      <c r="T75" s="115"/>
      <c r="U75" s="112"/>
      <c r="V75" s="112">
        <v>307</v>
      </c>
      <c r="W75" s="112">
        <v>276</v>
      </c>
      <c r="X75" s="112">
        <v>313</v>
      </c>
      <c r="Y75" s="112">
        <v>330</v>
      </c>
      <c r="Z75" s="112">
        <v>393</v>
      </c>
    </row>
    <row r="76" spans="1:26" x14ac:dyDescent="0.25">
      <c r="S76" s="115" t="s">
        <v>49</v>
      </c>
      <c r="T76" s="115"/>
      <c r="U76" s="112"/>
      <c r="V76" s="112">
        <v>111</v>
      </c>
      <c r="W76" s="112">
        <v>117</v>
      </c>
      <c r="X76" s="112">
        <v>139</v>
      </c>
      <c r="Y76" s="112">
        <v>154</v>
      </c>
      <c r="Z76" s="112">
        <v>171</v>
      </c>
    </row>
    <row r="77" spans="1:26" x14ac:dyDescent="0.25">
      <c r="S77" s="115" t="s">
        <v>50</v>
      </c>
      <c r="T77" s="115"/>
      <c r="U77" s="112"/>
      <c r="V77" s="112">
        <v>63</v>
      </c>
      <c r="W77" s="112">
        <v>56</v>
      </c>
      <c r="X77" s="112">
        <v>58</v>
      </c>
      <c r="Y77" s="112">
        <v>58</v>
      </c>
      <c r="Z77" s="112">
        <v>74</v>
      </c>
    </row>
    <row r="78" spans="1:26" x14ac:dyDescent="0.25">
      <c r="S78" s="115" t="s">
        <v>51</v>
      </c>
      <c r="T78" s="115"/>
      <c r="U78" s="112"/>
      <c r="V78" s="112">
        <v>43</v>
      </c>
      <c r="W78" s="112">
        <v>36</v>
      </c>
      <c r="X78" s="112">
        <v>36</v>
      </c>
      <c r="Y78" s="112">
        <v>26</v>
      </c>
      <c r="Z78" s="112">
        <v>26</v>
      </c>
    </row>
    <row r="79" spans="1:26" x14ac:dyDescent="0.25">
      <c r="S79" s="115" t="s">
        <v>52</v>
      </c>
      <c r="T79" s="115"/>
      <c r="U79" s="112"/>
      <c r="V79" s="112">
        <v>27</v>
      </c>
      <c r="W79" s="112">
        <v>26</v>
      </c>
      <c r="X79" s="112">
        <v>22</v>
      </c>
      <c r="Y79" s="112">
        <v>26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7427</v>
      </c>
      <c r="W80" s="112">
        <v>7651</v>
      </c>
      <c r="X80" s="112">
        <v>7541</v>
      </c>
      <c r="Y80" s="112">
        <v>7837</v>
      </c>
      <c r="Z80" s="112">
        <v>8239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Glenelg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433</v>
      </c>
      <c r="W83" s="112">
        <v>428</v>
      </c>
      <c r="X83" s="112">
        <v>433</v>
      </c>
      <c r="Y83" s="112">
        <v>445</v>
      </c>
      <c r="Z83" s="112">
        <v>434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407</v>
      </c>
      <c r="W84" s="112">
        <v>405</v>
      </c>
      <c r="X84" s="112">
        <v>411</v>
      </c>
      <c r="Y84" s="112">
        <v>419</v>
      </c>
      <c r="Z84" s="112">
        <v>438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1104</v>
      </c>
      <c r="W85" s="112">
        <v>1120</v>
      </c>
      <c r="X85" s="112">
        <v>1102</v>
      </c>
      <c r="Y85" s="112">
        <v>1090</v>
      </c>
      <c r="Z85" s="112">
        <v>1131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17,093</v>
      </c>
      <c r="D86" s="96">
        <f t="shared" ref="D86:D91" si="4">AD4</f>
        <v>4.8650306748466265E-2</v>
      </c>
      <c r="E86" s="97">
        <f t="shared" ref="E86:E91" si="5">AD4</f>
        <v>4.8650306748466265E-2</v>
      </c>
      <c r="F86" s="96">
        <f t="shared" ref="F86:F91" si="6">AF4</f>
        <v>6.8312499999999998E-2</v>
      </c>
      <c r="G86" s="97">
        <f t="shared" ref="G86:G91" si="7">AF4</f>
        <v>6.8312499999999998E-2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204</v>
      </c>
      <c r="W86" s="112">
        <v>218</v>
      </c>
      <c r="X86" s="112">
        <v>238</v>
      </c>
      <c r="Y86" s="112">
        <v>242</v>
      </c>
      <c r="Z86" s="112">
        <v>268</v>
      </c>
    </row>
    <row r="87" spans="1:30" ht="15" customHeight="1" x14ac:dyDescent="0.25">
      <c r="A87" s="98" t="s">
        <v>4</v>
      </c>
      <c r="B87" s="49"/>
      <c r="C87" s="57" t="str">
        <f t="shared" si="3"/>
        <v>8,838</v>
      </c>
      <c r="D87" s="96">
        <f t="shared" si="4"/>
        <v>4.5175023651844892E-2</v>
      </c>
      <c r="E87" s="97">
        <f t="shared" si="5"/>
        <v>4.5175023651844892E-2</v>
      </c>
      <c r="F87" s="96">
        <f t="shared" si="6"/>
        <v>3.1512605042016917E-2</v>
      </c>
      <c r="G87" s="97">
        <f t="shared" si="7"/>
        <v>3.1512605042016917E-2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140</v>
      </c>
      <c r="W87" s="112">
        <v>129</v>
      </c>
      <c r="X87" s="112">
        <v>129</v>
      </c>
      <c r="Y87" s="112">
        <v>141</v>
      </c>
      <c r="Z87" s="112">
        <v>154</v>
      </c>
    </row>
    <row r="88" spans="1:30" ht="15" customHeight="1" x14ac:dyDescent="0.25">
      <c r="A88" s="98" t="s">
        <v>5</v>
      </c>
      <c r="B88" s="49"/>
      <c r="C88" s="57" t="str">
        <f t="shared" si="3"/>
        <v>8,244</v>
      </c>
      <c r="D88" s="96">
        <f t="shared" si="4"/>
        <v>5.1933137680234776E-2</v>
      </c>
      <c r="E88" s="97">
        <f t="shared" si="5"/>
        <v>5.1933137680234776E-2</v>
      </c>
      <c r="F88" s="96">
        <f t="shared" si="6"/>
        <v>0.10955585464333772</v>
      </c>
      <c r="G88" s="97">
        <f t="shared" si="7"/>
        <v>0.10955585464333772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188</v>
      </c>
      <c r="W88" s="112">
        <v>182</v>
      </c>
      <c r="X88" s="112">
        <v>200</v>
      </c>
      <c r="Y88" s="112">
        <v>203</v>
      </c>
      <c r="Z88" s="112">
        <v>203</v>
      </c>
    </row>
    <row r="89" spans="1:30" ht="15" customHeight="1" x14ac:dyDescent="0.25">
      <c r="A89" s="49" t="s">
        <v>6</v>
      </c>
      <c r="B89" s="49"/>
      <c r="C89" s="57" t="str">
        <f t="shared" si="3"/>
        <v>11,195</v>
      </c>
      <c r="D89" s="96">
        <f t="shared" si="4"/>
        <v>1.2297676100913257E-2</v>
      </c>
      <c r="E89" s="97">
        <f t="shared" si="5"/>
        <v>1.2297676100913257E-2</v>
      </c>
      <c r="F89" s="96">
        <f t="shared" si="6"/>
        <v>2.6405060970019267E-2</v>
      </c>
      <c r="G89" s="97">
        <f t="shared" si="7"/>
        <v>2.6405060970019267E-2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769</v>
      </c>
      <c r="W89" s="112">
        <v>789</v>
      </c>
      <c r="X89" s="112">
        <v>788</v>
      </c>
      <c r="Y89" s="112">
        <v>752</v>
      </c>
      <c r="Z89" s="112">
        <v>760</v>
      </c>
    </row>
    <row r="90" spans="1:30" ht="15" customHeight="1" x14ac:dyDescent="0.25">
      <c r="A90" s="49" t="s">
        <v>96</v>
      </c>
      <c r="B90" s="49"/>
      <c r="C90" s="57" t="str">
        <f t="shared" si="3"/>
        <v>$40,010</v>
      </c>
      <c r="D90" s="96">
        <f t="shared" si="4"/>
        <v>5.6230200633579752E-2</v>
      </c>
      <c r="E90" s="97">
        <f t="shared" si="5"/>
        <v>5.6230200633579752E-2</v>
      </c>
      <c r="F90" s="96">
        <f t="shared" si="6"/>
        <v>0.13651857743438245</v>
      </c>
      <c r="G90" s="97">
        <f t="shared" si="7"/>
        <v>0.13651857743438245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1203</v>
      </c>
      <c r="W90" s="112">
        <v>1244</v>
      </c>
      <c r="X90" s="112">
        <v>1184</v>
      </c>
      <c r="Y90" s="112">
        <v>1173</v>
      </c>
      <c r="Z90" s="112">
        <v>1180</v>
      </c>
    </row>
    <row r="91" spans="1:30" ht="15" customHeight="1" x14ac:dyDescent="0.25">
      <c r="A91" s="49" t="s">
        <v>7</v>
      </c>
      <c r="B91" s="49"/>
      <c r="C91" s="57" t="str">
        <f t="shared" si="3"/>
        <v>$655.0 mil</v>
      </c>
      <c r="D91" s="96">
        <f t="shared" si="4"/>
        <v>6.5735350016325578E-2</v>
      </c>
      <c r="E91" s="97">
        <f t="shared" si="5"/>
        <v>6.5735350016325578E-2</v>
      </c>
      <c r="F91" s="96">
        <f t="shared" si="6"/>
        <v>0.18242069757641644</v>
      </c>
      <c r="G91" s="97">
        <f t="shared" si="7"/>
        <v>0.18242069757641644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5884</v>
      </c>
      <c r="W91" s="112">
        <v>5833</v>
      </c>
      <c r="X91" s="112">
        <v>5849</v>
      </c>
      <c r="Y91" s="112">
        <v>5810</v>
      </c>
      <c r="Z91" s="112">
        <v>5880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287</v>
      </c>
      <c r="W93" s="112">
        <v>300</v>
      </c>
      <c r="X93" s="112">
        <v>315</v>
      </c>
      <c r="Y93" s="112">
        <v>318</v>
      </c>
      <c r="Z93" s="112">
        <v>330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920</v>
      </c>
      <c r="W94" s="112">
        <v>915</v>
      </c>
      <c r="X94" s="112">
        <v>921</v>
      </c>
      <c r="Y94" s="112">
        <v>925</v>
      </c>
      <c r="Z94" s="112">
        <v>933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187</v>
      </c>
      <c r="W95" s="112">
        <v>186</v>
      </c>
      <c r="X95" s="112">
        <v>197</v>
      </c>
      <c r="Y95" s="112">
        <v>194</v>
      </c>
      <c r="Z95" s="112">
        <v>199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809</v>
      </c>
      <c r="W96" s="112">
        <v>844</v>
      </c>
      <c r="X96" s="112">
        <v>873</v>
      </c>
      <c r="Y96" s="112">
        <v>905</v>
      </c>
      <c r="Z96" s="112">
        <v>916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685</v>
      </c>
      <c r="W97" s="112">
        <v>673</v>
      </c>
      <c r="X97" s="112">
        <v>655</v>
      </c>
      <c r="Y97" s="112">
        <v>650</v>
      </c>
      <c r="Z97" s="112">
        <v>652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471</v>
      </c>
      <c r="W98" s="112">
        <v>486</v>
      </c>
      <c r="X98" s="112">
        <v>501</v>
      </c>
      <c r="Y98" s="112">
        <v>503</v>
      </c>
      <c r="Z98" s="112">
        <v>521</v>
      </c>
    </row>
    <row r="99" spans="1:32" ht="15" customHeight="1" x14ac:dyDescent="0.25">
      <c r="S99" s="115" t="s">
        <v>197</v>
      </c>
      <c r="T99" s="115"/>
      <c r="U99" s="112"/>
      <c r="V99" s="112">
        <v>54</v>
      </c>
      <c r="W99" s="112">
        <v>61</v>
      </c>
      <c r="X99" s="112">
        <v>63</v>
      </c>
      <c r="Y99" s="112">
        <v>63</v>
      </c>
      <c r="Z99" s="112">
        <v>78</v>
      </c>
    </row>
    <row r="100" spans="1:32" ht="15" customHeight="1" x14ac:dyDescent="0.25">
      <c r="S100" s="115" t="s">
        <v>58</v>
      </c>
      <c r="T100" s="115"/>
      <c r="U100" s="112"/>
      <c r="V100" s="112">
        <v>508</v>
      </c>
      <c r="W100" s="112">
        <v>531</v>
      </c>
      <c r="X100" s="112">
        <v>549</v>
      </c>
      <c r="Y100" s="112">
        <v>579</v>
      </c>
      <c r="Z100" s="112">
        <v>597</v>
      </c>
    </row>
    <row r="101" spans="1:32" x14ac:dyDescent="0.25">
      <c r="A101" s="18"/>
      <c r="S101" s="118" t="s">
        <v>53</v>
      </c>
      <c r="T101" s="118"/>
      <c r="U101" s="112"/>
      <c r="V101" s="112">
        <v>5021</v>
      </c>
      <c r="W101" s="112">
        <v>5058</v>
      </c>
      <c r="X101" s="112">
        <v>5155</v>
      </c>
      <c r="Y101" s="112">
        <v>5238</v>
      </c>
      <c r="Z101" s="112">
        <v>5299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10965</v>
      </c>
      <c r="W104" s="112">
        <v>11166</v>
      </c>
      <c r="X104" s="112">
        <v>11577</v>
      </c>
      <c r="Y104" s="112">
        <v>11589</v>
      </c>
      <c r="Z104" s="112">
        <v>12290</v>
      </c>
      <c r="AB104" s="109" t="str">
        <f>TEXT(Z104,"###,###")</f>
        <v>12,290</v>
      </c>
      <c r="AD104" s="130">
        <f>Z104/($Z$4)*100</f>
        <v>71.900778096296719</v>
      </c>
      <c r="AF104" s="109"/>
    </row>
    <row r="105" spans="1:32" x14ac:dyDescent="0.25">
      <c r="S105" s="115" t="s">
        <v>17</v>
      </c>
      <c r="T105" s="115"/>
      <c r="U105" s="112"/>
      <c r="V105" s="112">
        <v>2709</v>
      </c>
      <c r="W105" s="112">
        <v>2890</v>
      </c>
      <c r="X105" s="112">
        <v>2746</v>
      </c>
      <c r="Y105" s="112">
        <v>2791</v>
      </c>
      <c r="Z105" s="112">
        <v>2884</v>
      </c>
      <c r="AB105" s="109" t="str">
        <f>TEXT(Z105,"###,###")</f>
        <v>2,884</v>
      </c>
      <c r="AD105" s="130">
        <f>Z105/($Z$4)*100</f>
        <v>16.872403908032528</v>
      </c>
      <c r="AF105" s="109"/>
    </row>
    <row r="106" spans="1:32" x14ac:dyDescent="0.25">
      <c r="S106" s="118" t="s">
        <v>53</v>
      </c>
      <c r="T106" s="118"/>
      <c r="U106" s="120"/>
      <c r="V106" s="120">
        <v>13674</v>
      </c>
      <c r="W106" s="120">
        <v>14056</v>
      </c>
      <c r="X106" s="120">
        <v>14323</v>
      </c>
      <c r="Y106" s="120">
        <v>14380</v>
      </c>
      <c r="Z106" s="120">
        <v>15174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2596</v>
      </c>
      <c r="W108" s="112">
        <v>2418</v>
      </c>
      <c r="X108" s="112">
        <v>2397</v>
      </c>
      <c r="Y108" s="112">
        <v>2565</v>
      </c>
      <c r="Z108" s="112">
        <v>2404</v>
      </c>
      <c r="AB108" s="109" t="str">
        <f>TEXT(Z108,"###,###")</f>
        <v>2,404</v>
      </c>
      <c r="AD108" s="130">
        <f>Z108/($Z$4)*100</f>
        <v>14.064236822090914</v>
      </c>
      <c r="AF108" s="109"/>
    </row>
    <row r="109" spans="1:32" x14ac:dyDescent="0.25">
      <c r="S109" s="115" t="s">
        <v>20</v>
      </c>
      <c r="T109" s="115"/>
      <c r="U109" s="112"/>
      <c r="V109" s="112">
        <v>2683</v>
      </c>
      <c r="W109" s="112">
        <v>2594</v>
      </c>
      <c r="X109" s="112">
        <v>2750</v>
      </c>
      <c r="Y109" s="112">
        <v>2730</v>
      </c>
      <c r="Z109" s="112">
        <v>3166</v>
      </c>
      <c r="AB109" s="109" t="str">
        <f>TEXT(Z109,"###,###")</f>
        <v>3,166</v>
      </c>
      <c r="AD109" s="130">
        <f>Z109/($Z$4)*100</f>
        <v>18.522202071023226</v>
      </c>
      <c r="AF109" s="109"/>
    </row>
    <row r="110" spans="1:32" x14ac:dyDescent="0.25">
      <c r="S110" s="115" t="s">
        <v>21</v>
      </c>
      <c r="T110" s="115"/>
      <c r="U110" s="112"/>
      <c r="V110" s="112">
        <v>4094</v>
      </c>
      <c r="W110" s="112">
        <v>4460</v>
      </c>
      <c r="X110" s="112">
        <v>4088</v>
      </c>
      <c r="Y110" s="112">
        <v>4238</v>
      </c>
      <c r="Z110" s="112">
        <v>4119</v>
      </c>
      <c r="AB110" s="109" t="str">
        <f>TEXT(Z110,"###,###")</f>
        <v>4,119</v>
      </c>
      <c r="AD110" s="130">
        <f>Z110/($Z$4)*100</f>
        <v>24.097583806236472</v>
      </c>
      <c r="AF110" s="109"/>
    </row>
    <row r="111" spans="1:32" x14ac:dyDescent="0.25">
      <c r="S111" s="115" t="s">
        <v>22</v>
      </c>
      <c r="T111" s="115"/>
      <c r="U111" s="112"/>
      <c r="V111" s="112">
        <v>4473</v>
      </c>
      <c r="W111" s="112">
        <v>4609</v>
      </c>
      <c r="X111" s="112">
        <v>4750</v>
      </c>
      <c r="Y111" s="112">
        <v>4847</v>
      </c>
      <c r="Z111" s="112">
        <v>5485</v>
      </c>
      <c r="AB111" s="109" t="str">
        <f>TEXT(Z111,"###,###")</f>
        <v>5,485</v>
      </c>
      <c r="AD111" s="130">
        <f>Z111/($Z$4)*100</f>
        <v>32.089159304978651</v>
      </c>
      <c r="AF111" s="109"/>
    </row>
    <row r="112" spans="1:32" x14ac:dyDescent="0.25">
      <c r="S112" s="118" t="s">
        <v>53</v>
      </c>
      <c r="T112" s="118"/>
      <c r="U112" s="112"/>
      <c r="V112" s="112">
        <v>16003</v>
      </c>
      <c r="W112" s="112">
        <v>16078</v>
      </c>
      <c r="X112" s="112">
        <v>16028</v>
      </c>
      <c r="Y112" s="112">
        <v>16300</v>
      </c>
      <c r="Z112" s="112">
        <v>17092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44.57</v>
      </c>
      <c r="W118" s="131">
        <v>44.32</v>
      </c>
      <c r="X118" s="131">
        <v>44.56</v>
      </c>
      <c r="Y118" s="131">
        <v>44.54</v>
      </c>
      <c r="Z118" s="131">
        <v>44.74</v>
      </c>
      <c r="AB118" s="109" t="str">
        <f>TEXT(Z118,"##.0")</f>
        <v>44.7</v>
      </c>
    </row>
    <row r="120" spans="19:32" x14ac:dyDescent="0.25">
      <c r="S120" s="101" t="s">
        <v>98</v>
      </c>
      <c r="T120" s="112"/>
      <c r="U120" s="112"/>
      <c r="V120" s="112">
        <v>8468</v>
      </c>
      <c r="W120" s="112">
        <v>8554</v>
      </c>
      <c r="X120" s="112">
        <v>8569</v>
      </c>
      <c r="Y120" s="112">
        <v>8566</v>
      </c>
      <c r="Z120" s="112">
        <v>8701</v>
      </c>
      <c r="AB120" s="109" t="str">
        <f>TEXT(Z120,"###,###")</f>
        <v>8,701</v>
      </c>
    </row>
    <row r="121" spans="19:32" x14ac:dyDescent="0.25">
      <c r="S121" s="101" t="s">
        <v>99</v>
      </c>
      <c r="T121" s="112"/>
      <c r="U121" s="112"/>
      <c r="V121" s="112">
        <v>1364</v>
      </c>
      <c r="W121" s="112">
        <v>1300</v>
      </c>
      <c r="X121" s="112">
        <v>1361</v>
      </c>
      <c r="Y121" s="112">
        <v>1394</v>
      </c>
      <c r="Z121" s="112">
        <v>1345</v>
      </c>
      <c r="AB121" s="109" t="str">
        <f>TEXT(Z121,"###,###")</f>
        <v>1,345</v>
      </c>
    </row>
    <row r="122" spans="19:32" x14ac:dyDescent="0.25">
      <c r="S122" s="101" t="s">
        <v>100</v>
      </c>
      <c r="T122" s="112"/>
      <c r="U122" s="112"/>
      <c r="V122" s="112">
        <v>1081</v>
      </c>
      <c r="W122" s="112">
        <v>1040</v>
      </c>
      <c r="X122" s="112">
        <v>1071</v>
      </c>
      <c r="Y122" s="112">
        <v>1098</v>
      </c>
      <c r="Z122" s="112">
        <v>1146</v>
      </c>
      <c r="AB122" s="109" t="str">
        <f>TEXT(Z122,"###,###")</f>
        <v>1,146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9549</v>
      </c>
      <c r="W124" s="112">
        <v>9594</v>
      </c>
      <c r="X124" s="112">
        <v>9640</v>
      </c>
      <c r="Y124" s="112">
        <v>9664</v>
      </c>
      <c r="Z124" s="112">
        <v>9847</v>
      </c>
      <c r="AB124" s="109" t="str">
        <f>TEXT(Z124,"###,###")</f>
        <v>9,847</v>
      </c>
      <c r="AD124" s="127">
        <f>Z124/$Z$7*100</f>
        <v>87.958910227780265</v>
      </c>
    </row>
    <row r="125" spans="19:32" x14ac:dyDescent="0.25">
      <c r="S125" s="101" t="s">
        <v>102</v>
      </c>
      <c r="T125" s="112"/>
      <c r="U125" s="112"/>
      <c r="V125" s="112">
        <v>2445</v>
      </c>
      <c r="W125" s="112">
        <v>2340</v>
      </c>
      <c r="X125" s="112">
        <v>2432</v>
      </c>
      <c r="Y125" s="112">
        <v>2492</v>
      </c>
      <c r="Z125" s="112">
        <v>2491</v>
      </c>
      <c r="AB125" s="109" t="str">
        <f>TEXT(Z125,"###,###")</f>
        <v>2,491</v>
      </c>
      <c r="AD125" s="127">
        <f>Z125/$Z$7*100</f>
        <v>22.25100491290755</v>
      </c>
    </row>
    <row r="127" spans="19:32" x14ac:dyDescent="0.25">
      <c r="S127" s="101" t="s">
        <v>103</v>
      </c>
      <c r="T127" s="112"/>
      <c r="U127" s="112"/>
      <c r="V127" s="112">
        <v>5884</v>
      </c>
      <c r="W127" s="112">
        <v>5833</v>
      </c>
      <c r="X127" s="112">
        <v>5845</v>
      </c>
      <c r="Y127" s="112">
        <v>5812</v>
      </c>
      <c r="Z127" s="112">
        <v>5880</v>
      </c>
      <c r="AB127" s="109" t="str">
        <f>TEXT(Z127,"###,###")</f>
        <v>5,880</v>
      </c>
      <c r="AD127" s="127">
        <f>Z127/$Z$7*100</f>
        <v>52.523447967842785</v>
      </c>
    </row>
    <row r="128" spans="19:32" x14ac:dyDescent="0.25">
      <c r="S128" s="101" t="s">
        <v>104</v>
      </c>
      <c r="T128" s="112"/>
      <c r="U128" s="112"/>
      <c r="V128" s="112">
        <v>5019</v>
      </c>
      <c r="W128" s="112">
        <v>5059</v>
      </c>
      <c r="X128" s="112">
        <v>5155</v>
      </c>
      <c r="Y128" s="112">
        <v>5241</v>
      </c>
      <c r="Z128" s="112">
        <v>5302</v>
      </c>
      <c r="AB128" s="109" t="str">
        <f>TEXT(Z128,"###,###")</f>
        <v>5,302</v>
      </c>
      <c r="AD128" s="127">
        <f>Z128/$Z$7*100</f>
        <v>47.360428762840556</v>
      </c>
    </row>
    <row r="130" spans="19:20" x14ac:dyDescent="0.25">
      <c r="S130" s="101" t="s">
        <v>280</v>
      </c>
      <c r="T130" s="127">
        <v>77.722197409557836</v>
      </c>
    </row>
    <row r="131" spans="19:20" x14ac:dyDescent="0.25">
      <c r="S131" s="101" t="s">
        <v>281</v>
      </c>
      <c r="T131" s="127">
        <v>12.014292094685128</v>
      </c>
    </row>
    <row r="132" spans="19:20" x14ac:dyDescent="0.25">
      <c r="S132" s="101" t="s">
        <v>282</v>
      </c>
      <c r="T132" s="127">
        <v>10.23671281822242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F8D35-59DD-44F7-A3EC-DE2CADD6EE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A214864-1988-422D-9F50-87EA7BFB27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1549BD0-D190-4190-8BAE-0B6F55AE6E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544B76-96F3-4ED5-ADC6-101BBB6C0F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C4FA3-4B38-44CC-85AB-EF356DE88D87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224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224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8.24 Golden Plains,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18186</v>
      </c>
      <c r="W4" s="108">
        <v>18635</v>
      </c>
      <c r="X4" s="108">
        <v>19081</v>
      </c>
      <c r="Y4" s="108">
        <v>19821</v>
      </c>
      <c r="Z4" s="108">
        <v>21343</v>
      </c>
      <c r="AB4" s="109" t="str">
        <f>TEXT(Z4,"###,###")</f>
        <v>21,343</v>
      </c>
      <c r="AD4" s="110">
        <f>Z4/Y4-1</f>
        <v>7.6787245850360675E-2</v>
      </c>
      <c r="AF4" s="110">
        <f>Z4/V4-1</f>
        <v>0.17359507313317946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9552</v>
      </c>
      <c r="W5" s="108">
        <v>9576</v>
      </c>
      <c r="X5" s="108">
        <v>9868</v>
      </c>
      <c r="Y5" s="108">
        <v>10082</v>
      </c>
      <c r="Z5" s="108">
        <v>10641</v>
      </c>
      <c r="AB5" s="109" t="str">
        <f>TEXT(Z5,"###,###")</f>
        <v>10,641</v>
      </c>
      <c r="AD5" s="110">
        <f t="shared" ref="AD5:AD9" si="0">Z5/Y5-1</f>
        <v>5.5445348145209294E-2</v>
      </c>
      <c r="AF5" s="110">
        <f t="shared" ref="AF5:AF9" si="1">Z5/V5-1</f>
        <v>0.11400753768844218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8631</v>
      </c>
      <c r="W6" s="108">
        <v>9063</v>
      </c>
      <c r="X6" s="108">
        <v>9218</v>
      </c>
      <c r="Y6" s="108">
        <v>9723</v>
      </c>
      <c r="Z6" s="108">
        <v>10689</v>
      </c>
      <c r="AB6" s="109" t="str">
        <f>TEXT(Z6,"###,###")</f>
        <v>10,689</v>
      </c>
      <c r="AD6" s="110">
        <f t="shared" si="0"/>
        <v>9.935205183585305E-2</v>
      </c>
      <c r="AF6" s="110">
        <f t="shared" si="1"/>
        <v>0.23844282238442815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12994</v>
      </c>
      <c r="W7" s="108">
        <v>13238</v>
      </c>
      <c r="X7" s="108">
        <v>13821</v>
      </c>
      <c r="Y7" s="108">
        <v>14111</v>
      </c>
      <c r="Z7" s="108">
        <v>14618</v>
      </c>
      <c r="AB7" s="109" t="str">
        <f>TEXT(Z7,"###,###")</f>
        <v>14,618</v>
      </c>
      <c r="AD7" s="110">
        <f t="shared" si="0"/>
        <v>3.5929416767061184E-2</v>
      </c>
      <c r="AF7" s="110">
        <f t="shared" si="1"/>
        <v>0.1249807603509312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21,343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14,618</v>
      </c>
      <c r="P8" s="67"/>
      <c r="S8" s="107" t="s">
        <v>83</v>
      </c>
      <c r="T8" s="108"/>
      <c r="U8" s="108"/>
      <c r="V8" s="108">
        <v>42323.24</v>
      </c>
      <c r="W8" s="108">
        <v>44160</v>
      </c>
      <c r="X8" s="108">
        <v>44559.14</v>
      </c>
      <c r="Y8" s="108">
        <v>47216.5</v>
      </c>
      <c r="Z8" s="108">
        <v>46767</v>
      </c>
      <c r="AB8" s="109" t="str">
        <f>TEXT(Z8,"$###,###")</f>
        <v>$46,767</v>
      </c>
      <c r="AD8" s="110">
        <f t="shared" si="0"/>
        <v>-9.5199771266401001E-3</v>
      </c>
      <c r="AF8" s="110">
        <f t="shared" si="1"/>
        <v>0.10499574229194186</v>
      </c>
    </row>
    <row r="9" spans="1:32" x14ac:dyDescent="0.25">
      <c r="A9" s="30" t="s">
        <v>14</v>
      </c>
      <c r="B9" s="71"/>
      <c r="C9" s="72"/>
      <c r="D9" s="73">
        <f>AD104</f>
        <v>76.05303846694467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51.68969763305514</v>
      </c>
      <c r="P9" s="74" t="s">
        <v>84</v>
      </c>
      <c r="S9" s="107" t="s">
        <v>7</v>
      </c>
      <c r="T9" s="108"/>
      <c r="U9" s="108"/>
      <c r="V9" s="108">
        <v>709869974</v>
      </c>
      <c r="W9" s="108">
        <v>755610237</v>
      </c>
      <c r="X9" s="108">
        <v>805053676</v>
      </c>
      <c r="Y9" s="108">
        <v>855878613</v>
      </c>
      <c r="Z9" s="108">
        <v>921196805</v>
      </c>
      <c r="AB9" s="109" t="str">
        <f>TEXT(Z9/1000000,"$#,###.0")&amp;" mil"</f>
        <v>$921.2 mil</v>
      </c>
      <c r="AD9" s="110">
        <f t="shared" si="0"/>
        <v>7.6317121385997222E-2</v>
      </c>
      <c r="AF9" s="110">
        <f t="shared" si="1"/>
        <v>0.29769794291933249</v>
      </c>
    </row>
    <row r="10" spans="1:32" x14ac:dyDescent="0.25">
      <c r="A10" s="30" t="s">
        <v>17</v>
      </c>
      <c r="B10" s="71"/>
      <c r="C10" s="72"/>
      <c r="D10" s="73">
        <f>AD105</f>
        <v>16.581548985615893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48.269257080311945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83.38349979477357</v>
      </c>
      <c r="P11" s="74" t="s">
        <v>84</v>
      </c>
      <c r="S11" s="107" t="s">
        <v>29</v>
      </c>
      <c r="T11" s="112"/>
      <c r="U11" s="112"/>
      <c r="V11" s="112">
        <v>15858</v>
      </c>
      <c r="W11" s="112">
        <v>16364</v>
      </c>
      <c r="X11" s="112">
        <v>16741</v>
      </c>
      <c r="Y11" s="112">
        <v>17385</v>
      </c>
      <c r="Z11" s="112">
        <v>18904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8.7563278150225745</v>
      </c>
      <c r="P12" s="74" t="s">
        <v>84</v>
      </c>
      <c r="S12" s="107" t="s">
        <v>30</v>
      </c>
      <c r="T12" s="112"/>
      <c r="U12" s="112"/>
      <c r="V12" s="112">
        <v>2326</v>
      </c>
      <c r="W12" s="112">
        <v>2277</v>
      </c>
      <c r="X12" s="112">
        <v>2343</v>
      </c>
      <c r="Y12" s="112">
        <v>2436</v>
      </c>
      <c r="Z12" s="112">
        <v>2433</v>
      </c>
    </row>
    <row r="13" spans="1:32" ht="15" customHeight="1" x14ac:dyDescent="0.25">
      <c r="A13" s="30" t="s">
        <v>19</v>
      </c>
      <c r="B13" s="72"/>
      <c r="C13" s="72"/>
      <c r="D13" s="73">
        <f>AD108</f>
        <v>16.380077777257178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7.9354220823642088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16.604975870308767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21.85259804151244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17.890127933228435</v>
      </c>
      <c r="P15" s="74" t="s">
        <v>84</v>
      </c>
      <c r="S15" s="115" t="s">
        <v>60</v>
      </c>
      <c r="T15" s="115"/>
      <c r="U15" s="116"/>
      <c r="V15" s="116">
        <v>933</v>
      </c>
      <c r="W15" s="116">
        <v>938</v>
      </c>
      <c r="X15" s="116">
        <v>965</v>
      </c>
      <c r="Y15" s="112">
        <v>1025</v>
      </c>
      <c r="Z15" s="112">
        <v>1048</v>
      </c>
      <c r="AB15" s="117">
        <f t="shared" ref="AB15:AB34" si="2">IF(Z15="np",0,Z15/$Z$34)</f>
        <v>4.9111954637049531E-2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37.745396617157851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82.109872066771572</v>
      </c>
      <c r="P16" s="37" t="s">
        <v>84</v>
      </c>
      <c r="S16" s="115" t="s">
        <v>61</v>
      </c>
      <c r="T16" s="115"/>
      <c r="U16" s="116"/>
      <c r="V16" s="116">
        <v>89</v>
      </c>
      <c r="W16" s="116">
        <v>110</v>
      </c>
      <c r="X16" s="116">
        <v>118</v>
      </c>
      <c r="Y16" s="112">
        <v>122</v>
      </c>
      <c r="Z16" s="112">
        <v>136</v>
      </c>
      <c r="AB16" s="117">
        <f t="shared" si="2"/>
        <v>6.3733070903041382E-3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1325</v>
      </c>
      <c r="W17" s="116">
        <v>1222</v>
      </c>
      <c r="X17" s="116">
        <v>1218</v>
      </c>
      <c r="Y17" s="112">
        <v>1299</v>
      </c>
      <c r="Z17" s="112">
        <v>1355</v>
      </c>
      <c r="AB17" s="117">
        <f t="shared" si="2"/>
        <v>6.3498758142368439E-2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124</v>
      </c>
      <c r="W18" s="116">
        <v>162</v>
      </c>
      <c r="X18" s="116">
        <v>173</v>
      </c>
      <c r="Y18" s="112">
        <v>182</v>
      </c>
      <c r="Z18" s="112">
        <v>186</v>
      </c>
      <c r="AB18" s="117">
        <f t="shared" si="2"/>
        <v>8.7164346970336013E-3</v>
      </c>
    </row>
    <row r="19" spans="1:28" x14ac:dyDescent="0.25">
      <c r="A19" s="63" t="str">
        <f>$S$1&amp;" ("&amp;$V$2&amp;" to "&amp;$Z$2&amp;")"</f>
        <v>Golden Plains (2017-18 to 2021-22)</v>
      </c>
      <c r="B19" s="63"/>
      <c r="C19" s="63"/>
      <c r="D19" s="63"/>
      <c r="E19" s="63"/>
      <c r="F19" s="63"/>
      <c r="G19" s="63" t="str">
        <f>$S$1&amp;" ("&amp;$V$2&amp;" to "&amp;$Z$2&amp;")"</f>
        <v>Golden Plains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1818</v>
      </c>
      <c r="W19" s="116">
        <v>1932</v>
      </c>
      <c r="X19" s="116">
        <v>1985</v>
      </c>
      <c r="Y19" s="112">
        <v>2157</v>
      </c>
      <c r="Z19" s="112">
        <v>2293</v>
      </c>
      <c r="AB19" s="117">
        <f t="shared" si="2"/>
        <v>0.10745583204461315</v>
      </c>
    </row>
    <row r="20" spans="1:28" x14ac:dyDescent="0.25">
      <c r="S20" s="115" t="s">
        <v>65</v>
      </c>
      <c r="T20" s="115"/>
      <c r="U20" s="116"/>
      <c r="V20" s="116">
        <v>686</v>
      </c>
      <c r="W20" s="116">
        <v>700</v>
      </c>
      <c r="X20" s="116">
        <v>742</v>
      </c>
      <c r="Y20" s="112">
        <v>795</v>
      </c>
      <c r="Z20" s="112">
        <v>868</v>
      </c>
      <c r="AB20" s="117">
        <f t="shared" si="2"/>
        <v>4.0676695252823469E-2</v>
      </c>
    </row>
    <row r="21" spans="1:28" x14ac:dyDescent="0.25">
      <c r="S21" s="115" t="s">
        <v>66</v>
      </c>
      <c r="T21" s="115"/>
      <c r="U21" s="116"/>
      <c r="V21" s="116">
        <v>1642</v>
      </c>
      <c r="W21" s="116">
        <v>1726</v>
      </c>
      <c r="X21" s="116">
        <v>1754</v>
      </c>
      <c r="Y21" s="112">
        <v>1829</v>
      </c>
      <c r="Z21" s="112">
        <v>1996</v>
      </c>
      <c r="AB21" s="117">
        <f t="shared" si="2"/>
        <v>9.3537654060640144E-2</v>
      </c>
    </row>
    <row r="22" spans="1:28" x14ac:dyDescent="0.25">
      <c r="S22" s="115" t="s">
        <v>67</v>
      </c>
      <c r="T22" s="115"/>
      <c r="U22" s="116"/>
      <c r="V22" s="116">
        <v>939</v>
      </c>
      <c r="W22" s="116">
        <v>891</v>
      </c>
      <c r="X22" s="116">
        <v>1075</v>
      </c>
      <c r="Y22" s="112">
        <v>1192</v>
      </c>
      <c r="Z22" s="112">
        <v>1330</v>
      </c>
      <c r="AB22" s="117">
        <f t="shared" si="2"/>
        <v>6.2327194339003703E-2</v>
      </c>
    </row>
    <row r="23" spans="1:28" x14ac:dyDescent="0.25">
      <c r="S23" s="115" t="s">
        <v>68</v>
      </c>
      <c r="T23" s="115"/>
      <c r="U23" s="116"/>
      <c r="V23" s="116">
        <v>764</v>
      </c>
      <c r="W23" s="116">
        <v>723</v>
      </c>
      <c r="X23" s="116">
        <v>739</v>
      </c>
      <c r="Y23" s="112">
        <v>762</v>
      </c>
      <c r="Z23" s="112">
        <v>755</v>
      </c>
      <c r="AB23" s="117">
        <f t="shared" si="2"/>
        <v>3.5381226861614885E-2</v>
      </c>
    </row>
    <row r="24" spans="1:28" x14ac:dyDescent="0.25">
      <c r="S24" s="115" t="s">
        <v>69</v>
      </c>
      <c r="T24" s="115"/>
      <c r="U24" s="116"/>
      <c r="V24" s="116">
        <v>168</v>
      </c>
      <c r="W24" s="116">
        <v>163</v>
      </c>
      <c r="X24" s="116">
        <v>180</v>
      </c>
      <c r="Y24" s="112">
        <v>186</v>
      </c>
      <c r="Z24" s="112">
        <v>188</v>
      </c>
      <c r="AB24" s="117">
        <f t="shared" si="2"/>
        <v>8.810159801302779E-3</v>
      </c>
    </row>
    <row r="25" spans="1:28" x14ac:dyDescent="0.25">
      <c r="S25" s="115" t="s">
        <v>70</v>
      </c>
      <c r="T25" s="115"/>
      <c r="U25" s="116"/>
      <c r="V25" s="116">
        <v>536</v>
      </c>
      <c r="W25" s="116">
        <v>661</v>
      </c>
      <c r="X25" s="116">
        <v>689</v>
      </c>
      <c r="Y25" s="112">
        <v>680</v>
      </c>
      <c r="Z25" s="112">
        <v>737</v>
      </c>
      <c r="AB25" s="117">
        <f t="shared" si="2"/>
        <v>3.4537700923192277E-2</v>
      </c>
    </row>
    <row r="26" spans="1:28" x14ac:dyDescent="0.25">
      <c r="S26" s="115" t="s">
        <v>71</v>
      </c>
      <c r="T26" s="115"/>
      <c r="U26" s="116"/>
      <c r="V26" s="116">
        <v>285</v>
      </c>
      <c r="W26" s="116">
        <v>278</v>
      </c>
      <c r="X26" s="116">
        <v>287</v>
      </c>
      <c r="Y26" s="112">
        <v>308</v>
      </c>
      <c r="Z26" s="112">
        <v>343</v>
      </c>
      <c r="AB26" s="117">
        <f t="shared" si="2"/>
        <v>1.6073855382164114E-2</v>
      </c>
    </row>
    <row r="27" spans="1:28" x14ac:dyDescent="0.25">
      <c r="S27" s="115" t="s">
        <v>72</v>
      </c>
      <c r="T27" s="115"/>
      <c r="U27" s="116"/>
      <c r="V27" s="116">
        <v>897</v>
      </c>
      <c r="W27" s="116">
        <v>911</v>
      </c>
      <c r="X27" s="116">
        <v>958</v>
      </c>
      <c r="Y27" s="112">
        <v>1037</v>
      </c>
      <c r="Z27" s="112">
        <v>1127</v>
      </c>
      <c r="AB27" s="117">
        <f t="shared" si="2"/>
        <v>5.2814096255682084E-2</v>
      </c>
    </row>
    <row r="28" spans="1:28" x14ac:dyDescent="0.25">
      <c r="S28" s="115" t="s">
        <v>73</v>
      </c>
      <c r="T28" s="115"/>
      <c r="U28" s="116"/>
      <c r="V28" s="116">
        <v>1258</v>
      </c>
      <c r="W28" s="116">
        <v>1275</v>
      </c>
      <c r="X28" s="116">
        <v>1264</v>
      </c>
      <c r="Y28" s="112">
        <v>1186</v>
      </c>
      <c r="Z28" s="112">
        <v>1346</v>
      </c>
      <c r="AB28" s="117">
        <f t="shared" si="2"/>
        <v>6.3076995173157124E-2</v>
      </c>
    </row>
    <row r="29" spans="1:28" x14ac:dyDescent="0.25">
      <c r="S29" s="115" t="s">
        <v>74</v>
      </c>
      <c r="T29" s="115"/>
      <c r="U29" s="116"/>
      <c r="V29" s="116">
        <v>1024</v>
      </c>
      <c r="W29" s="116">
        <v>1598</v>
      </c>
      <c r="X29" s="116">
        <v>1112</v>
      </c>
      <c r="Y29" s="112">
        <v>1120</v>
      </c>
      <c r="Z29" s="112">
        <v>1243</v>
      </c>
      <c r="AB29" s="117">
        <f t="shared" si="2"/>
        <v>5.8250152303294438E-2</v>
      </c>
    </row>
    <row r="30" spans="1:28" x14ac:dyDescent="0.25">
      <c r="S30" s="115" t="s">
        <v>75</v>
      </c>
      <c r="T30" s="115"/>
      <c r="U30" s="116"/>
      <c r="V30" s="116">
        <v>1408</v>
      </c>
      <c r="W30" s="116">
        <v>1066</v>
      </c>
      <c r="X30" s="116">
        <v>1398</v>
      </c>
      <c r="Y30" s="112">
        <v>1312</v>
      </c>
      <c r="Z30" s="112">
        <v>1544</v>
      </c>
      <c r="AB30" s="117">
        <f t="shared" si="2"/>
        <v>7.2355780495805808E-2</v>
      </c>
    </row>
    <row r="31" spans="1:28" x14ac:dyDescent="0.25">
      <c r="S31" s="115" t="s">
        <v>76</v>
      </c>
      <c r="T31" s="115"/>
      <c r="U31" s="116"/>
      <c r="V31" s="116">
        <v>1921</v>
      </c>
      <c r="W31" s="116">
        <v>2293</v>
      </c>
      <c r="X31" s="116">
        <v>2409</v>
      </c>
      <c r="Y31" s="112">
        <v>2662</v>
      </c>
      <c r="Z31" s="112">
        <v>2869</v>
      </c>
      <c r="AB31" s="117">
        <f t="shared" si="2"/>
        <v>0.13444866207413655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314</v>
      </c>
      <c r="W32" s="116">
        <v>354</v>
      </c>
      <c r="X32" s="116">
        <v>369</v>
      </c>
      <c r="Y32" s="112">
        <v>373</v>
      </c>
      <c r="Z32" s="112">
        <v>414</v>
      </c>
      <c r="AB32" s="117">
        <f t="shared" si="2"/>
        <v>1.940109658371995E-2</v>
      </c>
    </row>
    <row r="33" spans="19:32" x14ac:dyDescent="0.25">
      <c r="S33" s="115" t="s">
        <v>78</v>
      </c>
      <c r="T33" s="115"/>
      <c r="U33" s="116"/>
      <c r="V33" s="116">
        <v>593</v>
      </c>
      <c r="W33" s="116">
        <v>616</v>
      </c>
      <c r="X33" s="116">
        <v>647</v>
      </c>
      <c r="Y33" s="112">
        <v>727</v>
      </c>
      <c r="Z33" s="112">
        <v>796</v>
      </c>
      <c r="AB33" s="117">
        <f t="shared" si="2"/>
        <v>3.7302591499133043E-2</v>
      </c>
    </row>
    <row r="34" spans="19:32" x14ac:dyDescent="0.25">
      <c r="S34" s="118" t="s">
        <v>53</v>
      </c>
      <c r="T34" s="118"/>
      <c r="U34" s="119"/>
      <c r="V34" s="119">
        <v>18180</v>
      </c>
      <c r="W34" s="119">
        <v>18640</v>
      </c>
      <c r="X34" s="119">
        <v>19084</v>
      </c>
      <c r="Y34" s="120">
        <v>19821</v>
      </c>
      <c r="Z34" s="120">
        <v>21339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10988</v>
      </c>
      <c r="W37" s="112">
        <v>11070</v>
      </c>
      <c r="X37" s="112">
        <v>11534</v>
      </c>
      <c r="Y37" s="112">
        <v>11894</v>
      </c>
      <c r="Z37" s="112">
        <v>12002</v>
      </c>
      <c r="AB37" s="132">
        <f>Z37/Z40*100</f>
        <v>82.109872066771572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2005</v>
      </c>
      <c r="W38" s="112">
        <v>2174</v>
      </c>
      <c r="X38" s="112">
        <v>2287</v>
      </c>
      <c r="Y38" s="112">
        <v>2217</v>
      </c>
      <c r="Z38" s="112">
        <v>2615</v>
      </c>
      <c r="AB38" s="132">
        <f>Z38/Z40*100</f>
        <v>17.890127933228435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12993</v>
      </c>
      <c r="W40" s="112">
        <v>13244</v>
      </c>
      <c r="X40" s="112">
        <v>13821</v>
      </c>
      <c r="Y40" s="112">
        <v>14111</v>
      </c>
      <c r="Z40" s="112">
        <v>14617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3</v>
      </c>
      <c r="X44" s="112">
        <v>7</v>
      </c>
      <c r="Y44" s="112">
        <v>6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207</v>
      </c>
      <c r="W45" s="112">
        <v>234</v>
      </c>
      <c r="X45" s="112">
        <v>290</v>
      </c>
      <c r="Y45" s="112">
        <v>327</v>
      </c>
      <c r="Z45" s="112">
        <v>372</v>
      </c>
    </row>
    <row r="46" spans="19:32" x14ac:dyDescent="0.25">
      <c r="S46" s="115" t="s">
        <v>38</v>
      </c>
      <c r="T46" s="115"/>
      <c r="U46" s="112"/>
      <c r="V46" s="112">
        <v>626</v>
      </c>
      <c r="W46" s="112">
        <v>593</v>
      </c>
      <c r="X46" s="112">
        <v>604</v>
      </c>
      <c r="Y46" s="112">
        <v>647</v>
      </c>
      <c r="Z46" s="112">
        <v>727</v>
      </c>
    </row>
    <row r="47" spans="19:32" x14ac:dyDescent="0.25">
      <c r="S47" s="115" t="s">
        <v>39</v>
      </c>
      <c r="T47" s="115"/>
      <c r="U47" s="112"/>
      <c r="V47" s="112">
        <v>760</v>
      </c>
      <c r="W47" s="112">
        <v>764</v>
      </c>
      <c r="X47" s="112">
        <v>782</v>
      </c>
      <c r="Y47" s="112">
        <v>826</v>
      </c>
      <c r="Z47" s="112">
        <v>904</v>
      </c>
    </row>
    <row r="48" spans="19:32" x14ac:dyDescent="0.25">
      <c r="S48" s="115" t="s">
        <v>40</v>
      </c>
      <c r="T48" s="115"/>
      <c r="U48" s="112"/>
      <c r="V48" s="112">
        <v>863</v>
      </c>
      <c r="W48" s="112">
        <v>863</v>
      </c>
      <c r="X48" s="112">
        <v>945</v>
      </c>
      <c r="Y48" s="112">
        <v>909</v>
      </c>
      <c r="Z48" s="112">
        <v>890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859</v>
      </c>
      <c r="W49" s="112">
        <v>907</v>
      </c>
      <c r="X49" s="112">
        <v>933</v>
      </c>
      <c r="Y49" s="112">
        <v>992</v>
      </c>
      <c r="Z49" s="112">
        <v>1019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Golden Plains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923</v>
      </c>
      <c r="W50" s="112">
        <v>970</v>
      </c>
      <c r="X50" s="112">
        <v>949</v>
      </c>
      <c r="Y50" s="112">
        <v>1010</v>
      </c>
      <c r="Z50" s="112">
        <v>1100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1010</v>
      </c>
      <c r="W51" s="112">
        <v>938</v>
      </c>
      <c r="X51" s="112">
        <v>969</v>
      </c>
      <c r="Y51" s="112">
        <v>972</v>
      </c>
      <c r="Z51" s="112">
        <v>1003</v>
      </c>
    </row>
    <row r="52" spans="1:26" ht="15" customHeight="1" x14ac:dyDescent="0.25">
      <c r="S52" s="115" t="s">
        <v>44</v>
      </c>
      <c r="T52" s="115"/>
      <c r="U52" s="112"/>
      <c r="V52" s="112">
        <v>1166</v>
      </c>
      <c r="W52" s="112">
        <v>1163</v>
      </c>
      <c r="X52" s="112">
        <v>1123</v>
      </c>
      <c r="Y52" s="112">
        <v>1118</v>
      </c>
      <c r="Z52" s="112">
        <v>1122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1002</v>
      </c>
      <c r="W53" s="112">
        <v>1026</v>
      </c>
      <c r="X53" s="112">
        <v>1044</v>
      </c>
      <c r="Y53" s="112">
        <v>1059</v>
      </c>
      <c r="Z53" s="112">
        <v>1107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860</v>
      </c>
      <c r="W54" s="112">
        <v>813</v>
      </c>
      <c r="X54" s="112">
        <v>848</v>
      </c>
      <c r="Y54" s="112">
        <v>844</v>
      </c>
      <c r="Z54" s="112">
        <v>906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710</v>
      </c>
      <c r="W55" s="112">
        <v>739</v>
      </c>
      <c r="X55" s="112">
        <v>723</v>
      </c>
      <c r="Y55" s="112">
        <v>702</v>
      </c>
      <c r="Z55" s="112">
        <v>731</v>
      </c>
    </row>
    <row r="56" spans="1:26" ht="15" customHeight="1" x14ac:dyDescent="0.25">
      <c r="S56" s="115" t="s">
        <v>48</v>
      </c>
      <c r="T56" s="115"/>
      <c r="U56" s="112"/>
      <c r="V56" s="112">
        <v>337</v>
      </c>
      <c r="W56" s="112">
        <v>359</v>
      </c>
      <c r="X56" s="112">
        <v>403</v>
      </c>
      <c r="Y56" s="112">
        <v>419</v>
      </c>
      <c r="Z56" s="112">
        <v>473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138</v>
      </c>
      <c r="W57" s="112">
        <v>119</v>
      </c>
      <c r="X57" s="112">
        <v>158</v>
      </c>
      <c r="Y57" s="112">
        <v>158</v>
      </c>
      <c r="Z57" s="112">
        <v>169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45</v>
      </c>
      <c r="W58" s="112">
        <v>55</v>
      </c>
      <c r="X58" s="112">
        <v>67</v>
      </c>
      <c r="Y58" s="112">
        <v>58</v>
      </c>
      <c r="Z58" s="112">
        <v>54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23</v>
      </c>
      <c r="W59" s="112">
        <v>17</v>
      </c>
      <c r="X59" s="112">
        <v>13</v>
      </c>
      <c r="Y59" s="112">
        <v>21</v>
      </c>
      <c r="Z59" s="112">
        <v>25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10</v>
      </c>
      <c r="W60" s="112">
        <v>7</v>
      </c>
      <c r="X60" s="112">
        <v>9</v>
      </c>
      <c r="Y60" s="112">
        <v>14</v>
      </c>
      <c r="Z60" s="112">
        <v>13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9551</v>
      </c>
      <c r="W61" s="112">
        <v>9578</v>
      </c>
      <c r="X61" s="112">
        <v>9864</v>
      </c>
      <c r="Y61" s="112">
        <v>10082</v>
      </c>
      <c r="Z61" s="112">
        <v>10641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0</v>
      </c>
      <c r="X63" s="112">
        <v>5</v>
      </c>
      <c r="Y63" s="112">
        <v>3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261</v>
      </c>
      <c r="W64" s="112">
        <v>309</v>
      </c>
      <c r="X64" s="112">
        <v>322</v>
      </c>
      <c r="Y64" s="112">
        <v>385</v>
      </c>
      <c r="Z64" s="112">
        <v>451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Golden Plains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601</v>
      </c>
      <c r="W65" s="112">
        <v>638</v>
      </c>
      <c r="X65" s="112">
        <v>689</v>
      </c>
      <c r="Y65" s="112">
        <v>760</v>
      </c>
      <c r="Z65" s="112">
        <v>870</v>
      </c>
    </row>
    <row r="66" spans="1:26" x14ac:dyDescent="0.25">
      <c r="S66" s="115" t="s">
        <v>39</v>
      </c>
      <c r="T66" s="115"/>
      <c r="U66" s="112"/>
      <c r="V66" s="112">
        <v>750</v>
      </c>
      <c r="W66" s="112">
        <v>750</v>
      </c>
      <c r="X66" s="112">
        <v>740</v>
      </c>
      <c r="Y66" s="112">
        <v>792</v>
      </c>
      <c r="Z66" s="112">
        <v>847</v>
      </c>
    </row>
    <row r="67" spans="1:26" x14ac:dyDescent="0.25">
      <c r="S67" s="115" t="s">
        <v>40</v>
      </c>
      <c r="T67" s="115"/>
      <c r="U67" s="112"/>
      <c r="V67" s="112">
        <v>710</v>
      </c>
      <c r="W67" s="112">
        <v>775</v>
      </c>
      <c r="X67" s="112">
        <v>808</v>
      </c>
      <c r="Y67" s="112">
        <v>787</v>
      </c>
      <c r="Z67" s="112">
        <v>856</v>
      </c>
    </row>
    <row r="68" spans="1:26" x14ac:dyDescent="0.25">
      <c r="S68" s="115" t="s">
        <v>41</v>
      </c>
      <c r="T68" s="115"/>
      <c r="U68" s="112"/>
      <c r="V68" s="112">
        <v>793</v>
      </c>
      <c r="W68" s="112">
        <v>840</v>
      </c>
      <c r="X68" s="112">
        <v>888</v>
      </c>
      <c r="Y68" s="112">
        <v>929</v>
      </c>
      <c r="Z68" s="112">
        <v>1057</v>
      </c>
    </row>
    <row r="69" spans="1:26" x14ac:dyDescent="0.25">
      <c r="S69" s="115" t="s">
        <v>42</v>
      </c>
      <c r="T69" s="115"/>
      <c r="U69" s="112"/>
      <c r="V69" s="112">
        <v>885</v>
      </c>
      <c r="W69" s="112">
        <v>951</v>
      </c>
      <c r="X69" s="112">
        <v>922</v>
      </c>
      <c r="Y69" s="112">
        <v>1053</v>
      </c>
      <c r="Z69" s="112">
        <v>1109</v>
      </c>
    </row>
    <row r="70" spans="1:26" x14ac:dyDescent="0.25">
      <c r="S70" s="115" t="s">
        <v>43</v>
      </c>
      <c r="T70" s="115"/>
      <c r="U70" s="112"/>
      <c r="V70" s="112">
        <v>951</v>
      </c>
      <c r="W70" s="112">
        <v>995</v>
      </c>
      <c r="X70" s="112">
        <v>980</v>
      </c>
      <c r="Y70" s="112">
        <v>1018</v>
      </c>
      <c r="Z70" s="112">
        <v>1088</v>
      </c>
    </row>
    <row r="71" spans="1:26" x14ac:dyDescent="0.25">
      <c r="S71" s="115" t="s">
        <v>44</v>
      </c>
      <c r="T71" s="115"/>
      <c r="U71" s="112"/>
      <c r="V71" s="112">
        <v>1109</v>
      </c>
      <c r="W71" s="112">
        <v>1155</v>
      </c>
      <c r="X71" s="112">
        <v>1073</v>
      </c>
      <c r="Y71" s="112">
        <v>1068</v>
      </c>
      <c r="Z71" s="112">
        <v>1107</v>
      </c>
    </row>
    <row r="72" spans="1:26" x14ac:dyDescent="0.25">
      <c r="S72" s="115" t="s">
        <v>45</v>
      </c>
      <c r="T72" s="115"/>
      <c r="U72" s="112"/>
      <c r="V72" s="112">
        <v>904</v>
      </c>
      <c r="W72" s="112">
        <v>923</v>
      </c>
      <c r="X72" s="112">
        <v>990</v>
      </c>
      <c r="Y72" s="112">
        <v>1068</v>
      </c>
      <c r="Z72" s="112">
        <v>1217</v>
      </c>
    </row>
    <row r="73" spans="1:26" x14ac:dyDescent="0.25">
      <c r="S73" s="115" t="s">
        <v>46</v>
      </c>
      <c r="T73" s="115"/>
      <c r="U73" s="112"/>
      <c r="V73" s="112">
        <v>776</v>
      </c>
      <c r="W73" s="112">
        <v>773</v>
      </c>
      <c r="X73" s="112">
        <v>826</v>
      </c>
      <c r="Y73" s="112">
        <v>844</v>
      </c>
      <c r="Z73" s="112">
        <v>931</v>
      </c>
    </row>
    <row r="74" spans="1:26" x14ac:dyDescent="0.25">
      <c r="S74" s="115" t="s">
        <v>47</v>
      </c>
      <c r="T74" s="115"/>
      <c r="U74" s="112"/>
      <c r="V74" s="112">
        <v>527</v>
      </c>
      <c r="W74" s="112">
        <v>574</v>
      </c>
      <c r="X74" s="112">
        <v>582</v>
      </c>
      <c r="Y74" s="112">
        <v>603</v>
      </c>
      <c r="Z74" s="112">
        <v>673</v>
      </c>
    </row>
    <row r="75" spans="1:26" x14ac:dyDescent="0.25">
      <c r="S75" s="115" t="s">
        <v>48</v>
      </c>
      <c r="T75" s="115"/>
      <c r="U75" s="112"/>
      <c r="V75" s="112">
        <v>192</v>
      </c>
      <c r="W75" s="112">
        <v>218</v>
      </c>
      <c r="X75" s="112">
        <v>243</v>
      </c>
      <c r="Y75" s="112">
        <v>257</v>
      </c>
      <c r="Z75" s="112">
        <v>307</v>
      </c>
    </row>
    <row r="76" spans="1:26" x14ac:dyDescent="0.25">
      <c r="S76" s="115" t="s">
        <v>49</v>
      </c>
      <c r="T76" s="115"/>
      <c r="U76" s="112"/>
      <c r="V76" s="112">
        <v>100</v>
      </c>
      <c r="W76" s="112">
        <v>99</v>
      </c>
      <c r="X76" s="112">
        <v>98</v>
      </c>
      <c r="Y76" s="112">
        <v>82</v>
      </c>
      <c r="Z76" s="112">
        <v>86</v>
      </c>
    </row>
    <row r="77" spans="1:26" x14ac:dyDescent="0.25">
      <c r="S77" s="115" t="s">
        <v>50</v>
      </c>
      <c r="T77" s="115"/>
      <c r="U77" s="112"/>
      <c r="V77" s="112">
        <v>35</v>
      </c>
      <c r="W77" s="112">
        <v>39</v>
      </c>
      <c r="X77" s="112">
        <v>40</v>
      </c>
      <c r="Y77" s="112">
        <v>43</v>
      </c>
      <c r="Z77" s="112">
        <v>52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7</v>
      </c>
      <c r="X78" s="112">
        <v>14</v>
      </c>
      <c r="Y78" s="112">
        <v>19</v>
      </c>
      <c r="Z78" s="112">
        <v>23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11</v>
      </c>
      <c r="X79" s="112">
        <v>14</v>
      </c>
      <c r="Y79" s="112">
        <v>12</v>
      </c>
      <c r="Z79" s="112">
        <v>15</v>
      </c>
    </row>
    <row r="80" spans="1:26" x14ac:dyDescent="0.25">
      <c r="S80" s="118" t="s">
        <v>53</v>
      </c>
      <c r="T80" s="118"/>
      <c r="U80" s="112"/>
      <c r="V80" s="112">
        <v>8627</v>
      </c>
      <c r="W80" s="112">
        <v>9062</v>
      </c>
      <c r="X80" s="112">
        <v>9214</v>
      </c>
      <c r="Y80" s="112">
        <v>9723</v>
      </c>
      <c r="Z80" s="112">
        <v>10685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Golden Plains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767</v>
      </c>
      <c r="W83" s="112">
        <v>783</v>
      </c>
      <c r="X83" s="112">
        <v>821</v>
      </c>
      <c r="Y83" s="112">
        <v>833</v>
      </c>
      <c r="Z83" s="112">
        <v>856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674</v>
      </c>
      <c r="W84" s="112">
        <v>667</v>
      </c>
      <c r="X84" s="112">
        <v>677</v>
      </c>
      <c r="Y84" s="112">
        <v>661</v>
      </c>
      <c r="Z84" s="112">
        <v>683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1593</v>
      </c>
      <c r="W85" s="112">
        <v>1647</v>
      </c>
      <c r="X85" s="112">
        <v>1702</v>
      </c>
      <c r="Y85" s="112">
        <v>1811</v>
      </c>
      <c r="Z85" s="112">
        <v>1853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21,343</v>
      </c>
      <c r="D86" s="96">
        <f t="shared" ref="D86:D91" si="4">AD4</f>
        <v>7.6787245850360675E-2</v>
      </c>
      <c r="E86" s="97">
        <f t="shared" ref="E86:E91" si="5">AD4</f>
        <v>7.6787245850360675E-2</v>
      </c>
      <c r="F86" s="96">
        <f t="shared" ref="F86:F91" si="6">AF4</f>
        <v>0.17359507313317946</v>
      </c>
      <c r="G86" s="97">
        <f t="shared" ref="G86:G91" si="7">AF4</f>
        <v>0.17359507313317946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355</v>
      </c>
      <c r="W86" s="112">
        <v>382</v>
      </c>
      <c r="X86" s="112">
        <v>388</v>
      </c>
      <c r="Y86" s="112">
        <v>394</v>
      </c>
      <c r="Z86" s="112">
        <v>424</v>
      </c>
    </row>
    <row r="87" spans="1:30" ht="15" customHeight="1" x14ac:dyDescent="0.25">
      <c r="A87" s="98" t="s">
        <v>4</v>
      </c>
      <c r="B87" s="49"/>
      <c r="C87" s="57" t="str">
        <f t="shared" si="3"/>
        <v>10,641</v>
      </c>
      <c r="D87" s="96">
        <f t="shared" si="4"/>
        <v>5.5445348145209294E-2</v>
      </c>
      <c r="E87" s="97">
        <f t="shared" si="5"/>
        <v>5.5445348145209294E-2</v>
      </c>
      <c r="F87" s="96">
        <f t="shared" si="6"/>
        <v>0.11400753768844218</v>
      </c>
      <c r="G87" s="97">
        <f t="shared" si="7"/>
        <v>0.11400753768844218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231</v>
      </c>
      <c r="W87" s="112">
        <v>236</v>
      </c>
      <c r="X87" s="112">
        <v>248</v>
      </c>
      <c r="Y87" s="112">
        <v>246</v>
      </c>
      <c r="Z87" s="112">
        <v>245</v>
      </c>
    </row>
    <row r="88" spans="1:30" ht="15" customHeight="1" x14ac:dyDescent="0.25">
      <c r="A88" s="98" t="s">
        <v>5</v>
      </c>
      <c r="B88" s="49"/>
      <c r="C88" s="57" t="str">
        <f t="shared" si="3"/>
        <v>10,689</v>
      </c>
      <c r="D88" s="96">
        <f t="shared" si="4"/>
        <v>9.935205183585305E-2</v>
      </c>
      <c r="E88" s="97">
        <f t="shared" si="5"/>
        <v>9.935205183585305E-2</v>
      </c>
      <c r="F88" s="96">
        <f t="shared" si="6"/>
        <v>0.23844282238442815</v>
      </c>
      <c r="G88" s="97">
        <f t="shared" si="7"/>
        <v>0.23844282238442815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305</v>
      </c>
      <c r="W88" s="112">
        <v>291</v>
      </c>
      <c r="X88" s="112">
        <v>302</v>
      </c>
      <c r="Y88" s="112">
        <v>298</v>
      </c>
      <c r="Z88" s="112">
        <v>302</v>
      </c>
    </row>
    <row r="89" spans="1:30" ht="15" customHeight="1" x14ac:dyDescent="0.25">
      <c r="A89" s="49" t="s">
        <v>6</v>
      </c>
      <c r="B89" s="49"/>
      <c r="C89" s="57" t="str">
        <f t="shared" si="3"/>
        <v>14,618</v>
      </c>
      <c r="D89" s="96">
        <f t="shared" si="4"/>
        <v>3.5929416767061184E-2</v>
      </c>
      <c r="E89" s="97">
        <f t="shared" si="5"/>
        <v>3.5929416767061184E-2</v>
      </c>
      <c r="F89" s="96">
        <f t="shared" si="6"/>
        <v>0.1249807603509312</v>
      </c>
      <c r="G89" s="97">
        <f t="shared" si="7"/>
        <v>0.1249807603509312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794</v>
      </c>
      <c r="W89" s="112">
        <v>743</v>
      </c>
      <c r="X89" s="112">
        <v>779</v>
      </c>
      <c r="Y89" s="112">
        <v>805</v>
      </c>
      <c r="Z89" s="112">
        <v>807</v>
      </c>
    </row>
    <row r="90" spans="1:30" ht="15" customHeight="1" x14ac:dyDescent="0.25">
      <c r="A90" s="49" t="s">
        <v>96</v>
      </c>
      <c r="B90" s="49"/>
      <c r="C90" s="57" t="str">
        <f t="shared" si="3"/>
        <v>$46,767</v>
      </c>
      <c r="D90" s="96">
        <f t="shared" si="4"/>
        <v>-9.5199771266401001E-3</v>
      </c>
      <c r="E90" s="97">
        <f t="shared" si="5"/>
        <v>-9.5199771266401001E-3</v>
      </c>
      <c r="F90" s="96">
        <f t="shared" si="6"/>
        <v>0.10499574229194186</v>
      </c>
      <c r="G90" s="97">
        <f t="shared" si="7"/>
        <v>0.10499574229194186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850</v>
      </c>
      <c r="W90" s="112">
        <v>854</v>
      </c>
      <c r="X90" s="112">
        <v>888</v>
      </c>
      <c r="Y90" s="112">
        <v>898</v>
      </c>
      <c r="Z90" s="112">
        <v>927</v>
      </c>
    </row>
    <row r="91" spans="1:30" ht="15" customHeight="1" x14ac:dyDescent="0.25">
      <c r="A91" s="49" t="s">
        <v>7</v>
      </c>
      <c r="B91" s="49"/>
      <c r="C91" s="57" t="str">
        <f t="shared" si="3"/>
        <v>$921.2 mil</v>
      </c>
      <c r="D91" s="96">
        <f t="shared" si="4"/>
        <v>7.6317121385997222E-2</v>
      </c>
      <c r="E91" s="97">
        <f t="shared" si="5"/>
        <v>7.6317121385997222E-2</v>
      </c>
      <c r="F91" s="96">
        <f t="shared" si="6"/>
        <v>0.29769794291933249</v>
      </c>
      <c r="G91" s="97">
        <f t="shared" si="7"/>
        <v>0.29769794291933249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6873</v>
      </c>
      <c r="W91" s="112">
        <v>6911</v>
      </c>
      <c r="X91" s="112">
        <v>7252</v>
      </c>
      <c r="Y91" s="112">
        <v>7357</v>
      </c>
      <c r="Z91" s="112">
        <v>7556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514</v>
      </c>
      <c r="W93" s="112">
        <v>534</v>
      </c>
      <c r="X93" s="112">
        <v>578</v>
      </c>
      <c r="Y93" s="112">
        <v>587</v>
      </c>
      <c r="Z93" s="112">
        <v>633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1182</v>
      </c>
      <c r="W94" s="112">
        <v>1234</v>
      </c>
      <c r="X94" s="112">
        <v>1246</v>
      </c>
      <c r="Y94" s="112">
        <v>1320</v>
      </c>
      <c r="Z94" s="112">
        <v>1376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267</v>
      </c>
      <c r="W95" s="112">
        <v>276</v>
      </c>
      <c r="X95" s="112">
        <v>282</v>
      </c>
      <c r="Y95" s="112">
        <v>298</v>
      </c>
      <c r="Z95" s="112">
        <v>309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950</v>
      </c>
      <c r="W96" s="112">
        <v>1038</v>
      </c>
      <c r="X96" s="112">
        <v>1044</v>
      </c>
      <c r="Y96" s="112">
        <v>1096</v>
      </c>
      <c r="Z96" s="112">
        <v>1162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1099</v>
      </c>
      <c r="W97" s="112">
        <v>1117</v>
      </c>
      <c r="X97" s="112">
        <v>1179</v>
      </c>
      <c r="Y97" s="112">
        <v>1205</v>
      </c>
      <c r="Z97" s="112">
        <v>1228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592</v>
      </c>
      <c r="W98" s="112">
        <v>625</v>
      </c>
      <c r="X98" s="112">
        <v>662</v>
      </c>
      <c r="Y98" s="112">
        <v>660</v>
      </c>
      <c r="Z98" s="112">
        <v>690</v>
      </c>
    </row>
    <row r="99" spans="1:32" ht="15" customHeight="1" x14ac:dyDescent="0.25">
      <c r="S99" s="115" t="s">
        <v>197</v>
      </c>
      <c r="T99" s="115"/>
      <c r="U99" s="112"/>
      <c r="V99" s="112">
        <v>72</v>
      </c>
      <c r="W99" s="112">
        <v>64</v>
      </c>
      <c r="X99" s="112">
        <v>79</v>
      </c>
      <c r="Y99" s="112">
        <v>88</v>
      </c>
      <c r="Z99" s="112">
        <v>109</v>
      </c>
    </row>
    <row r="100" spans="1:32" ht="15" customHeight="1" x14ac:dyDescent="0.25">
      <c r="S100" s="115" t="s">
        <v>58</v>
      </c>
      <c r="T100" s="115"/>
      <c r="U100" s="112"/>
      <c r="V100" s="112">
        <v>454</v>
      </c>
      <c r="W100" s="112">
        <v>461</v>
      </c>
      <c r="X100" s="112">
        <v>452</v>
      </c>
      <c r="Y100" s="112">
        <v>476</v>
      </c>
      <c r="Z100" s="112">
        <v>500</v>
      </c>
    </row>
    <row r="101" spans="1:32" x14ac:dyDescent="0.25">
      <c r="A101" s="18"/>
      <c r="S101" s="118" t="s">
        <v>53</v>
      </c>
      <c r="T101" s="118"/>
      <c r="U101" s="112"/>
      <c r="V101" s="112">
        <v>6122</v>
      </c>
      <c r="W101" s="112">
        <v>6329</v>
      </c>
      <c r="X101" s="112">
        <v>6568</v>
      </c>
      <c r="Y101" s="112">
        <v>6741</v>
      </c>
      <c r="Z101" s="112">
        <v>7057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13431</v>
      </c>
      <c r="W104" s="112">
        <v>13789</v>
      </c>
      <c r="X104" s="112">
        <v>14568</v>
      </c>
      <c r="Y104" s="112">
        <v>14915</v>
      </c>
      <c r="Z104" s="112">
        <v>16232</v>
      </c>
      <c r="AB104" s="109" t="str">
        <f>TEXT(Z104,"###,###")</f>
        <v>16,232</v>
      </c>
      <c r="AD104" s="130">
        <f>Z104/($Z$4)*100</f>
        <v>76.05303846694467</v>
      </c>
      <c r="AF104" s="109"/>
    </row>
    <row r="105" spans="1:32" x14ac:dyDescent="0.25">
      <c r="S105" s="115" t="s">
        <v>17</v>
      </c>
      <c r="T105" s="115"/>
      <c r="U105" s="112"/>
      <c r="V105" s="112">
        <v>2969</v>
      </c>
      <c r="W105" s="112">
        <v>3398</v>
      </c>
      <c r="X105" s="112">
        <v>3278</v>
      </c>
      <c r="Y105" s="112">
        <v>3260</v>
      </c>
      <c r="Z105" s="112">
        <v>3539</v>
      </c>
      <c r="AB105" s="109" t="str">
        <f>TEXT(Z105,"###,###")</f>
        <v>3,539</v>
      </c>
      <c r="AD105" s="130">
        <f>Z105/($Z$4)*100</f>
        <v>16.581548985615893</v>
      </c>
      <c r="AF105" s="109"/>
    </row>
    <row r="106" spans="1:32" x14ac:dyDescent="0.25">
      <c r="S106" s="118" t="s">
        <v>53</v>
      </c>
      <c r="T106" s="118"/>
      <c r="U106" s="120"/>
      <c r="V106" s="120">
        <v>16400</v>
      </c>
      <c r="W106" s="120">
        <v>17187</v>
      </c>
      <c r="X106" s="120">
        <v>17846</v>
      </c>
      <c r="Y106" s="120">
        <v>18175</v>
      </c>
      <c r="Z106" s="120">
        <v>19771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3288</v>
      </c>
      <c r="W108" s="112">
        <v>2969</v>
      </c>
      <c r="X108" s="112">
        <v>3007</v>
      </c>
      <c r="Y108" s="112">
        <v>3173</v>
      </c>
      <c r="Z108" s="112">
        <v>3496</v>
      </c>
      <c r="AB108" s="109" t="str">
        <f>TEXT(Z108,"###,###")</f>
        <v>3,496</v>
      </c>
      <c r="AD108" s="130">
        <f>Z108/($Z$4)*100</f>
        <v>16.380077777257178</v>
      </c>
      <c r="AF108" s="109"/>
    </row>
    <row r="109" spans="1:32" x14ac:dyDescent="0.25">
      <c r="S109" s="115" t="s">
        <v>20</v>
      </c>
      <c r="T109" s="115"/>
      <c r="U109" s="112"/>
      <c r="V109" s="112">
        <v>2775</v>
      </c>
      <c r="W109" s="112">
        <v>2850</v>
      </c>
      <c r="X109" s="112">
        <v>2999</v>
      </c>
      <c r="Y109" s="112">
        <v>3260</v>
      </c>
      <c r="Z109" s="112">
        <v>3544</v>
      </c>
      <c r="AB109" s="109" t="str">
        <f>TEXT(Z109,"###,###")</f>
        <v>3,544</v>
      </c>
      <c r="AD109" s="130">
        <f>Z109/($Z$4)*100</f>
        <v>16.604975870308767</v>
      </c>
      <c r="AF109" s="109"/>
    </row>
    <row r="110" spans="1:32" x14ac:dyDescent="0.25">
      <c r="S110" s="115" t="s">
        <v>21</v>
      </c>
      <c r="T110" s="115"/>
      <c r="U110" s="112"/>
      <c r="V110" s="112">
        <v>3941</v>
      </c>
      <c r="W110" s="112">
        <v>4026</v>
      </c>
      <c r="X110" s="112">
        <v>4157</v>
      </c>
      <c r="Y110" s="112">
        <v>4460</v>
      </c>
      <c r="Z110" s="112">
        <v>4664</v>
      </c>
      <c r="AB110" s="109" t="str">
        <f>TEXT(Z110,"###,###")</f>
        <v>4,664</v>
      </c>
      <c r="AD110" s="130">
        <f>Z110/($Z$4)*100</f>
        <v>21.85259804151244</v>
      </c>
      <c r="AF110" s="109"/>
    </row>
    <row r="111" spans="1:32" x14ac:dyDescent="0.25">
      <c r="S111" s="115" t="s">
        <v>22</v>
      </c>
      <c r="T111" s="115"/>
      <c r="U111" s="112"/>
      <c r="V111" s="112">
        <v>6099</v>
      </c>
      <c r="W111" s="112">
        <v>7052</v>
      </c>
      <c r="X111" s="112">
        <v>7128</v>
      </c>
      <c r="Y111" s="112">
        <v>7282</v>
      </c>
      <c r="Z111" s="112">
        <v>8056</v>
      </c>
      <c r="AB111" s="109" t="str">
        <f>TEXT(Z111,"###,###")</f>
        <v>8,056</v>
      </c>
      <c r="AD111" s="130">
        <f>Z111/($Z$4)*100</f>
        <v>37.745396617157851</v>
      </c>
      <c r="AF111" s="109"/>
    </row>
    <row r="112" spans="1:32" x14ac:dyDescent="0.25">
      <c r="S112" s="118" t="s">
        <v>53</v>
      </c>
      <c r="T112" s="118"/>
      <c r="U112" s="112"/>
      <c r="V112" s="112">
        <v>18183</v>
      </c>
      <c r="W112" s="112">
        <v>18639</v>
      </c>
      <c r="X112" s="112">
        <v>19084</v>
      </c>
      <c r="Y112" s="112">
        <v>19821</v>
      </c>
      <c r="Z112" s="112">
        <v>21343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42.37</v>
      </c>
      <c r="W118" s="131">
        <v>42.17</v>
      </c>
      <c r="X118" s="131">
        <v>42.28</v>
      </c>
      <c r="Y118" s="131">
        <v>42.25</v>
      </c>
      <c r="Z118" s="131">
        <v>42.23</v>
      </c>
      <c r="AB118" s="109" t="str">
        <f>TEXT(Z118,"##.0")</f>
        <v>42.2</v>
      </c>
    </row>
    <row r="120" spans="19:32" x14ac:dyDescent="0.25">
      <c r="S120" s="101" t="s">
        <v>98</v>
      </c>
      <c r="T120" s="112"/>
      <c r="U120" s="112"/>
      <c r="V120" s="112">
        <v>10670</v>
      </c>
      <c r="W120" s="112">
        <v>10968</v>
      </c>
      <c r="X120" s="112">
        <v>11476</v>
      </c>
      <c r="Y120" s="112">
        <v>11678</v>
      </c>
      <c r="Z120" s="112">
        <v>12189</v>
      </c>
      <c r="AB120" s="109" t="str">
        <f>TEXT(Z120,"###,###")</f>
        <v>12,189</v>
      </c>
    </row>
    <row r="121" spans="19:32" x14ac:dyDescent="0.25">
      <c r="S121" s="101" t="s">
        <v>99</v>
      </c>
      <c r="T121" s="112"/>
      <c r="U121" s="112"/>
      <c r="V121" s="112">
        <v>1258</v>
      </c>
      <c r="W121" s="112">
        <v>1253</v>
      </c>
      <c r="X121" s="112">
        <v>1285</v>
      </c>
      <c r="Y121" s="112">
        <v>1283</v>
      </c>
      <c r="Z121" s="112">
        <v>1280</v>
      </c>
      <c r="AB121" s="109" t="str">
        <f>TEXT(Z121,"###,###")</f>
        <v>1,280</v>
      </c>
    </row>
    <row r="122" spans="19:32" x14ac:dyDescent="0.25">
      <c r="S122" s="101" t="s">
        <v>100</v>
      </c>
      <c r="T122" s="112"/>
      <c r="U122" s="112"/>
      <c r="V122" s="112">
        <v>1064</v>
      </c>
      <c r="W122" s="112">
        <v>1027</v>
      </c>
      <c r="X122" s="112">
        <v>1056</v>
      </c>
      <c r="Y122" s="112">
        <v>1153</v>
      </c>
      <c r="Z122" s="112">
        <v>1160</v>
      </c>
      <c r="AB122" s="109" t="str">
        <f>TEXT(Z122,"###,###")</f>
        <v>1,160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11734</v>
      </c>
      <c r="W124" s="112">
        <v>11995</v>
      </c>
      <c r="X124" s="112">
        <v>12532</v>
      </c>
      <c r="Y124" s="112">
        <v>12831</v>
      </c>
      <c r="Z124" s="112">
        <v>13349</v>
      </c>
      <c r="AB124" s="109" t="str">
        <f>TEXT(Z124,"###,###")</f>
        <v>13,349</v>
      </c>
      <c r="AD124" s="127">
        <f>Z124/$Z$7*100</f>
        <v>91.318921877137768</v>
      </c>
    </row>
    <row r="125" spans="19:32" x14ac:dyDescent="0.25">
      <c r="S125" s="101" t="s">
        <v>102</v>
      </c>
      <c r="T125" s="112"/>
      <c r="U125" s="112"/>
      <c r="V125" s="112">
        <v>2322</v>
      </c>
      <c r="W125" s="112">
        <v>2280</v>
      </c>
      <c r="X125" s="112">
        <v>2341</v>
      </c>
      <c r="Y125" s="112">
        <v>2436</v>
      </c>
      <c r="Z125" s="112">
        <v>2440</v>
      </c>
      <c r="AB125" s="109" t="str">
        <f>TEXT(Z125,"###,###")</f>
        <v>2,440</v>
      </c>
      <c r="AD125" s="127">
        <f>Z125/$Z$7*100</f>
        <v>16.691749897386785</v>
      </c>
    </row>
    <row r="127" spans="19:32" x14ac:dyDescent="0.25">
      <c r="S127" s="101" t="s">
        <v>103</v>
      </c>
      <c r="T127" s="112"/>
      <c r="U127" s="112"/>
      <c r="V127" s="112">
        <v>6874</v>
      </c>
      <c r="W127" s="112">
        <v>6915</v>
      </c>
      <c r="X127" s="112">
        <v>7253</v>
      </c>
      <c r="Y127" s="112">
        <v>7358</v>
      </c>
      <c r="Z127" s="112">
        <v>7556</v>
      </c>
      <c r="AB127" s="109" t="str">
        <f>TEXT(Z127,"###,###")</f>
        <v>7,556</v>
      </c>
      <c r="AD127" s="127">
        <f>Z127/$Z$7*100</f>
        <v>51.68969763305514</v>
      </c>
    </row>
    <row r="128" spans="19:32" x14ac:dyDescent="0.25">
      <c r="S128" s="101" t="s">
        <v>104</v>
      </c>
      <c r="T128" s="112"/>
      <c r="U128" s="112"/>
      <c r="V128" s="112">
        <v>6118</v>
      </c>
      <c r="W128" s="112">
        <v>6327</v>
      </c>
      <c r="X128" s="112">
        <v>6569</v>
      </c>
      <c r="Y128" s="112">
        <v>6740</v>
      </c>
      <c r="Z128" s="112">
        <v>7056</v>
      </c>
      <c r="AB128" s="109" t="str">
        <f>TEXT(Z128,"###,###")</f>
        <v>7,056</v>
      </c>
      <c r="AD128" s="127">
        <f>Z128/$Z$7*100</f>
        <v>48.269257080311945</v>
      </c>
    </row>
    <row r="130" spans="19:20" x14ac:dyDescent="0.25">
      <c r="S130" s="101" t="s">
        <v>280</v>
      </c>
      <c r="T130" s="127">
        <v>83.38349979477357</v>
      </c>
    </row>
    <row r="131" spans="19:20" x14ac:dyDescent="0.25">
      <c r="S131" s="101" t="s">
        <v>281</v>
      </c>
      <c r="T131" s="127">
        <v>8.7563278150225745</v>
      </c>
    </row>
    <row r="132" spans="19:20" x14ac:dyDescent="0.25">
      <c r="S132" s="101" t="s">
        <v>282</v>
      </c>
      <c r="T132" s="127">
        <v>7.9354220823642088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171F698-9B94-475B-B58F-15D4F47C73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2278C24-410F-44A2-BD16-C2B261D2FF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676A759-2CFD-4F15-A3DF-6F372E3EA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39B2ECE-18B6-4268-8EF1-E863650E8E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81C8-ACD1-4CE7-839D-8F15A60D330F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225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225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8.25 Greater Bendigo,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85528</v>
      </c>
      <c r="W4" s="108">
        <v>87765</v>
      </c>
      <c r="X4" s="108">
        <v>88832</v>
      </c>
      <c r="Y4" s="108">
        <v>92395</v>
      </c>
      <c r="Z4" s="108">
        <v>101486</v>
      </c>
      <c r="AB4" s="109" t="str">
        <f>TEXT(Z4,"###,###")</f>
        <v>101,486</v>
      </c>
      <c r="AD4" s="110">
        <f>Z4/Y4-1</f>
        <v>9.8392770171546129E-2</v>
      </c>
      <c r="AF4" s="110">
        <f>Z4/V4-1</f>
        <v>0.18658217192030691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42712</v>
      </c>
      <c r="W5" s="108">
        <v>43361</v>
      </c>
      <c r="X5" s="108">
        <v>44248</v>
      </c>
      <c r="Y5" s="108">
        <v>45405</v>
      </c>
      <c r="Z5" s="108">
        <v>48971</v>
      </c>
      <c r="AB5" s="109" t="str">
        <f>TEXT(Z5,"###,###")</f>
        <v>48,971</v>
      </c>
      <c r="AD5" s="110">
        <f t="shared" ref="AD5:AD9" si="0">Z5/Y5-1</f>
        <v>7.8537605990529613E-2</v>
      </c>
      <c r="AF5" s="110">
        <f t="shared" ref="AF5:AF9" si="1">Z5/V5-1</f>
        <v>0.14653961415995509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42821</v>
      </c>
      <c r="W6" s="108">
        <v>44406</v>
      </c>
      <c r="X6" s="108">
        <v>44585</v>
      </c>
      <c r="Y6" s="108">
        <v>46932</v>
      </c>
      <c r="Z6" s="108">
        <v>52457</v>
      </c>
      <c r="AB6" s="109" t="str">
        <f>TEXT(Z6,"###,###")</f>
        <v>52,457</v>
      </c>
      <c r="AD6" s="110">
        <f t="shared" si="0"/>
        <v>0.1177235148725817</v>
      </c>
      <c r="AF6" s="110">
        <f t="shared" si="1"/>
        <v>0.22502977511034317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61004</v>
      </c>
      <c r="W7" s="108">
        <v>61885</v>
      </c>
      <c r="X7" s="108">
        <v>63624</v>
      </c>
      <c r="Y7" s="108">
        <v>65223</v>
      </c>
      <c r="Z7" s="108">
        <v>67821</v>
      </c>
      <c r="AB7" s="109" t="str">
        <f>TEXT(Z7,"###,###")</f>
        <v>67,821</v>
      </c>
      <c r="AD7" s="110">
        <f t="shared" si="0"/>
        <v>3.9832574398601661E-2</v>
      </c>
      <c r="AF7" s="110">
        <f t="shared" si="1"/>
        <v>0.11174677070356043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101,486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67,821</v>
      </c>
      <c r="P8" s="67"/>
      <c r="S8" s="107" t="s">
        <v>83</v>
      </c>
      <c r="T8" s="108"/>
      <c r="U8" s="108"/>
      <c r="V8" s="108">
        <v>40382.54</v>
      </c>
      <c r="W8" s="108">
        <v>41963</v>
      </c>
      <c r="X8" s="108">
        <v>42654.14</v>
      </c>
      <c r="Y8" s="108">
        <v>45302</v>
      </c>
      <c r="Z8" s="108">
        <v>44474</v>
      </c>
      <c r="AB8" s="109" t="str">
        <f>TEXT(Z8,"$###,###")</f>
        <v>$44,474</v>
      </c>
      <c r="AD8" s="110">
        <f t="shared" si="0"/>
        <v>-1.8277338748841077E-2</v>
      </c>
      <c r="AF8" s="110">
        <f t="shared" si="1"/>
        <v>0.10131754961426398</v>
      </c>
    </row>
    <row r="9" spans="1:32" x14ac:dyDescent="0.25">
      <c r="A9" s="30" t="s">
        <v>14</v>
      </c>
      <c r="B9" s="71"/>
      <c r="C9" s="72"/>
      <c r="D9" s="73">
        <f>AD104</f>
        <v>75.371972488816198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49.921115878562688</v>
      </c>
      <c r="P9" s="74" t="s">
        <v>84</v>
      </c>
      <c r="S9" s="107" t="s">
        <v>7</v>
      </c>
      <c r="T9" s="108"/>
      <c r="U9" s="108"/>
      <c r="V9" s="108">
        <v>3197343649</v>
      </c>
      <c r="W9" s="108">
        <v>3379957369</v>
      </c>
      <c r="X9" s="108">
        <v>3614034906</v>
      </c>
      <c r="Y9" s="108">
        <v>3879584938</v>
      </c>
      <c r="Z9" s="108">
        <v>4133174395</v>
      </c>
      <c r="AB9" s="109" t="str">
        <f>TEXT(Z9/1000000,"$#,###.0")&amp;" mil"</f>
        <v>$4,133.2 mil</v>
      </c>
      <c r="AD9" s="110">
        <f t="shared" si="0"/>
        <v>6.5365099888940792E-2</v>
      </c>
      <c r="AF9" s="110">
        <f t="shared" si="1"/>
        <v>0.29269007299002414</v>
      </c>
    </row>
    <row r="10" spans="1:32" x14ac:dyDescent="0.25">
      <c r="A10" s="30" t="s">
        <v>17</v>
      </c>
      <c r="B10" s="71"/>
      <c r="C10" s="72"/>
      <c r="D10" s="73">
        <f>AD105</f>
        <v>19.147468616360879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50.024328747733001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86.748942068091011</v>
      </c>
      <c r="P11" s="74" t="s">
        <v>84</v>
      </c>
      <c r="S11" s="107" t="s">
        <v>29</v>
      </c>
      <c r="T11" s="112"/>
      <c r="U11" s="112"/>
      <c r="V11" s="112">
        <v>77419</v>
      </c>
      <c r="W11" s="112">
        <v>79828</v>
      </c>
      <c r="X11" s="112">
        <v>80626</v>
      </c>
      <c r="Y11" s="112">
        <v>83837</v>
      </c>
      <c r="Z11" s="112">
        <v>92498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6.1588593503487115</v>
      </c>
      <c r="P12" s="74" t="s">
        <v>84</v>
      </c>
      <c r="S12" s="107" t="s">
        <v>30</v>
      </c>
      <c r="T12" s="112"/>
      <c r="U12" s="112"/>
      <c r="V12" s="112">
        <v>8112</v>
      </c>
      <c r="W12" s="112">
        <v>7935</v>
      </c>
      <c r="X12" s="112">
        <v>8208</v>
      </c>
      <c r="Y12" s="112">
        <v>8558</v>
      </c>
      <c r="Z12" s="112">
        <v>8990</v>
      </c>
    </row>
    <row r="13" spans="1:32" ht="15" customHeight="1" x14ac:dyDescent="0.25">
      <c r="A13" s="30" t="s">
        <v>19</v>
      </c>
      <c r="B13" s="72"/>
      <c r="C13" s="72"/>
      <c r="D13" s="73">
        <f>AD108</f>
        <v>14.1063792050135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7.0951475206794363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15.625800603038842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23.456437341111087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19.867598490209957</v>
      </c>
      <c r="P15" s="74" t="s">
        <v>84</v>
      </c>
      <c r="S15" s="115" t="s">
        <v>60</v>
      </c>
      <c r="T15" s="115"/>
      <c r="U15" s="116"/>
      <c r="V15" s="116">
        <v>1708</v>
      </c>
      <c r="W15" s="116">
        <v>1888</v>
      </c>
      <c r="X15" s="116">
        <v>1946</v>
      </c>
      <c r="Y15" s="112">
        <v>2006</v>
      </c>
      <c r="Z15" s="112">
        <v>2114</v>
      </c>
      <c r="AB15" s="117">
        <f t="shared" ref="AB15:AB34" si="2">IF(Z15="np",0,Z15/$Z$34)</f>
        <v>2.0830048872773135E-2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41.333780028772445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80.132401509790043</v>
      </c>
      <c r="P16" s="37" t="s">
        <v>84</v>
      </c>
      <c r="S16" s="115" t="s">
        <v>61</v>
      </c>
      <c r="T16" s="115"/>
      <c r="U16" s="116"/>
      <c r="V16" s="116">
        <v>1111</v>
      </c>
      <c r="W16" s="116">
        <v>1282</v>
      </c>
      <c r="X16" s="116">
        <v>1354</v>
      </c>
      <c r="Y16" s="112">
        <v>1368</v>
      </c>
      <c r="Z16" s="112">
        <v>1436</v>
      </c>
      <c r="AB16" s="117">
        <f t="shared" si="2"/>
        <v>1.4149456093331231E-2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6912</v>
      </c>
      <c r="W17" s="116">
        <v>6767</v>
      </c>
      <c r="X17" s="116">
        <v>7177</v>
      </c>
      <c r="Y17" s="112">
        <v>7135</v>
      </c>
      <c r="Z17" s="112">
        <v>7308</v>
      </c>
      <c r="AB17" s="117">
        <f t="shared" si="2"/>
        <v>7.2008513321772036E-2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721</v>
      </c>
      <c r="W18" s="116">
        <v>752</v>
      </c>
      <c r="X18" s="116">
        <v>772</v>
      </c>
      <c r="Y18" s="112">
        <v>910</v>
      </c>
      <c r="Z18" s="112">
        <v>913</v>
      </c>
      <c r="AB18" s="117">
        <f t="shared" si="2"/>
        <v>8.9961374743812075E-3</v>
      </c>
    </row>
    <row r="19" spans="1:28" x14ac:dyDescent="0.25">
      <c r="A19" s="63" t="str">
        <f>$S$1&amp;" ("&amp;$V$2&amp;" to "&amp;$Z$2&amp;")"</f>
        <v>Greater Bendigo (2017-18 to 2021-22)</v>
      </c>
      <c r="B19" s="63"/>
      <c r="C19" s="63"/>
      <c r="D19" s="63"/>
      <c r="E19" s="63"/>
      <c r="F19" s="63"/>
      <c r="G19" s="63" t="str">
        <f>$S$1&amp;" ("&amp;$V$2&amp;" to "&amp;$Z$2&amp;")"</f>
        <v>Greater Bendigo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6356</v>
      </c>
      <c r="W19" s="116">
        <v>6528</v>
      </c>
      <c r="X19" s="116">
        <v>6588</v>
      </c>
      <c r="Y19" s="112">
        <v>7062</v>
      </c>
      <c r="Z19" s="112">
        <v>7529</v>
      </c>
      <c r="AB19" s="117">
        <f t="shared" si="2"/>
        <v>7.4186110673183037E-2</v>
      </c>
    </row>
    <row r="20" spans="1:28" x14ac:dyDescent="0.25">
      <c r="S20" s="115" t="s">
        <v>65</v>
      </c>
      <c r="T20" s="115"/>
      <c r="U20" s="116"/>
      <c r="V20" s="116">
        <v>1872</v>
      </c>
      <c r="W20" s="116">
        <v>1894</v>
      </c>
      <c r="X20" s="116">
        <v>2017</v>
      </c>
      <c r="Y20" s="112">
        <v>2234</v>
      </c>
      <c r="Z20" s="112">
        <v>2417</v>
      </c>
      <c r="AB20" s="117">
        <f t="shared" si="2"/>
        <v>2.3815623521992749E-2</v>
      </c>
    </row>
    <row r="21" spans="1:28" x14ac:dyDescent="0.25">
      <c r="S21" s="115" t="s">
        <v>66</v>
      </c>
      <c r="T21" s="115"/>
      <c r="U21" s="116"/>
      <c r="V21" s="116">
        <v>8699</v>
      </c>
      <c r="W21" s="116">
        <v>8702</v>
      </c>
      <c r="X21" s="116">
        <v>8680</v>
      </c>
      <c r="Y21" s="112">
        <v>9298</v>
      </c>
      <c r="Z21" s="112">
        <v>10296</v>
      </c>
      <c r="AB21" s="117">
        <f t="shared" si="2"/>
        <v>0.10145041778338326</v>
      </c>
    </row>
    <row r="22" spans="1:28" x14ac:dyDescent="0.25">
      <c r="S22" s="115" t="s">
        <v>67</v>
      </c>
      <c r="T22" s="115"/>
      <c r="U22" s="116"/>
      <c r="V22" s="116">
        <v>6160</v>
      </c>
      <c r="W22" s="116">
        <v>6725</v>
      </c>
      <c r="X22" s="116">
        <v>7062</v>
      </c>
      <c r="Y22" s="112">
        <v>7404</v>
      </c>
      <c r="Z22" s="112">
        <v>8849</v>
      </c>
      <c r="AB22" s="117">
        <f t="shared" si="2"/>
        <v>8.7192574491565505E-2</v>
      </c>
    </row>
    <row r="23" spans="1:28" x14ac:dyDescent="0.25">
      <c r="S23" s="115" t="s">
        <v>68</v>
      </c>
      <c r="T23" s="115"/>
      <c r="U23" s="116"/>
      <c r="V23" s="116">
        <v>2746</v>
      </c>
      <c r="W23" s="116">
        <v>2758</v>
      </c>
      <c r="X23" s="116">
        <v>2715</v>
      </c>
      <c r="Y23" s="112">
        <v>2785</v>
      </c>
      <c r="Z23" s="112">
        <v>3036</v>
      </c>
      <c r="AB23" s="117">
        <f t="shared" si="2"/>
        <v>2.9914866782279677E-2</v>
      </c>
    </row>
    <row r="24" spans="1:28" x14ac:dyDescent="0.25">
      <c r="S24" s="115" t="s">
        <v>69</v>
      </c>
      <c r="T24" s="115"/>
      <c r="U24" s="116"/>
      <c r="V24" s="116">
        <v>872</v>
      </c>
      <c r="W24" s="116">
        <v>918</v>
      </c>
      <c r="X24" s="116">
        <v>852</v>
      </c>
      <c r="Y24" s="112">
        <v>655</v>
      </c>
      <c r="Z24" s="112">
        <v>823</v>
      </c>
      <c r="AB24" s="117">
        <f t="shared" si="2"/>
        <v>8.1093331231278567E-3</v>
      </c>
    </row>
    <row r="25" spans="1:28" x14ac:dyDescent="0.25">
      <c r="S25" s="115" t="s">
        <v>70</v>
      </c>
      <c r="T25" s="115"/>
      <c r="U25" s="116"/>
      <c r="V25" s="116">
        <v>3515</v>
      </c>
      <c r="W25" s="116">
        <v>3557</v>
      </c>
      <c r="X25" s="116">
        <v>3805</v>
      </c>
      <c r="Y25" s="112">
        <v>3840</v>
      </c>
      <c r="Z25" s="112">
        <v>4531</v>
      </c>
      <c r="AB25" s="117">
        <f t="shared" si="2"/>
        <v>4.4645672394765884E-2</v>
      </c>
    </row>
    <row r="26" spans="1:28" x14ac:dyDescent="0.25">
      <c r="S26" s="115" t="s">
        <v>71</v>
      </c>
      <c r="T26" s="115"/>
      <c r="U26" s="116"/>
      <c r="V26" s="116">
        <v>1135</v>
      </c>
      <c r="W26" s="116">
        <v>1040</v>
      </c>
      <c r="X26" s="116">
        <v>1088</v>
      </c>
      <c r="Y26" s="112">
        <v>1116</v>
      </c>
      <c r="Z26" s="112">
        <v>1291</v>
      </c>
      <c r="AB26" s="117">
        <f t="shared" si="2"/>
        <v>1.2720715749645279E-2</v>
      </c>
    </row>
    <row r="27" spans="1:28" x14ac:dyDescent="0.25">
      <c r="S27" s="115" t="s">
        <v>72</v>
      </c>
      <c r="T27" s="115"/>
      <c r="U27" s="116"/>
      <c r="V27" s="116">
        <v>3699</v>
      </c>
      <c r="W27" s="116">
        <v>3715</v>
      </c>
      <c r="X27" s="116">
        <v>3748</v>
      </c>
      <c r="Y27" s="112">
        <v>3978</v>
      </c>
      <c r="Z27" s="112">
        <v>4634</v>
      </c>
      <c r="AB27" s="117">
        <f t="shared" si="2"/>
        <v>4.5660570707866943E-2</v>
      </c>
    </row>
    <row r="28" spans="1:28" x14ac:dyDescent="0.25">
      <c r="S28" s="115" t="s">
        <v>73</v>
      </c>
      <c r="T28" s="115"/>
      <c r="U28" s="116"/>
      <c r="V28" s="116">
        <v>6491</v>
      </c>
      <c r="W28" s="116">
        <v>6497</v>
      </c>
      <c r="X28" s="116">
        <v>6525</v>
      </c>
      <c r="Y28" s="112">
        <v>6669</v>
      </c>
      <c r="Z28" s="112">
        <v>7051</v>
      </c>
      <c r="AB28" s="117">
        <f t="shared" si="2"/>
        <v>6.9476194229859692E-2</v>
      </c>
    </row>
    <row r="29" spans="1:28" x14ac:dyDescent="0.25">
      <c r="S29" s="115" t="s">
        <v>74</v>
      </c>
      <c r="T29" s="115"/>
      <c r="U29" s="116"/>
      <c r="V29" s="116">
        <v>4537</v>
      </c>
      <c r="W29" s="116">
        <v>7525</v>
      </c>
      <c r="X29" s="116">
        <v>4932</v>
      </c>
      <c r="Y29" s="112">
        <v>5103</v>
      </c>
      <c r="Z29" s="112">
        <v>5776</v>
      </c>
      <c r="AB29" s="117">
        <f t="shared" si="2"/>
        <v>5.6913132587103892E-2</v>
      </c>
    </row>
    <row r="30" spans="1:28" x14ac:dyDescent="0.25">
      <c r="S30" s="115" t="s">
        <v>75</v>
      </c>
      <c r="T30" s="115"/>
      <c r="U30" s="116"/>
      <c r="V30" s="116">
        <v>7988</v>
      </c>
      <c r="W30" s="116">
        <v>5862</v>
      </c>
      <c r="X30" s="116">
        <v>7543</v>
      </c>
      <c r="Y30" s="112">
        <v>7438</v>
      </c>
      <c r="Z30" s="112">
        <v>8050</v>
      </c>
      <c r="AB30" s="117">
        <f t="shared" si="2"/>
        <v>7.9319722528771869E-2</v>
      </c>
    </row>
    <row r="31" spans="1:28" x14ac:dyDescent="0.25">
      <c r="S31" s="115" t="s">
        <v>76</v>
      </c>
      <c r="T31" s="115"/>
      <c r="U31" s="116"/>
      <c r="V31" s="116">
        <v>12364</v>
      </c>
      <c r="W31" s="116">
        <v>13200</v>
      </c>
      <c r="X31" s="116">
        <v>13780</v>
      </c>
      <c r="Y31" s="112">
        <v>15478</v>
      </c>
      <c r="Z31" s="112">
        <v>17159</v>
      </c>
      <c r="AB31" s="117">
        <f t="shared" si="2"/>
        <v>0.16907417625729151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1533</v>
      </c>
      <c r="W32" s="116">
        <v>1809</v>
      </c>
      <c r="X32" s="116">
        <v>1998</v>
      </c>
      <c r="Y32" s="112">
        <v>1991</v>
      </c>
      <c r="Z32" s="112">
        <v>2248</v>
      </c>
      <c r="AB32" s="117">
        <f t="shared" si="2"/>
        <v>2.2150402017972567E-2</v>
      </c>
    </row>
    <row r="33" spans="19:32" x14ac:dyDescent="0.25">
      <c r="S33" s="115" t="s">
        <v>78</v>
      </c>
      <c r="T33" s="115"/>
      <c r="U33" s="116"/>
      <c r="V33" s="116">
        <v>2706</v>
      </c>
      <c r="W33" s="116">
        <v>2853</v>
      </c>
      <c r="X33" s="116">
        <v>3027</v>
      </c>
      <c r="Y33" s="112">
        <v>3219</v>
      </c>
      <c r="Z33" s="112">
        <v>3445</v>
      </c>
      <c r="AB33" s="117">
        <f t="shared" si="2"/>
        <v>3.3944899889642124E-2</v>
      </c>
    </row>
    <row r="34" spans="19:32" x14ac:dyDescent="0.25">
      <c r="S34" s="118" t="s">
        <v>53</v>
      </c>
      <c r="T34" s="118"/>
      <c r="U34" s="119"/>
      <c r="V34" s="119">
        <v>85529</v>
      </c>
      <c r="W34" s="119">
        <v>87765</v>
      </c>
      <c r="X34" s="119">
        <v>88835</v>
      </c>
      <c r="Y34" s="120">
        <v>92395</v>
      </c>
      <c r="Z34" s="120">
        <v>101488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51021</v>
      </c>
      <c r="W37" s="112">
        <v>50740</v>
      </c>
      <c r="X37" s="112">
        <v>51959</v>
      </c>
      <c r="Y37" s="112">
        <v>53960</v>
      </c>
      <c r="Z37" s="112">
        <v>54349</v>
      </c>
      <c r="AB37" s="132">
        <f>Z37/Z40*100</f>
        <v>80.132401509790043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9979</v>
      </c>
      <c r="W38" s="112">
        <v>11145</v>
      </c>
      <c r="X38" s="112">
        <v>11661</v>
      </c>
      <c r="Y38" s="112">
        <v>11258</v>
      </c>
      <c r="Z38" s="112">
        <v>13475</v>
      </c>
      <c r="AB38" s="132">
        <f>Z38/Z40*100</f>
        <v>19.867598490209957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61000</v>
      </c>
      <c r="W40" s="112">
        <v>61885</v>
      </c>
      <c r="X40" s="112">
        <v>63620</v>
      </c>
      <c r="Y40" s="112">
        <v>65218</v>
      </c>
      <c r="Z40" s="112">
        <v>67824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11</v>
      </c>
      <c r="X44" s="112">
        <v>17</v>
      </c>
      <c r="Y44" s="112">
        <v>15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1012</v>
      </c>
      <c r="W45" s="112">
        <v>1083</v>
      </c>
      <c r="X45" s="112">
        <v>1020</v>
      </c>
      <c r="Y45" s="112">
        <v>1137</v>
      </c>
      <c r="Z45" s="112">
        <v>1705</v>
      </c>
    </row>
    <row r="46" spans="19:32" x14ac:dyDescent="0.25">
      <c r="S46" s="115" t="s">
        <v>38</v>
      </c>
      <c r="T46" s="115"/>
      <c r="U46" s="112"/>
      <c r="V46" s="112">
        <v>2743</v>
      </c>
      <c r="W46" s="112">
        <v>2759</v>
      </c>
      <c r="X46" s="112">
        <v>2692</v>
      </c>
      <c r="Y46" s="112">
        <v>2850</v>
      </c>
      <c r="Z46" s="112">
        <v>3322</v>
      </c>
    </row>
    <row r="47" spans="19:32" x14ac:dyDescent="0.25">
      <c r="S47" s="115" t="s">
        <v>39</v>
      </c>
      <c r="T47" s="115"/>
      <c r="U47" s="112"/>
      <c r="V47" s="112">
        <v>4323</v>
      </c>
      <c r="W47" s="112">
        <v>4315</v>
      </c>
      <c r="X47" s="112">
        <v>4237</v>
      </c>
      <c r="Y47" s="112">
        <v>4293</v>
      </c>
      <c r="Z47" s="112">
        <v>4703</v>
      </c>
    </row>
    <row r="48" spans="19:32" x14ac:dyDescent="0.25">
      <c r="S48" s="115" t="s">
        <v>40</v>
      </c>
      <c r="T48" s="115"/>
      <c r="U48" s="112"/>
      <c r="V48" s="112">
        <v>5207</v>
      </c>
      <c r="W48" s="112">
        <v>5296</v>
      </c>
      <c r="X48" s="112">
        <v>5406</v>
      </c>
      <c r="Y48" s="112">
        <v>5574</v>
      </c>
      <c r="Z48" s="112">
        <v>6031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4712</v>
      </c>
      <c r="W49" s="112">
        <v>4829</v>
      </c>
      <c r="X49" s="112">
        <v>4994</v>
      </c>
      <c r="Y49" s="112">
        <v>5215</v>
      </c>
      <c r="Z49" s="112">
        <v>5551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Bendigo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3986</v>
      </c>
      <c r="W50" s="112">
        <v>4148</v>
      </c>
      <c r="X50" s="112">
        <v>4520</v>
      </c>
      <c r="Y50" s="112">
        <v>4715</v>
      </c>
      <c r="Z50" s="112">
        <v>5049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3865</v>
      </c>
      <c r="W51" s="112">
        <v>3922</v>
      </c>
      <c r="X51" s="112">
        <v>3901</v>
      </c>
      <c r="Y51" s="112">
        <v>3990</v>
      </c>
      <c r="Z51" s="112">
        <v>4221</v>
      </c>
    </row>
    <row r="52" spans="1:26" ht="15" customHeight="1" x14ac:dyDescent="0.25">
      <c r="S52" s="115" t="s">
        <v>44</v>
      </c>
      <c r="T52" s="115"/>
      <c r="U52" s="112"/>
      <c r="V52" s="112">
        <v>3945</v>
      </c>
      <c r="W52" s="112">
        <v>3986</v>
      </c>
      <c r="X52" s="112">
        <v>4018</v>
      </c>
      <c r="Y52" s="112">
        <v>4006</v>
      </c>
      <c r="Z52" s="112">
        <v>4178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3741</v>
      </c>
      <c r="W53" s="112">
        <v>3658</v>
      </c>
      <c r="X53" s="112">
        <v>3722</v>
      </c>
      <c r="Y53" s="112">
        <v>3828</v>
      </c>
      <c r="Z53" s="112">
        <v>4052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3675</v>
      </c>
      <c r="W54" s="112">
        <v>3670</v>
      </c>
      <c r="X54" s="112">
        <v>3826</v>
      </c>
      <c r="Y54" s="112">
        <v>3740</v>
      </c>
      <c r="Z54" s="112">
        <v>3736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2850</v>
      </c>
      <c r="W55" s="112">
        <v>2909</v>
      </c>
      <c r="X55" s="112">
        <v>3021</v>
      </c>
      <c r="Y55" s="112">
        <v>3107</v>
      </c>
      <c r="Z55" s="112">
        <v>3248</v>
      </c>
    </row>
    <row r="56" spans="1:26" ht="15" customHeight="1" x14ac:dyDescent="0.25">
      <c r="S56" s="115" t="s">
        <v>48</v>
      </c>
      <c r="T56" s="115"/>
      <c r="U56" s="112"/>
      <c r="V56" s="112">
        <v>1592</v>
      </c>
      <c r="W56" s="112">
        <v>1677</v>
      </c>
      <c r="X56" s="112">
        <v>1746</v>
      </c>
      <c r="Y56" s="112">
        <v>1802</v>
      </c>
      <c r="Z56" s="112">
        <v>1883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602</v>
      </c>
      <c r="W57" s="112">
        <v>656</v>
      </c>
      <c r="X57" s="112">
        <v>686</v>
      </c>
      <c r="Y57" s="112">
        <v>717</v>
      </c>
      <c r="Z57" s="112">
        <v>808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233</v>
      </c>
      <c r="W58" s="112">
        <v>247</v>
      </c>
      <c r="X58" s="112">
        <v>238</v>
      </c>
      <c r="Y58" s="112">
        <v>243</v>
      </c>
      <c r="Z58" s="112">
        <v>283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140</v>
      </c>
      <c r="W59" s="112">
        <v>131</v>
      </c>
      <c r="X59" s="112">
        <v>130</v>
      </c>
      <c r="Y59" s="112">
        <v>113</v>
      </c>
      <c r="Z59" s="112">
        <v>129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82</v>
      </c>
      <c r="W60" s="112">
        <v>58</v>
      </c>
      <c r="X60" s="112">
        <v>76</v>
      </c>
      <c r="Y60" s="112">
        <v>60</v>
      </c>
      <c r="Z60" s="112">
        <v>69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42712</v>
      </c>
      <c r="W61" s="112">
        <v>43363</v>
      </c>
      <c r="X61" s="112">
        <v>44246</v>
      </c>
      <c r="Y61" s="112">
        <v>45405</v>
      </c>
      <c r="Z61" s="112">
        <v>48971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24</v>
      </c>
      <c r="W63" s="112">
        <v>26</v>
      </c>
      <c r="X63" s="112">
        <v>23</v>
      </c>
      <c r="Y63" s="112">
        <v>23</v>
      </c>
      <c r="Z63" s="112">
        <v>30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1114</v>
      </c>
      <c r="W64" s="112">
        <v>1232</v>
      </c>
      <c r="X64" s="112">
        <v>1249</v>
      </c>
      <c r="Y64" s="112">
        <v>1425</v>
      </c>
      <c r="Z64" s="112">
        <v>2045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Bendigo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2992</v>
      </c>
      <c r="W65" s="112">
        <v>2984</v>
      </c>
      <c r="X65" s="112">
        <v>2854</v>
      </c>
      <c r="Y65" s="112">
        <v>3067</v>
      </c>
      <c r="Z65" s="112">
        <v>3816</v>
      </c>
    </row>
    <row r="66" spans="1:26" x14ac:dyDescent="0.25">
      <c r="S66" s="115" t="s">
        <v>39</v>
      </c>
      <c r="T66" s="115"/>
      <c r="U66" s="112"/>
      <c r="V66" s="112">
        <v>4409</v>
      </c>
      <c r="W66" s="112">
        <v>4665</v>
      </c>
      <c r="X66" s="112">
        <v>4435</v>
      </c>
      <c r="Y66" s="112">
        <v>4801</v>
      </c>
      <c r="Z66" s="112">
        <v>5330</v>
      </c>
    </row>
    <row r="67" spans="1:26" x14ac:dyDescent="0.25">
      <c r="S67" s="115" t="s">
        <v>40</v>
      </c>
      <c r="T67" s="115"/>
      <c r="U67" s="112"/>
      <c r="V67" s="112">
        <v>4970</v>
      </c>
      <c r="W67" s="112">
        <v>5234</v>
      </c>
      <c r="X67" s="112">
        <v>5165</v>
      </c>
      <c r="Y67" s="112">
        <v>5395</v>
      </c>
      <c r="Z67" s="112">
        <v>6074</v>
      </c>
    </row>
    <row r="68" spans="1:26" x14ac:dyDescent="0.25">
      <c r="S68" s="115" t="s">
        <v>41</v>
      </c>
      <c r="T68" s="115"/>
      <c r="U68" s="112"/>
      <c r="V68" s="112">
        <v>4481</v>
      </c>
      <c r="W68" s="112">
        <v>4619</v>
      </c>
      <c r="X68" s="112">
        <v>4774</v>
      </c>
      <c r="Y68" s="112">
        <v>5167</v>
      </c>
      <c r="Z68" s="112">
        <v>5824</v>
      </c>
    </row>
    <row r="69" spans="1:26" x14ac:dyDescent="0.25">
      <c r="S69" s="115" t="s">
        <v>42</v>
      </c>
      <c r="T69" s="115"/>
      <c r="U69" s="112"/>
      <c r="V69" s="112">
        <v>4083</v>
      </c>
      <c r="W69" s="112">
        <v>4240</v>
      </c>
      <c r="X69" s="112">
        <v>4367</v>
      </c>
      <c r="Y69" s="112">
        <v>4694</v>
      </c>
      <c r="Z69" s="112">
        <v>5117</v>
      </c>
    </row>
    <row r="70" spans="1:26" x14ac:dyDescent="0.25">
      <c r="S70" s="115" t="s">
        <v>43</v>
      </c>
      <c r="T70" s="115"/>
      <c r="U70" s="112"/>
      <c r="V70" s="112">
        <v>3926</v>
      </c>
      <c r="W70" s="112">
        <v>4046</v>
      </c>
      <c r="X70" s="112">
        <v>4082</v>
      </c>
      <c r="Y70" s="112">
        <v>4268</v>
      </c>
      <c r="Z70" s="112">
        <v>4765</v>
      </c>
    </row>
    <row r="71" spans="1:26" x14ac:dyDescent="0.25">
      <c r="S71" s="115" t="s">
        <v>44</v>
      </c>
      <c r="T71" s="115"/>
      <c r="U71" s="112"/>
      <c r="V71" s="112">
        <v>4305</v>
      </c>
      <c r="W71" s="112">
        <v>4380</v>
      </c>
      <c r="X71" s="112">
        <v>4416</v>
      </c>
      <c r="Y71" s="112">
        <v>4406</v>
      </c>
      <c r="Z71" s="112">
        <v>4713</v>
      </c>
    </row>
    <row r="72" spans="1:26" x14ac:dyDescent="0.25">
      <c r="S72" s="115" t="s">
        <v>45</v>
      </c>
      <c r="T72" s="115"/>
      <c r="U72" s="112"/>
      <c r="V72" s="112">
        <v>3965</v>
      </c>
      <c r="W72" s="112">
        <v>4002</v>
      </c>
      <c r="X72" s="112">
        <v>4021</v>
      </c>
      <c r="Y72" s="112">
        <v>4248</v>
      </c>
      <c r="Z72" s="112">
        <v>4651</v>
      </c>
    </row>
    <row r="73" spans="1:26" x14ac:dyDescent="0.25">
      <c r="S73" s="115" t="s">
        <v>46</v>
      </c>
      <c r="T73" s="115"/>
      <c r="U73" s="112"/>
      <c r="V73" s="112">
        <v>3891</v>
      </c>
      <c r="W73" s="112">
        <v>4000</v>
      </c>
      <c r="X73" s="112">
        <v>3991</v>
      </c>
      <c r="Y73" s="112">
        <v>4018</v>
      </c>
      <c r="Z73" s="112">
        <v>4116</v>
      </c>
    </row>
    <row r="74" spans="1:26" x14ac:dyDescent="0.25">
      <c r="S74" s="115" t="s">
        <v>47</v>
      </c>
      <c r="T74" s="115"/>
      <c r="U74" s="112"/>
      <c r="V74" s="112">
        <v>2701</v>
      </c>
      <c r="W74" s="112">
        <v>2890</v>
      </c>
      <c r="X74" s="112">
        <v>2992</v>
      </c>
      <c r="Y74" s="112">
        <v>3099</v>
      </c>
      <c r="Z74" s="112">
        <v>3350</v>
      </c>
    </row>
    <row r="75" spans="1:26" x14ac:dyDescent="0.25">
      <c r="S75" s="115" t="s">
        <v>48</v>
      </c>
      <c r="T75" s="115"/>
      <c r="U75" s="112"/>
      <c r="V75" s="112">
        <v>1126</v>
      </c>
      <c r="W75" s="112">
        <v>1246</v>
      </c>
      <c r="X75" s="112">
        <v>1323</v>
      </c>
      <c r="Y75" s="112">
        <v>1470</v>
      </c>
      <c r="Z75" s="112">
        <v>1700</v>
      </c>
    </row>
    <row r="76" spans="1:26" x14ac:dyDescent="0.25">
      <c r="S76" s="115" t="s">
        <v>49</v>
      </c>
      <c r="T76" s="115"/>
      <c r="U76" s="112"/>
      <c r="V76" s="112">
        <v>396</v>
      </c>
      <c r="W76" s="112">
        <v>423</v>
      </c>
      <c r="X76" s="112">
        <v>455</v>
      </c>
      <c r="Y76" s="112">
        <v>464</v>
      </c>
      <c r="Z76" s="112">
        <v>520</v>
      </c>
    </row>
    <row r="77" spans="1:26" x14ac:dyDescent="0.25">
      <c r="S77" s="115" t="s">
        <v>50</v>
      </c>
      <c r="T77" s="115"/>
      <c r="U77" s="112"/>
      <c r="V77" s="112">
        <v>198</v>
      </c>
      <c r="W77" s="112">
        <v>212</v>
      </c>
      <c r="X77" s="112">
        <v>209</v>
      </c>
      <c r="Y77" s="112">
        <v>188</v>
      </c>
      <c r="Z77" s="112">
        <v>199</v>
      </c>
    </row>
    <row r="78" spans="1:26" x14ac:dyDescent="0.25">
      <c r="S78" s="115" t="s">
        <v>51</v>
      </c>
      <c r="T78" s="115"/>
      <c r="U78" s="112"/>
      <c r="V78" s="112">
        <v>130</v>
      </c>
      <c r="W78" s="112">
        <v>104</v>
      </c>
      <c r="X78" s="112">
        <v>129</v>
      </c>
      <c r="Y78" s="112">
        <v>115</v>
      </c>
      <c r="Z78" s="112">
        <v>132</v>
      </c>
    </row>
    <row r="79" spans="1:26" x14ac:dyDescent="0.25">
      <c r="S79" s="115" t="s">
        <v>52</v>
      </c>
      <c r="T79" s="115"/>
      <c r="U79" s="112"/>
      <c r="V79" s="112">
        <v>109</v>
      </c>
      <c r="W79" s="112">
        <v>103</v>
      </c>
      <c r="X79" s="112">
        <v>97</v>
      </c>
      <c r="Y79" s="112">
        <v>84</v>
      </c>
      <c r="Z79" s="112">
        <v>88</v>
      </c>
    </row>
    <row r="80" spans="1:26" x14ac:dyDescent="0.25">
      <c r="S80" s="118" t="s">
        <v>53</v>
      </c>
      <c r="T80" s="118"/>
      <c r="U80" s="112"/>
      <c r="V80" s="112">
        <v>42821</v>
      </c>
      <c r="W80" s="112">
        <v>44406</v>
      </c>
      <c r="X80" s="112">
        <v>44586</v>
      </c>
      <c r="Y80" s="112">
        <v>46932</v>
      </c>
      <c r="Z80" s="112">
        <v>52463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Greater Bendigo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3350</v>
      </c>
      <c r="W83" s="112">
        <v>3363</v>
      </c>
      <c r="X83" s="112">
        <v>3532</v>
      </c>
      <c r="Y83" s="112">
        <v>3558</v>
      </c>
      <c r="Z83" s="112">
        <v>3666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4003</v>
      </c>
      <c r="W84" s="112">
        <v>4205</v>
      </c>
      <c r="X84" s="112">
        <v>4298</v>
      </c>
      <c r="Y84" s="112">
        <v>4361</v>
      </c>
      <c r="Z84" s="112">
        <v>4513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5716</v>
      </c>
      <c r="W85" s="112">
        <v>5879</v>
      </c>
      <c r="X85" s="112">
        <v>5985</v>
      </c>
      <c r="Y85" s="112">
        <v>6112</v>
      </c>
      <c r="Z85" s="112">
        <v>6327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101,486</v>
      </c>
      <c r="D86" s="96">
        <f t="shared" ref="D86:D91" si="4">AD4</f>
        <v>9.8392770171546129E-2</v>
      </c>
      <c r="E86" s="97">
        <f t="shared" ref="E86:E91" si="5">AD4</f>
        <v>9.8392770171546129E-2</v>
      </c>
      <c r="F86" s="96">
        <f t="shared" ref="F86:F91" si="6">AF4</f>
        <v>0.18658217192030691</v>
      </c>
      <c r="G86" s="97">
        <f t="shared" ref="G86:G91" si="7">AF4</f>
        <v>0.18658217192030691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1945</v>
      </c>
      <c r="W86" s="112">
        <v>2078</v>
      </c>
      <c r="X86" s="112">
        <v>2196</v>
      </c>
      <c r="Y86" s="112">
        <v>2289</v>
      </c>
      <c r="Z86" s="112">
        <v>2353</v>
      </c>
    </row>
    <row r="87" spans="1:30" ht="15" customHeight="1" x14ac:dyDescent="0.25">
      <c r="A87" s="98" t="s">
        <v>4</v>
      </c>
      <c r="B87" s="49"/>
      <c r="C87" s="57" t="str">
        <f t="shared" si="3"/>
        <v>48,971</v>
      </c>
      <c r="D87" s="96">
        <f t="shared" si="4"/>
        <v>7.8537605990529613E-2</v>
      </c>
      <c r="E87" s="97">
        <f t="shared" si="5"/>
        <v>7.8537605990529613E-2</v>
      </c>
      <c r="F87" s="96">
        <f t="shared" si="6"/>
        <v>0.14653961415995509</v>
      </c>
      <c r="G87" s="97">
        <f t="shared" si="7"/>
        <v>0.14653961415995509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1444</v>
      </c>
      <c r="W87" s="112">
        <v>1483</v>
      </c>
      <c r="X87" s="112">
        <v>1511</v>
      </c>
      <c r="Y87" s="112">
        <v>1529</v>
      </c>
      <c r="Z87" s="112">
        <v>1594</v>
      </c>
    </row>
    <row r="88" spans="1:30" ht="15" customHeight="1" x14ac:dyDescent="0.25">
      <c r="A88" s="98" t="s">
        <v>5</v>
      </c>
      <c r="B88" s="49"/>
      <c r="C88" s="57" t="str">
        <f t="shared" si="3"/>
        <v>52,457</v>
      </c>
      <c r="D88" s="96">
        <f t="shared" si="4"/>
        <v>0.1177235148725817</v>
      </c>
      <c r="E88" s="97">
        <f t="shared" si="5"/>
        <v>0.1177235148725817</v>
      </c>
      <c r="F88" s="96">
        <f t="shared" si="6"/>
        <v>0.22502977511034317</v>
      </c>
      <c r="G88" s="97">
        <f t="shared" si="7"/>
        <v>0.22502977511034317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1752</v>
      </c>
      <c r="W88" s="112">
        <v>1799</v>
      </c>
      <c r="X88" s="112">
        <v>1872</v>
      </c>
      <c r="Y88" s="112">
        <v>1923</v>
      </c>
      <c r="Z88" s="112">
        <v>1988</v>
      </c>
    </row>
    <row r="89" spans="1:30" ht="15" customHeight="1" x14ac:dyDescent="0.25">
      <c r="A89" s="49" t="s">
        <v>6</v>
      </c>
      <c r="B89" s="49"/>
      <c r="C89" s="57" t="str">
        <f t="shared" si="3"/>
        <v>67,821</v>
      </c>
      <c r="D89" s="96">
        <f t="shared" si="4"/>
        <v>3.9832574398601661E-2</v>
      </c>
      <c r="E89" s="97">
        <f t="shared" si="5"/>
        <v>3.9832574398601661E-2</v>
      </c>
      <c r="F89" s="96">
        <f t="shared" si="6"/>
        <v>0.11174677070356043</v>
      </c>
      <c r="G89" s="97">
        <f t="shared" si="7"/>
        <v>0.11174677070356043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2682</v>
      </c>
      <c r="W89" s="112">
        <v>2778</v>
      </c>
      <c r="X89" s="112">
        <v>2852</v>
      </c>
      <c r="Y89" s="112">
        <v>2895</v>
      </c>
      <c r="Z89" s="112">
        <v>2931</v>
      </c>
    </row>
    <row r="90" spans="1:30" ht="15" customHeight="1" x14ac:dyDescent="0.25">
      <c r="A90" s="49" t="s">
        <v>96</v>
      </c>
      <c r="B90" s="49"/>
      <c r="C90" s="57" t="str">
        <f t="shared" si="3"/>
        <v>$44,474</v>
      </c>
      <c r="D90" s="96">
        <f t="shared" si="4"/>
        <v>-1.8277338748841077E-2</v>
      </c>
      <c r="E90" s="97">
        <f t="shared" si="5"/>
        <v>-1.8277338748841077E-2</v>
      </c>
      <c r="F90" s="96">
        <f t="shared" si="6"/>
        <v>0.10131754961426398</v>
      </c>
      <c r="G90" s="97">
        <f t="shared" si="7"/>
        <v>0.10131754961426398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4370</v>
      </c>
      <c r="W90" s="112">
        <v>4470</v>
      </c>
      <c r="X90" s="112">
        <v>4650</v>
      </c>
      <c r="Y90" s="112">
        <v>4685</v>
      </c>
      <c r="Z90" s="112">
        <v>4870</v>
      </c>
    </row>
    <row r="91" spans="1:30" ht="15" customHeight="1" x14ac:dyDescent="0.25">
      <c r="A91" s="49" t="s">
        <v>7</v>
      </c>
      <c r="B91" s="49"/>
      <c r="C91" s="57" t="str">
        <f t="shared" si="3"/>
        <v>$4,133.2 mil</v>
      </c>
      <c r="D91" s="96">
        <f t="shared" si="4"/>
        <v>6.5365099888940792E-2</v>
      </c>
      <c r="E91" s="97">
        <f t="shared" si="5"/>
        <v>6.5365099888940792E-2</v>
      </c>
      <c r="F91" s="96">
        <f t="shared" si="6"/>
        <v>0.29269007299002414</v>
      </c>
      <c r="G91" s="97">
        <f t="shared" si="7"/>
        <v>0.29269007299002414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31031</v>
      </c>
      <c r="W91" s="112">
        <v>31352</v>
      </c>
      <c r="X91" s="112">
        <v>32243</v>
      </c>
      <c r="Y91" s="112">
        <v>32765</v>
      </c>
      <c r="Z91" s="112">
        <v>33854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2285</v>
      </c>
      <c r="W93" s="112">
        <v>2382</v>
      </c>
      <c r="X93" s="112">
        <v>2536</v>
      </c>
      <c r="Y93" s="112">
        <v>2576</v>
      </c>
      <c r="Z93" s="112">
        <v>2669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6800</v>
      </c>
      <c r="W94" s="112">
        <v>7098</v>
      </c>
      <c r="X94" s="112">
        <v>7270</v>
      </c>
      <c r="Y94" s="112">
        <v>7545</v>
      </c>
      <c r="Z94" s="112">
        <v>7903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1042</v>
      </c>
      <c r="W95" s="112">
        <v>1052</v>
      </c>
      <c r="X95" s="112">
        <v>1084</v>
      </c>
      <c r="Y95" s="112">
        <v>1180</v>
      </c>
      <c r="Z95" s="112">
        <v>1256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4508</v>
      </c>
      <c r="W96" s="112">
        <v>4793</v>
      </c>
      <c r="X96" s="112">
        <v>5116</v>
      </c>
      <c r="Y96" s="112">
        <v>5309</v>
      </c>
      <c r="Z96" s="112">
        <v>5583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5125</v>
      </c>
      <c r="W97" s="112">
        <v>5104</v>
      </c>
      <c r="X97" s="112">
        <v>5146</v>
      </c>
      <c r="Y97" s="112">
        <v>5208</v>
      </c>
      <c r="Z97" s="112">
        <v>5376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3156</v>
      </c>
      <c r="W98" s="112">
        <v>3219</v>
      </c>
      <c r="X98" s="112">
        <v>3183</v>
      </c>
      <c r="Y98" s="112">
        <v>3254</v>
      </c>
      <c r="Z98" s="112">
        <v>3444</v>
      </c>
    </row>
    <row r="99" spans="1:32" ht="15" customHeight="1" x14ac:dyDescent="0.25">
      <c r="S99" s="115" t="s">
        <v>197</v>
      </c>
      <c r="T99" s="115"/>
      <c r="U99" s="112"/>
      <c r="V99" s="112">
        <v>281</v>
      </c>
      <c r="W99" s="112">
        <v>291</v>
      </c>
      <c r="X99" s="112">
        <v>311</v>
      </c>
      <c r="Y99" s="112">
        <v>323</v>
      </c>
      <c r="Z99" s="112">
        <v>334</v>
      </c>
    </row>
    <row r="100" spans="1:32" ht="15" customHeight="1" x14ac:dyDescent="0.25">
      <c r="S100" s="115" t="s">
        <v>58</v>
      </c>
      <c r="T100" s="115"/>
      <c r="U100" s="112"/>
      <c r="V100" s="112">
        <v>2354</v>
      </c>
      <c r="W100" s="112">
        <v>2464</v>
      </c>
      <c r="X100" s="112">
        <v>2548</v>
      </c>
      <c r="Y100" s="112">
        <v>2713</v>
      </c>
      <c r="Z100" s="112">
        <v>2920</v>
      </c>
    </row>
    <row r="101" spans="1:32" x14ac:dyDescent="0.25">
      <c r="A101" s="18"/>
      <c r="S101" s="118" t="s">
        <v>53</v>
      </c>
      <c r="T101" s="118"/>
      <c r="U101" s="112"/>
      <c r="V101" s="112">
        <v>29971</v>
      </c>
      <c r="W101" s="112">
        <v>30540</v>
      </c>
      <c r="X101" s="112">
        <v>31377</v>
      </c>
      <c r="Y101" s="112">
        <v>32402</v>
      </c>
      <c r="Z101" s="112">
        <v>33921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63011</v>
      </c>
      <c r="W104" s="112">
        <v>64561</v>
      </c>
      <c r="X104" s="112">
        <v>66868</v>
      </c>
      <c r="Y104" s="112">
        <v>68824</v>
      </c>
      <c r="Z104" s="112">
        <v>76492</v>
      </c>
      <c r="AB104" s="109" t="str">
        <f>TEXT(Z104,"###,###")</f>
        <v>76,492</v>
      </c>
      <c r="AD104" s="130">
        <f>Z104/($Z$4)*100</f>
        <v>75.371972488816198</v>
      </c>
      <c r="AF104" s="109"/>
    </row>
    <row r="105" spans="1:32" x14ac:dyDescent="0.25">
      <c r="S105" s="115" t="s">
        <v>17</v>
      </c>
      <c r="T105" s="115"/>
      <c r="U105" s="112"/>
      <c r="V105" s="112">
        <v>16915</v>
      </c>
      <c r="W105" s="112">
        <v>18167</v>
      </c>
      <c r="X105" s="112">
        <v>17701</v>
      </c>
      <c r="Y105" s="112">
        <v>18069</v>
      </c>
      <c r="Z105" s="112">
        <v>19432</v>
      </c>
      <c r="AB105" s="109" t="str">
        <f>TEXT(Z105,"###,###")</f>
        <v>19,432</v>
      </c>
      <c r="AD105" s="130">
        <f>Z105/($Z$4)*100</f>
        <v>19.147468616360879</v>
      </c>
      <c r="AF105" s="109"/>
    </row>
    <row r="106" spans="1:32" x14ac:dyDescent="0.25">
      <c r="S106" s="118" t="s">
        <v>53</v>
      </c>
      <c r="T106" s="118"/>
      <c r="U106" s="120"/>
      <c r="V106" s="120">
        <v>79926</v>
      </c>
      <c r="W106" s="120">
        <v>82728</v>
      </c>
      <c r="X106" s="120">
        <v>84569</v>
      </c>
      <c r="Y106" s="120">
        <v>86893</v>
      </c>
      <c r="Z106" s="120">
        <v>95924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12760</v>
      </c>
      <c r="W108" s="112">
        <v>11747</v>
      </c>
      <c r="X108" s="112">
        <v>12241</v>
      </c>
      <c r="Y108" s="112">
        <v>12480</v>
      </c>
      <c r="Z108" s="112">
        <v>14316</v>
      </c>
      <c r="AB108" s="109" t="str">
        <f>TEXT(Z108,"###,###")</f>
        <v>14,316</v>
      </c>
      <c r="AD108" s="130">
        <f>Z108/($Z$4)*100</f>
        <v>14.1063792050135</v>
      </c>
      <c r="AF108" s="109"/>
    </row>
    <row r="109" spans="1:32" x14ac:dyDescent="0.25">
      <c r="S109" s="115" t="s">
        <v>20</v>
      </c>
      <c r="T109" s="115"/>
      <c r="U109" s="112"/>
      <c r="V109" s="112">
        <v>12700</v>
      </c>
      <c r="W109" s="112">
        <v>12698</v>
      </c>
      <c r="X109" s="112">
        <v>12590</v>
      </c>
      <c r="Y109" s="112">
        <v>14386</v>
      </c>
      <c r="Z109" s="112">
        <v>15858</v>
      </c>
      <c r="AB109" s="109" t="str">
        <f>TEXT(Z109,"###,###")</f>
        <v>15,858</v>
      </c>
      <c r="AD109" s="130">
        <f>Z109/($Z$4)*100</f>
        <v>15.625800603038842</v>
      </c>
      <c r="AF109" s="109"/>
    </row>
    <row r="110" spans="1:32" x14ac:dyDescent="0.25">
      <c r="S110" s="115" t="s">
        <v>21</v>
      </c>
      <c r="T110" s="115"/>
      <c r="U110" s="112"/>
      <c r="V110" s="112">
        <v>19328</v>
      </c>
      <c r="W110" s="112">
        <v>21274</v>
      </c>
      <c r="X110" s="112">
        <v>20918</v>
      </c>
      <c r="Y110" s="112">
        <v>21033</v>
      </c>
      <c r="Z110" s="112">
        <v>23805</v>
      </c>
      <c r="AB110" s="109" t="str">
        <f>TEXT(Z110,"###,###")</f>
        <v>23,805</v>
      </c>
      <c r="AD110" s="130">
        <f>Z110/($Z$4)*100</f>
        <v>23.456437341111087</v>
      </c>
      <c r="AF110" s="109"/>
    </row>
    <row r="111" spans="1:32" x14ac:dyDescent="0.25">
      <c r="S111" s="115" t="s">
        <v>22</v>
      </c>
      <c r="T111" s="115"/>
      <c r="U111" s="112"/>
      <c r="V111" s="112">
        <v>34215</v>
      </c>
      <c r="W111" s="112">
        <v>36272</v>
      </c>
      <c r="X111" s="112">
        <v>37268</v>
      </c>
      <c r="Y111" s="112">
        <v>38994</v>
      </c>
      <c r="Z111" s="112">
        <v>41948</v>
      </c>
      <c r="AB111" s="109" t="str">
        <f>TEXT(Z111,"###,###")</f>
        <v>41,948</v>
      </c>
      <c r="AD111" s="130">
        <f>Z111/($Z$4)*100</f>
        <v>41.333780028772445</v>
      </c>
      <c r="AF111" s="109"/>
    </row>
    <row r="112" spans="1:32" x14ac:dyDescent="0.25">
      <c r="S112" s="118" t="s">
        <v>53</v>
      </c>
      <c r="T112" s="118"/>
      <c r="U112" s="112"/>
      <c r="V112" s="112">
        <v>85529</v>
      </c>
      <c r="W112" s="112">
        <v>87761</v>
      </c>
      <c r="X112" s="112">
        <v>88837</v>
      </c>
      <c r="Y112" s="112">
        <v>92395</v>
      </c>
      <c r="Z112" s="112">
        <v>101489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41.24</v>
      </c>
      <c r="W118" s="131">
        <v>41.17</v>
      </c>
      <c r="X118" s="131">
        <v>41.37</v>
      </c>
      <c r="Y118" s="131">
        <v>41.3</v>
      </c>
      <c r="Z118" s="131">
        <v>41.12</v>
      </c>
      <c r="AB118" s="109" t="str">
        <f>TEXT(Z118,"##.0")</f>
        <v>41.1</v>
      </c>
    </row>
    <row r="120" spans="19:32" x14ac:dyDescent="0.25">
      <c r="S120" s="101" t="s">
        <v>98</v>
      </c>
      <c r="T120" s="112"/>
      <c r="U120" s="112"/>
      <c r="V120" s="112">
        <v>52889</v>
      </c>
      <c r="W120" s="112">
        <v>53948</v>
      </c>
      <c r="X120" s="112">
        <v>55410</v>
      </c>
      <c r="Y120" s="112">
        <v>56667</v>
      </c>
      <c r="Z120" s="112">
        <v>58834</v>
      </c>
      <c r="AB120" s="109" t="str">
        <f>TEXT(Z120,"###,###")</f>
        <v>58,834</v>
      </c>
    </row>
    <row r="121" spans="19:32" x14ac:dyDescent="0.25">
      <c r="S121" s="101" t="s">
        <v>99</v>
      </c>
      <c r="T121" s="112"/>
      <c r="U121" s="112"/>
      <c r="V121" s="112">
        <v>4240</v>
      </c>
      <c r="W121" s="112">
        <v>3975</v>
      </c>
      <c r="X121" s="112">
        <v>4126</v>
      </c>
      <c r="Y121" s="112">
        <v>4243</v>
      </c>
      <c r="Z121" s="112">
        <v>4177</v>
      </c>
      <c r="AB121" s="109" t="str">
        <f>TEXT(Z121,"###,###")</f>
        <v>4,177</v>
      </c>
    </row>
    <row r="122" spans="19:32" x14ac:dyDescent="0.25">
      <c r="S122" s="101" t="s">
        <v>100</v>
      </c>
      <c r="T122" s="112"/>
      <c r="U122" s="112"/>
      <c r="V122" s="112">
        <v>3879</v>
      </c>
      <c r="W122" s="112">
        <v>3967</v>
      </c>
      <c r="X122" s="112">
        <v>4088</v>
      </c>
      <c r="Y122" s="112">
        <v>4318</v>
      </c>
      <c r="Z122" s="112">
        <v>4812</v>
      </c>
      <c r="AB122" s="109" t="str">
        <f>TEXT(Z122,"###,###")</f>
        <v>4,812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56768</v>
      </c>
      <c r="W124" s="112">
        <v>57915</v>
      </c>
      <c r="X124" s="112">
        <v>59498</v>
      </c>
      <c r="Y124" s="112">
        <v>60985</v>
      </c>
      <c r="Z124" s="112">
        <v>63646</v>
      </c>
      <c r="AB124" s="109" t="str">
        <f>TEXT(Z124,"###,###")</f>
        <v>63,646</v>
      </c>
      <c r="AD124" s="127">
        <f>Z124/$Z$7*100</f>
        <v>93.844089588770444</v>
      </c>
    </row>
    <row r="125" spans="19:32" x14ac:dyDescent="0.25">
      <c r="S125" s="101" t="s">
        <v>102</v>
      </c>
      <c r="T125" s="112"/>
      <c r="U125" s="112"/>
      <c r="V125" s="112">
        <v>8119</v>
      </c>
      <c r="W125" s="112">
        <v>7942</v>
      </c>
      <c r="X125" s="112">
        <v>8214</v>
      </c>
      <c r="Y125" s="112">
        <v>8561</v>
      </c>
      <c r="Z125" s="112">
        <v>8989</v>
      </c>
      <c r="AB125" s="109" t="str">
        <f>TEXT(Z125,"###,###")</f>
        <v>8,989</v>
      </c>
      <c r="AD125" s="127">
        <f>Z125/$Z$7*100</f>
        <v>13.254006871028148</v>
      </c>
    </row>
    <row r="127" spans="19:32" x14ac:dyDescent="0.25">
      <c r="S127" s="101" t="s">
        <v>103</v>
      </c>
      <c r="T127" s="112"/>
      <c r="U127" s="112"/>
      <c r="V127" s="112">
        <v>31033</v>
      </c>
      <c r="W127" s="112">
        <v>31349</v>
      </c>
      <c r="X127" s="112">
        <v>32244</v>
      </c>
      <c r="Y127" s="112">
        <v>32768</v>
      </c>
      <c r="Z127" s="112">
        <v>33857</v>
      </c>
      <c r="AB127" s="109" t="str">
        <f>TEXT(Z127,"###,###")</f>
        <v>33,857</v>
      </c>
      <c r="AD127" s="127">
        <f>Z127/$Z$7*100</f>
        <v>49.921115878562688</v>
      </c>
    </row>
    <row r="128" spans="19:32" x14ac:dyDescent="0.25">
      <c r="S128" s="101" t="s">
        <v>104</v>
      </c>
      <c r="T128" s="112"/>
      <c r="U128" s="112"/>
      <c r="V128" s="112">
        <v>29971</v>
      </c>
      <c r="W128" s="112">
        <v>30537</v>
      </c>
      <c r="X128" s="112">
        <v>31376</v>
      </c>
      <c r="Y128" s="112">
        <v>32406</v>
      </c>
      <c r="Z128" s="112">
        <v>33927</v>
      </c>
      <c r="AB128" s="109" t="str">
        <f>TEXT(Z128,"###,###")</f>
        <v>33,927</v>
      </c>
      <c r="AD128" s="127">
        <f>Z128/$Z$7*100</f>
        <v>50.024328747733001</v>
      </c>
    </row>
    <row r="130" spans="19:20" x14ac:dyDescent="0.25">
      <c r="S130" s="101" t="s">
        <v>280</v>
      </c>
      <c r="T130" s="127">
        <v>86.748942068091011</v>
      </c>
    </row>
    <row r="131" spans="19:20" x14ac:dyDescent="0.25">
      <c r="S131" s="101" t="s">
        <v>281</v>
      </c>
      <c r="T131" s="127">
        <v>6.1588593503487115</v>
      </c>
    </row>
    <row r="132" spans="19:20" x14ac:dyDescent="0.25">
      <c r="S132" s="101" t="s">
        <v>282</v>
      </c>
      <c r="T132" s="127">
        <v>7.0951475206794363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5D5B2B8-1D2B-42B8-B082-43D223CC06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0E8D30-1475-4290-A001-48EC9B34FE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A9408F1-0F7F-4621-A058-0A32886CF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9CF7009-9909-4716-8508-1FA6A491D6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6CAD7-CADA-407B-AE77-E209B85D26E1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226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226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8.26 Greater Dandenong,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118981</v>
      </c>
      <c r="W4" s="108">
        <v>125866</v>
      </c>
      <c r="X4" s="108">
        <v>125858</v>
      </c>
      <c r="Y4" s="108">
        <v>126741</v>
      </c>
      <c r="Z4" s="108">
        <v>142077</v>
      </c>
      <c r="AB4" s="109" t="str">
        <f>TEXT(Z4,"###,###")</f>
        <v>142,077</v>
      </c>
      <c r="AD4" s="110">
        <f>Z4/Y4-1</f>
        <v>0.12100267474613591</v>
      </c>
      <c r="AF4" s="110">
        <f>Z4/V4-1</f>
        <v>0.19411502676897996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69127</v>
      </c>
      <c r="W5" s="108">
        <v>72185</v>
      </c>
      <c r="X5" s="108">
        <v>71177</v>
      </c>
      <c r="Y5" s="108">
        <v>70931</v>
      </c>
      <c r="Z5" s="108">
        <v>77116</v>
      </c>
      <c r="AB5" s="109" t="str">
        <f>TEXT(Z5,"###,###")</f>
        <v>77,116</v>
      </c>
      <c r="AD5" s="110">
        <f t="shared" ref="AD5:AD9" si="0">Z5/Y5-1</f>
        <v>8.7197417208272787E-2</v>
      </c>
      <c r="AF5" s="110">
        <f t="shared" ref="AF5:AF9" si="1">Z5/V5-1</f>
        <v>0.11556989309531729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49855</v>
      </c>
      <c r="W6" s="108">
        <v>53677</v>
      </c>
      <c r="X6" s="108">
        <v>54686</v>
      </c>
      <c r="Y6" s="108">
        <v>55734</v>
      </c>
      <c r="Z6" s="108">
        <v>64881</v>
      </c>
      <c r="AB6" s="109" t="str">
        <f>TEXT(Z6,"###,###")</f>
        <v>64,881</v>
      </c>
      <c r="AD6" s="110">
        <f t="shared" si="0"/>
        <v>0.16411885025298734</v>
      </c>
      <c r="AF6" s="110">
        <f t="shared" si="1"/>
        <v>0.30139404272389925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83327</v>
      </c>
      <c r="W7" s="108">
        <v>86519</v>
      </c>
      <c r="X7" s="108">
        <v>87722</v>
      </c>
      <c r="Y7" s="108">
        <v>85655</v>
      </c>
      <c r="Z7" s="108">
        <v>88203</v>
      </c>
      <c r="AB7" s="109" t="str">
        <f>TEXT(Z7,"###,###")</f>
        <v>88,203</v>
      </c>
      <c r="AD7" s="110">
        <f t="shared" si="0"/>
        <v>2.9747241842274175E-2</v>
      </c>
      <c r="AF7" s="110">
        <f t="shared" si="1"/>
        <v>5.8516447249991055E-2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142,077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88,203</v>
      </c>
      <c r="P8" s="67"/>
      <c r="S8" s="107" t="s">
        <v>83</v>
      </c>
      <c r="T8" s="108"/>
      <c r="U8" s="108"/>
      <c r="V8" s="108">
        <v>39050.86</v>
      </c>
      <c r="W8" s="108">
        <v>38504</v>
      </c>
      <c r="X8" s="108">
        <v>38137.51</v>
      </c>
      <c r="Y8" s="108">
        <v>40636.67</v>
      </c>
      <c r="Z8" s="108">
        <v>40558.58</v>
      </c>
      <c r="AB8" s="109" t="str">
        <f>TEXT(Z8,"$###,###")</f>
        <v>$40,559</v>
      </c>
      <c r="AD8" s="110">
        <f t="shared" si="0"/>
        <v>-1.9216633646407244E-3</v>
      </c>
      <c r="AF8" s="110">
        <f t="shared" si="1"/>
        <v>3.8609136905051633E-2</v>
      </c>
    </row>
    <row r="9" spans="1:32" x14ac:dyDescent="0.25">
      <c r="A9" s="30" t="s">
        <v>14</v>
      </c>
      <c r="B9" s="71"/>
      <c r="C9" s="72"/>
      <c r="D9" s="73">
        <f>AD104</f>
        <v>85.830922668693731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55.102434157568339</v>
      </c>
      <c r="P9" s="74" t="s">
        <v>84</v>
      </c>
      <c r="S9" s="107" t="s">
        <v>7</v>
      </c>
      <c r="T9" s="108"/>
      <c r="U9" s="108"/>
      <c r="V9" s="108">
        <v>3818439119</v>
      </c>
      <c r="W9" s="108">
        <v>4063290071</v>
      </c>
      <c r="X9" s="108">
        <v>4219866418</v>
      </c>
      <c r="Y9" s="108">
        <v>4393165042</v>
      </c>
      <c r="Z9" s="108">
        <v>4745160615</v>
      </c>
      <c r="AB9" s="109" t="str">
        <f>TEXT(Z9/1000000,"$#,###.0")&amp;" mil"</f>
        <v>$4,745.2 mil</v>
      </c>
      <c r="AD9" s="110">
        <f t="shared" si="0"/>
        <v>8.0123457606262161E-2</v>
      </c>
      <c r="AF9" s="110">
        <f t="shared" si="1"/>
        <v>0.24269641786057772</v>
      </c>
    </row>
    <row r="10" spans="1:32" x14ac:dyDescent="0.25">
      <c r="A10" s="30" t="s">
        <v>17</v>
      </c>
      <c r="B10" s="71"/>
      <c r="C10" s="72"/>
      <c r="D10" s="73">
        <f>AD105</f>
        <v>8.0055181345326822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44.818203462467267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83.498293708830758</v>
      </c>
      <c r="P11" s="74" t="s">
        <v>84</v>
      </c>
      <c r="S11" s="107" t="s">
        <v>29</v>
      </c>
      <c r="T11" s="112"/>
      <c r="U11" s="112"/>
      <c r="V11" s="112">
        <v>105221</v>
      </c>
      <c r="W11" s="112">
        <v>111281</v>
      </c>
      <c r="X11" s="112">
        <v>111286</v>
      </c>
      <c r="Y11" s="112">
        <v>112205</v>
      </c>
      <c r="Z11" s="112">
        <v>127528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7.2968039635840043</v>
      </c>
      <c r="P12" s="74" t="s">
        <v>84</v>
      </c>
      <c r="S12" s="107" t="s">
        <v>30</v>
      </c>
      <c r="T12" s="112"/>
      <c r="U12" s="112"/>
      <c r="V12" s="112">
        <v>13762</v>
      </c>
      <c r="W12" s="112">
        <v>14584</v>
      </c>
      <c r="X12" s="112">
        <v>14576</v>
      </c>
      <c r="Y12" s="112">
        <v>14536</v>
      </c>
      <c r="Z12" s="112">
        <v>14547</v>
      </c>
    </row>
    <row r="13" spans="1:32" ht="15" customHeight="1" x14ac:dyDescent="0.25">
      <c r="A13" s="30" t="s">
        <v>19</v>
      </c>
      <c r="B13" s="72"/>
      <c r="C13" s="72"/>
      <c r="D13" s="73">
        <f>AD108</f>
        <v>14.556895204712939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9.2003673344444064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13.562364070187293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26.216769779767308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23.373884649833901</v>
      </c>
      <c r="P15" s="74" t="s">
        <v>84</v>
      </c>
      <c r="S15" s="115" t="s">
        <v>60</v>
      </c>
      <c r="T15" s="115"/>
      <c r="U15" s="116"/>
      <c r="V15" s="116">
        <v>1912</v>
      </c>
      <c r="W15" s="116">
        <v>1778</v>
      </c>
      <c r="X15" s="116">
        <v>1964</v>
      </c>
      <c r="Y15" s="112">
        <v>2106</v>
      </c>
      <c r="Z15" s="112">
        <v>2081</v>
      </c>
      <c r="AB15" s="117">
        <f t="shared" ref="AB15:AB34" si="2">IF(Z15="np",0,Z15/$Z$34)</f>
        <v>1.4647502674700151E-2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39.496188686416524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76.626115350166103</v>
      </c>
      <c r="P16" s="37" t="s">
        <v>84</v>
      </c>
      <c r="S16" s="115" t="s">
        <v>61</v>
      </c>
      <c r="T16" s="115"/>
      <c r="U16" s="116"/>
      <c r="V16" s="116">
        <v>86</v>
      </c>
      <c r="W16" s="116">
        <v>88</v>
      </c>
      <c r="X16" s="116">
        <v>74</v>
      </c>
      <c r="Y16" s="112">
        <v>54</v>
      </c>
      <c r="Z16" s="112">
        <v>66</v>
      </c>
      <c r="AB16" s="117">
        <f t="shared" si="2"/>
        <v>4.6455318430091783E-4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14847</v>
      </c>
      <c r="W17" s="116">
        <v>15351</v>
      </c>
      <c r="X17" s="116">
        <v>14526</v>
      </c>
      <c r="Y17" s="112">
        <v>14837</v>
      </c>
      <c r="Z17" s="112">
        <v>16358</v>
      </c>
      <c r="AB17" s="117">
        <f t="shared" si="2"/>
        <v>0.11513880286052143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816</v>
      </c>
      <c r="W18" s="116">
        <v>939</v>
      </c>
      <c r="X18" s="116">
        <v>1031</v>
      </c>
      <c r="Y18" s="112">
        <v>1035</v>
      </c>
      <c r="Z18" s="112">
        <v>1030</v>
      </c>
      <c r="AB18" s="117">
        <f t="shared" si="2"/>
        <v>7.2498451489385668E-3</v>
      </c>
    </row>
    <row r="19" spans="1:28" x14ac:dyDescent="0.25">
      <c r="A19" s="63" t="str">
        <f>$S$1&amp;" ("&amp;$V$2&amp;" to "&amp;$Z$2&amp;")"</f>
        <v>Greater Dandenong (2017-18 to 2021-22)</v>
      </c>
      <c r="B19" s="63"/>
      <c r="C19" s="63"/>
      <c r="D19" s="63"/>
      <c r="E19" s="63"/>
      <c r="F19" s="63"/>
      <c r="G19" s="63" t="str">
        <f>$S$1&amp;" ("&amp;$V$2&amp;" to "&amp;$Z$2&amp;")"</f>
        <v>Greater Dandenong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7188</v>
      </c>
      <c r="W19" s="116">
        <v>7352</v>
      </c>
      <c r="X19" s="116">
        <v>7234</v>
      </c>
      <c r="Y19" s="112">
        <v>7226</v>
      </c>
      <c r="Z19" s="112">
        <v>7745</v>
      </c>
      <c r="AB19" s="117">
        <f t="shared" si="2"/>
        <v>5.4514612309251649E-2</v>
      </c>
    </row>
    <row r="20" spans="1:28" x14ac:dyDescent="0.25">
      <c r="S20" s="115" t="s">
        <v>65</v>
      </c>
      <c r="T20" s="115"/>
      <c r="U20" s="116"/>
      <c r="V20" s="116">
        <v>6472</v>
      </c>
      <c r="W20" s="116">
        <v>6720</v>
      </c>
      <c r="X20" s="116">
        <v>6622</v>
      </c>
      <c r="Y20" s="112">
        <v>6697</v>
      </c>
      <c r="Z20" s="112">
        <v>7148</v>
      </c>
      <c r="AB20" s="117">
        <f t="shared" si="2"/>
        <v>5.0312517596711528E-2</v>
      </c>
    </row>
    <row r="21" spans="1:28" x14ac:dyDescent="0.25">
      <c r="S21" s="115" t="s">
        <v>66</v>
      </c>
      <c r="T21" s="115"/>
      <c r="U21" s="116"/>
      <c r="V21" s="116">
        <v>10804</v>
      </c>
      <c r="W21" s="116">
        <v>11097</v>
      </c>
      <c r="X21" s="116">
        <v>11494</v>
      </c>
      <c r="Y21" s="112">
        <v>11567</v>
      </c>
      <c r="Z21" s="112">
        <v>13532</v>
      </c>
      <c r="AB21" s="117">
        <f t="shared" si="2"/>
        <v>9.5247480150909392E-2</v>
      </c>
    </row>
    <row r="22" spans="1:28" x14ac:dyDescent="0.25">
      <c r="S22" s="115" t="s">
        <v>67</v>
      </c>
      <c r="T22" s="115"/>
      <c r="U22" s="116"/>
      <c r="V22" s="116">
        <v>7901</v>
      </c>
      <c r="W22" s="116">
        <v>8757</v>
      </c>
      <c r="X22" s="116">
        <v>9348</v>
      </c>
      <c r="Y22" s="112">
        <v>8932</v>
      </c>
      <c r="Z22" s="112">
        <v>10914</v>
      </c>
      <c r="AB22" s="117">
        <f t="shared" si="2"/>
        <v>7.6820203840306328E-2</v>
      </c>
    </row>
    <row r="23" spans="1:28" x14ac:dyDescent="0.25">
      <c r="S23" s="115" t="s">
        <v>68</v>
      </c>
      <c r="T23" s="115"/>
      <c r="U23" s="116"/>
      <c r="V23" s="116">
        <v>5405</v>
      </c>
      <c r="W23" s="116">
        <v>5808</v>
      </c>
      <c r="X23" s="116">
        <v>6214</v>
      </c>
      <c r="Y23" s="112">
        <v>6189</v>
      </c>
      <c r="Z23" s="112">
        <v>6805</v>
      </c>
      <c r="AB23" s="117">
        <f t="shared" si="2"/>
        <v>4.7898248775268874E-2</v>
      </c>
    </row>
    <row r="24" spans="1:28" x14ac:dyDescent="0.25">
      <c r="S24" s="115" t="s">
        <v>69</v>
      </c>
      <c r="T24" s="115"/>
      <c r="U24" s="116"/>
      <c r="V24" s="116">
        <v>1212</v>
      </c>
      <c r="W24" s="116">
        <v>1316</v>
      </c>
      <c r="X24" s="116">
        <v>1307</v>
      </c>
      <c r="Y24" s="112">
        <v>1160</v>
      </c>
      <c r="Z24" s="112">
        <v>1271</v>
      </c>
      <c r="AB24" s="117">
        <f t="shared" si="2"/>
        <v>8.9461681400979792E-3</v>
      </c>
    </row>
    <row r="25" spans="1:28" x14ac:dyDescent="0.25">
      <c r="S25" s="115" t="s">
        <v>70</v>
      </c>
      <c r="T25" s="115"/>
      <c r="U25" s="116"/>
      <c r="V25" s="116">
        <v>4188</v>
      </c>
      <c r="W25" s="116">
        <v>4301</v>
      </c>
      <c r="X25" s="116">
        <v>4376</v>
      </c>
      <c r="Y25" s="112">
        <v>4409</v>
      </c>
      <c r="Z25" s="112">
        <v>5143</v>
      </c>
      <c r="AB25" s="117">
        <f t="shared" si="2"/>
        <v>3.6199954952418491E-2</v>
      </c>
    </row>
    <row r="26" spans="1:28" x14ac:dyDescent="0.25">
      <c r="S26" s="115" t="s">
        <v>71</v>
      </c>
      <c r="T26" s="115"/>
      <c r="U26" s="116"/>
      <c r="V26" s="116">
        <v>1581</v>
      </c>
      <c r="W26" s="116">
        <v>1536</v>
      </c>
      <c r="X26" s="116">
        <v>1413</v>
      </c>
      <c r="Y26" s="112">
        <v>1424</v>
      </c>
      <c r="Z26" s="112">
        <v>1548</v>
      </c>
      <c r="AB26" s="117">
        <f t="shared" si="2"/>
        <v>1.0895883777239709E-2</v>
      </c>
    </row>
    <row r="27" spans="1:28" x14ac:dyDescent="0.25">
      <c r="S27" s="115" t="s">
        <v>72</v>
      </c>
      <c r="T27" s="115"/>
      <c r="U27" s="116"/>
      <c r="V27" s="116">
        <v>6477</v>
      </c>
      <c r="W27" s="116">
        <v>7375</v>
      </c>
      <c r="X27" s="116">
        <v>7221</v>
      </c>
      <c r="Y27" s="112">
        <v>7482</v>
      </c>
      <c r="Z27" s="112">
        <v>8347</v>
      </c>
      <c r="AB27" s="117">
        <f t="shared" si="2"/>
        <v>5.8751900444844865E-2</v>
      </c>
    </row>
    <row r="28" spans="1:28" x14ac:dyDescent="0.25">
      <c r="S28" s="115" t="s">
        <v>73</v>
      </c>
      <c r="T28" s="115"/>
      <c r="U28" s="116"/>
      <c r="V28" s="116">
        <v>18866</v>
      </c>
      <c r="W28" s="116">
        <v>21109</v>
      </c>
      <c r="X28" s="116">
        <v>20885</v>
      </c>
      <c r="Y28" s="112">
        <v>21243</v>
      </c>
      <c r="Z28" s="112">
        <v>24209</v>
      </c>
      <c r="AB28" s="117">
        <f t="shared" si="2"/>
        <v>0.17039951573849879</v>
      </c>
    </row>
    <row r="29" spans="1:28" x14ac:dyDescent="0.25">
      <c r="S29" s="115" t="s">
        <v>74</v>
      </c>
      <c r="T29" s="115"/>
      <c r="U29" s="116"/>
      <c r="V29" s="116">
        <v>2832</v>
      </c>
      <c r="W29" s="116">
        <v>4621</v>
      </c>
      <c r="X29" s="116">
        <v>3211</v>
      </c>
      <c r="Y29" s="112">
        <v>3236</v>
      </c>
      <c r="Z29" s="112">
        <v>3921</v>
      </c>
      <c r="AB29" s="117">
        <f t="shared" si="2"/>
        <v>2.7598682358240891E-2</v>
      </c>
    </row>
    <row r="30" spans="1:28" x14ac:dyDescent="0.25">
      <c r="S30" s="115" t="s">
        <v>75</v>
      </c>
      <c r="T30" s="115"/>
      <c r="U30" s="116"/>
      <c r="V30" s="116">
        <v>4673</v>
      </c>
      <c r="W30" s="116">
        <v>4001</v>
      </c>
      <c r="X30" s="116">
        <v>5112</v>
      </c>
      <c r="Y30" s="112">
        <v>4802</v>
      </c>
      <c r="Z30" s="112">
        <v>5465</v>
      </c>
      <c r="AB30" s="117">
        <f t="shared" si="2"/>
        <v>3.8466411397038124E-2</v>
      </c>
    </row>
    <row r="31" spans="1:28" x14ac:dyDescent="0.25">
      <c r="S31" s="115" t="s">
        <v>76</v>
      </c>
      <c r="T31" s="115"/>
      <c r="U31" s="116"/>
      <c r="V31" s="116">
        <v>11505</v>
      </c>
      <c r="W31" s="116">
        <v>12506</v>
      </c>
      <c r="X31" s="116">
        <v>13275</v>
      </c>
      <c r="Y31" s="112">
        <v>14513</v>
      </c>
      <c r="Z31" s="112">
        <v>16739</v>
      </c>
      <c r="AB31" s="117">
        <f t="shared" si="2"/>
        <v>0.11782054169716763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1340</v>
      </c>
      <c r="W32" s="116">
        <v>1389</v>
      </c>
      <c r="X32" s="116">
        <v>1398</v>
      </c>
      <c r="Y32" s="112">
        <v>1298</v>
      </c>
      <c r="Z32" s="112">
        <v>1430</v>
      </c>
      <c r="AB32" s="117">
        <f t="shared" si="2"/>
        <v>1.0065318993186554E-2</v>
      </c>
    </row>
    <row r="33" spans="19:32" x14ac:dyDescent="0.25">
      <c r="S33" s="115" t="s">
        <v>78</v>
      </c>
      <c r="T33" s="115"/>
      <c r="U33" s="116"/>
      <c r="V33" s="116">
        <v>4686</v>
      </c>
      <c r="W33" s="116">
        <v>5109</v>
      </c>
      <c r="X33" s="116">
        <v>5179</v>
      </c>
      <c r="Y33" s="112">
        <v>5251</v>
      </c>
      <c r="Z33" s="112">
        <v>5471</v>
      </c>
      <c r="AB33" s="117">
        <f t="shared" si="2"/>
        <v>3.8508643504701838E-2</v>
      </c>
    </row>
    <row r="34" spans="19:32" x14ac:dyDescent="0.25">
      <c r="S34" s="118" t="s">
        <v>53</v>
      </c>
      <c r="T34" s="118"/>
      <c r="U34" s="119"/>
      <c r="V34" s="119">
        <v>118987</v>
      </c>
      <c r="W34" s="119">
        <v>125867</v>
      </c>
      <c r="X34" s="119">
        <v>125863</v>
      </c>
      <c r="Y34" s="120">
        <v>126741</v>
      </c>
      <c r="Z34" s="120">
        <v>142072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70102</v>
      </c>
      <c r="W37" s="112">
        <v>70847</v>
      </c>
      <c r="X37" s="112">
        <v>71688</v>
      </c>
      <c r="Y37" s="112">
        <v>69235</v>
      </c>
      <c r="Z37" s="112">
        <v>67585</v>
      </c>
      <c r="AB37" s="132">
        <f>Z37/Z40*100</f>
        <v>76.626115350166103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13224</v>
      </c>
      <c r="W38" s="112">
        <v>15666</v>
      </c>
      <c r="X38" s="112">
        <v>16031</v>
      </c>
      <c r="Y38" s="112">
        <v>16416</v>
      </c>
      <c r="Z38" s="112">
        <v>20616</v>
      </c>
      <c r="AB38" s="132">
        <f>Z38/Z40*100</f>
        <v>23.373884649833901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83326</v>
      </c>
      <c r="W40" s="112">
        <v>86513</v>
      </c>
      <c r="X40" s="112">
        <v>87719</v>
      </c>
      <c r="Y40" s="112">
        <v>85651</v>
      </c>
      <c r="Z40" s="112">
        <v>88201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14</v>
      </c>
      <c r="X44" s="112">
        <v>8</v>
      </c>
      <c r="Y44" s="112">
        <v>9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597</v>
      </c>
      <c r="W45" s="112">
        <v>680</v>
      </c>
      <c r="X45" s="112">
        <v>670</v>
      </c>
      <c r="Y45" s="112">
        <v>722</v>
      </c>
      <c r="Z45" s="112">
        <v>1016</v>
      </c>
    </row>
    <row r="46" spans="19:32" x14ac:dyDescent="0.25">
      <c r="S46" s="115" t="s">
        <v>38</v>
      </c>
      <c r="T46" s="115"/>
      <c r="U46" s="112"/>
      <c r="V46" s="112">
        <v>3124</v>
      </c>
      <c r="W46" s="112">
        <v>3462</v>
      </c>
      <c r="X46" s="112">
        <v>3289</v>
      </c>
      <c r="Y46" s="112">
        <v>3121</v>
      </c>
      <c r="Z46" s="112">
        <v>3978</v>
      </c>
    </row>
    <row r="47" spans="19:32" x14ac:dyDescent="0.25">
      <c r="S47" s="115" t="s">
        <v>39</v>
      </c>
      <c r="T47" s="115"/>
      <c r="U47" s="112"/>
      <c r="V47" s="112">
        <v>8687</v>
      </c>
      <c r="W47" s="112">
        <v>9067</v>
      </c>
      <c r="X47" s="112">
        <v>8178</v>
      </c>
      <c r="Y47" s="112">
        <v>7583</v>
      </c>
      <c r="Z47" s="112">
        <v>8378</v>
      </c>
    </row>
    <row r="48" spans="19:32" x14ac:dyDescent="0.25">
      <c r="S48" s="115" t="s">
        <v>40</v>
      </c>
      <c r="T48" s="115"/>
      <c r="U48" s="112"/>
      <c r="V48" s="112">
        <v>11946</v>
      </c>
      <c r="W48" s="112">
        <v>13062</v>
      </c>
      <c r="X48" s="112">
        <v>13200</v>
      </c>
      <c r="Y48" s="112">
        <v>13179</v>
      </c>
      <c r="Z48" s="112">
        <v>13302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10709</v>
      </c>
      <c r="W49" s="112">
        <v>11106</v>
      </c>
      <c r="X49" s="112">
        <v>10808</v>
      </c>
      <c r="Y49" s="112">
        <v>10774</v>
      </c>
      <c r="Z49" s="112">
        <v>11495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Dandenong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8769</v>
      </c>
      <c r="W50" s="112">
        <v>9129</v>
      </c>
      <c r="X50" s="112">
        <v>8996</v>
      </c>
      <c r="Y50" s="112">
        <v>9080</v>
      </c>
      <c r="Z50" s="112">
        <v>9610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6230</v>
      </c>
      <c r="W51" s="112">
        <v>6358</v>
      </c>
      <c r="X51" s="112">
        <v>6437</v>
      </c>
      <c r="Y51" s="112">
        <v>6560</v>
      </c>
      <c r="Z51" s="112">
        <v>7696</v>
      </c>
    </row>
    <row r="52" spans="1:26" ht="15" customHeight="1" x14ac:dyDescent="0.25">
      <c r="S52" s="115" t="s">
        <v>44</v>
      </c>
      <c r="T52" s="115"/>
      <c r="U52" s="112"/>
      <c r="V52" s="112">
        <v>5527</v>
      </c>
      <c r="W52" s="112">
        <v>5548</v>
      </c>
      <c r="X52" s="112">
        <v>5543</v>
      </c>
      <c r="Y52" s="112">
        <v>5591</v>
      </c>
      <c r="Z52" s="112">
        <v>6130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4722</v>
      </c>
      <c r="W53" s="112">
        <v>4780</v>
      </c>
      <c r="X53" s="112">
        <v>4822</v>
      </c>
      <c r="Y53" s="112">
        <v>4956</v>
      </c>
      <c r="Z53" s="112">
        <v>5205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3979</v>
      </c>
      <c r="W54" s="112">
        <v>3920</v>
      </c>
      <c r="X54" s="112">
        <v>3954</v>
      </c>
      <c r="Y54" s="112">
        <v>3985</v>
      </c>
      <c r="Z54" s="112">
        <v>4434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2746</v>
      </c>
      <c r="W55" s="112">
        <v>2934</v>
      </c>
      <c r="X55" s="112">
        <v>3009</v>
      </c>
      <c r="Y55" s="112">
        <v>3019</v>
      </c>
      <c r="Z55" s="112">
        <v>3329</v>
      </c>
    </row>
    <row r="56" spans="1:26" ht="15" customHeight="1" x14ac:dyDescent="0.25">
      <c r="S56" s="115" t="s">
        <v>48</v>
      </c>
      <c r="T56" s="115"/>
      <c r="U56" s="112"/>
      <c r="V56" s="112">
        <v>1304</v>
      </c>
      <c r="W56" s="112">
        <v>1312</v>
      </c>
      <c r="X56" s="112">
        <v>1399</v>
      </c>
      <c r="Y56" s="112">
        <v>1500</v>
      </c>
      <c r="Z56" s="112">
        <v>1623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500</v>
      </c>
      <c r="W57" s="112">
        <v>547</v>
      </c>
      <c r="X57" s="112">
        <v>564</v>
      </c>
      <c r="Y57" s="112">
        <v>538</v>
      </c>
      <c r="Z57" s="112">
        <v>590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154</v>
      </c>
      <c r="W58" s="112">
        <v>148</v>
      </c>
      <c r="X58" s="112">
        <v>157</v>
      </c>
      <c r="Y58" s="112">
        <v>195</v>
      </c>
      <c r="Z58" s="112">
        <v>207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91</v>
      </c>
      <c r="W59" s="112">
        <v>78</v>
      </c>
      <c r="X59" s="112">
        <v>88</v>
      </c>
      <c r="Y59" s="112">
        <v>74</v>
      </c>
      <c r="Z59" s="112">
        <v>69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42</v>
      </c>
      <c r="W60" s="112">
        <v>39</v>
      </c>
      <c r="X60" s="112">
        <v>48</v>
      </c>
      <c r="Y60" s="112">
        <v>45</v>
      </c>
      <c r="Z60" s="112">
        <v>45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69127</v>
      </c>
      <c r="W61" s="112">
        <v>72190</v>
      </c>
      <c r="X61" s="112">
        <v>71177</v>
      </c>
      <c r="Y61" s="112">
        <v>70931</v>
      </c>
      <c r="Z61" s="112">
        <v>77113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15</v>
      </c>
      <c r="X63" s="112">
        <v>7</v>
      </c>
      <c r="Y63" s="112">
        <v>8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710</v>
      </c>
      <c r="W64" s="112">
        <v>833</v>
      </c>
      <c r="X64" s="112">
        <v>853</v>
      </c>
      <c r="Y64" s="112">
        <v>774</v>
      </c>
      <c r="Z64" s="112">
        <v>1125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Dandenong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2591</v>
      </c>
      <c r="W65" s="112">
        <v>2874</v>
      </c>
      <c r="X65" s="112">
        <v>2885</v>
      </c>
      <c r="Y65" s="112">
        <v>2878</v>
      </c>
      <c r="Z65" s="112">
        <v>4019</v>
      </c>
    </row>
    <row r="66" spans="1:26" x14ac:dyDescent="0.25">
      <c r="S66" s="115" t="s">
        <v>39</v>
      </c>
      <c r="T66" s="115"/>
      <c r="U66" s="112"/>
      <c r="V66" s="112">
        <v>6033</v>
      </c>
      <c r="W66" s="112">
        <v>6507</v>
      </c>
      <c r="X66" s="112">
        <v>6699</v>
      </c>
      <c r="Y66" s="112">
        <v>6810</v>
      </c>
      <c r="Z66" s="112">
        <v>8268</v>
      </c>
    </row>
    <row r="67" spans="1:26" x14ac:dyDescent="0.25">
      <c r="S67" s="115" t="s">
        <v>40</v>
      </c>
      <c r="T67" s="115"/>
      <c r="U67" s="112"/>
      <c r="V67" s="112">
        <v>8641</v>
      </c>
      <c r="W67" s="112">
        <v>9532</v>
      </c>
      <c r="X67" s="112">
        <v>9980</v>
      </c>
      <c r="Y67" s="112">
        <v>10179</v>
      </c>
      <c r="Z67" s="112">
        <v>11090</v>
      </c>
    </row>
    <row r="68" spans="1:26" x14ac:dyDescent="0.25">
      <c r="S68" s="115" t="s">
        <v>41</v>
      </c>
      <c r="T68" s="115"/>
      <c r="U68" s="112"/>
      <c r="V68" s="112">
        <v>7421</v>
      </c>
      <c r="W68" s="112">
        <v>8107</v>
      </c>
      <c r="X68" s="112">
        <v>8024</v>
      </c>
      <c r="Y68" s="112">
        <v>8119</v>
      </c>
      <c r="Z68" s="112">
        <v>9336</v>
      </c>
    </row>
    <row r="69" spans="1:26" x14ac:dyDescent="0.25">
      <c r="S69" s="115" t="s">
        <v>42</v>
      </c>
      <c r="T69" s="115"/>
      <c r="U69" s="112"/>
      <c r="V69" s="112">
        <v>5675</v>
      </c>
      <c r="W69" s="112">
        <v>6290</v>
      </c>
      <c r="X69" s="112">
        <v>6513</v>
      </c>
      <c r="Y69" s="112">
        <v>6708</v>
      </c>
      <c r="Z69" s="112">
        <v>7748</v>
      </c>
    </row>
    <row r="70" spans="1:26" x14ac:dyDescent="0.25">
      <c r="S70" s="115" t="s">
        <v>43</v>
      </c>
      <c r="T70" s="115"/>
      <c r="U70" s="112"/>
      <c r="V70" s="112">
        <v>4527</v>
      </c>
      <c r="W70" s="112">
        <v>4706</v>
      </c>
      <c r="X70" s="112">
        <v>4760</v>
      </c>
      <c r="Y70" s="112">
        <v>5083</v>
      </c>
      <c r="Z70" s="112">
        <v>6140</v>
      </c>
    </row>
    <row r="71" spans="1:26" x14ac:dyDescent="0.25">
      <c r="S71" s="115" t="s">
        <v>44</v>
      </c>
      <c r="T71" s="115"/>
      <c r="U71" s="112"/>
      <c r="V71" s="112">
        <v>4250</v>
      </c>
      <c r="W71" s="112">
        <v>4519</v>
      </c>
      <c r="X71" s="112">
        <v>4608</v>
      </c>
      <c r="Y71" s="112">
        <v>4523</v>
      </c>
      <c r="Z71" s="112">
        <v>5116</v>
      </c>
    </row>
    <row r="72" spans="1:26" x14ac:dyDescent="0.25">
      <c r="S72" s="115" t="s">
        <v>45</v>
      </c>
      <c r="T72" s="115"/>
      <c r="U72" s="112"/>
      <c r="V72" s="112">
        <v>3653</v>
      </c>
      <c r="W72" s="112">
        <v>3677</v>
      </c>
      <c r="X72" s="112">
        <v>3649</v>
      </c>
      <c r="Y72" s="112">
        <v>3842</v>
      </c>
      <c r="Z72" s="112">
        <v>4387</v>
      </c>
    </row>
    <row r="73" spans="1:26" x14ac:dyDescent="0.25">
      <c r="S73" s="115" t="s">
        <v>46</v>
      </c>
      <c r="T73" s="115"/>
      <c r="U73" s="112"/>
      <c r="V73" s="112">
        <v>2969</v>
      </c>
      <c r="W73" s="112">
        <v>3065</v>
      </c>
      <c r="X73" s="112">
        <v>3002</v>
      </c>
      <c r="Y73" s="112">
        <v>3138</v>
      </c>
      <c r="Z73" s="112">
        <v>3550</v>
      </c>
    </row>
    <row r="74" spans="1:26" x14ac:dyDescent="0.25">
      <c r="S74" s="115" t="s">
        <v>47</v>
      </c>
      <c r="T74" s="115"/>
      <c r="U74" s="112"/>
      <c r="V74" s="112">
        <v>1995</v>
      </c>
      <c r="W74" s="112">
        <v>2091</v>
      </c>
      <c r="X74" s="112">
        <v>2163</v>
      </c>
      <c r="Y74" s="112">
        <v>2135</v>
      </c>
      <c r="Z74" s="112">
        <v>2363</v>
      </c>
    </row>
    <row r="75" spans="1:26" x14ac:dyDescent="0.25">
      <c r="S75" s="115" t="s">
        <v>48</v>
      </c>
      <c r="T75" s="115"/>
      <c r="U75" s="112"/>
      <c r="V75" s="112">
        <v>848</v>
      </c>
      <c r="W75" s="112">
        <v>923</v>
      </c>
      <c r="X75" s="112">
        <v>968</v>
      </c>
      <c r="Y75" s="112">
        <v>972</v>
      </c>
      <c r="Z75" s="112">
        <v>1100</v>
      </c>
    </row>
    <row r="76" spans="1:26" x14ac:dyDescent="0.25">
      <c r="S76" s="115" t="s">
        <v>49</v>
      </c>
      <c r="T76" s="115"/>
      <c r="U76" s="112"/>
      <c r="V76" s="112">
        <v>270</v>
      </c>
      <c r="W76" s="112">
        <v>300</v>
      </c>
      <c r="X76" s="112">
        <v>324</v>
      </c>
      <c r="Y76" s="112">
        <v>324</v>
      </c>
      <c r="Z76" s="112">
        <v>380</v>
      </c>
    </row>
    <row r="77" spans="1:26" x14ac:dyDescent="0.25">
      <c r="S77" s="115" t="s">
        <v>50</v>
      </c>
      <c r="T77" s="115"/>
      <c r="U77" s="112"/>
      <c r="V77" s="112">
        <v>128</v>
      </c>
      <c r="W77" s="112">
        <v>113</v>
      </c>
      <c r="X77" s="112">
        <v>107</v>
      </c>
      <c r="Y77" s="112">
        <v>111</v>
      </c>
      <c r="Z77" s="112">
        <v>119</v>
      </c>
    </row>
    <row r="78" spans="1:26" x14ac:dyDescent="0.25">
      <c r="S78" s="115" t="s">
        <v>51</v>
      </c>
      <c r="T78" s="115"/>
      <c r="U78" s="112"/>
      <c r="V78" s="112">
        <v>60</v>
      </c>
      <c r="W78" s="112">
        <v>68</v>
      </c>
      <c r="X78" s="112">
        <v>78</v>
      </c>
      <c r="Y78" s="112">
        <v>81</v>
      </c>
      <c r="Z78" s="112">
        <v>81</v>
      </c>
    </row>
    <row r="79" spans="1:26" x14ac:dyDescent="0.25">
      <c r="S79" s="115" t="s">
        <v>52</v>
      </c>
      <c r="T79" s="115"/>
      <c r="U79" s="112"/>
      <c r="V79" s="112">
        <v>67</v>
      </c>
      <c r="W79" s="112">
        <v>52</v>
      </c>
      <c r="X79" s="112">
        <v>54</v>
      </c>
      <c r="Y79" s="112">
        <v>49</v>
      </c>
      <c r="Z79" s="112">
        <v>55</v>
      </c>
    </row>
    <row r="80" spans="1:26" x14ac:dyDescent="0.25">
      <c r="S80" s="118" t="s">
        <v>53</v>
      </c>
      <c r="T80" s="118"/>
      <c r="U80" s="112"/>
      <c r="V80" s="112">
        <v>49852</v>
      </c>
      <c r="W80" s="112">
        <v>53678</v>
      </c>
      <c r="X80" s="112">
        <v>54686</v>
      </c>
      <c r="Y80" s="112">
        <v>55734</v>
      </c>
      <c r="Z80" s="112">
        <v>64884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Greater Dandenong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3778</v>
      </c>
      <c r="W83" s="112">
        <v>3856</v>
      </c>
      <c r="X83" s="112">
        <v>4098</v>
      </c>
      <c r="Y83" s="112">
        <v>4138</v>
      </c>
      <c r="Z83" s="112">
        <v>4188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4872</v>
      </c>
      <c r="W84" s="112">
        <v>5247</v>
      </c>
      <c r="X84" s="112">
        <v>5411</v>
      </c>
      <c r="Y84" s="112">
        <v>5380</v>
      </c>
      <c r="Z84" s="112">
        <v>5688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7281</v>
      </c>
      <c r="W85" s="112">
        <v>7362</v>
      </c>
      <c r="X85" s="112">
        <v>7202</v>
      </c>
      <c r="Y85" s="112">
        <v>7115</v>
      </c>
      <c r="Z85" s="112">
        <v>7131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142,077</v>
      </c>
      <c r="D86" s="96">
        <f t="shared" ref="D86:D91" si="4">AD4</f>
        <v>0.12100267474613591</v>
      </c>
      <c r="E86" s="97">
        <f t="shared" ref="E86:E91" si="5">AD4</f>
        <v>0.12100267474613591</v>
      </c>
      <c r="F86" s="96">
        <f t="shared" ref="F86:F91" si="6">AF4</f>
        <v>0.19411502676897996</v>
      </c>
      <c r="G86" s="97">
        <f t="shared" ref="G86:G91" si="7">AF4</f>
        <v>0.19411502676897996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2027</v>
      </c>
      <c r="W86" s="112">
        <v>2145</v>
      </c>
      <c r="X86" s="112">
        <v>2189</v>
      </c>
      <c r="Y86" s="112">
        <v>2135</v>
      </c>
      <c r="Z86" s="112">
        <v>2239</v>
      </c>
    </row>
    <row r="87" spans="1:30" ht="15" customHeight="1" x14ac:dyDescent="0.25">
      <c r="A87" s="98" t="s">
        <v>4</v>
      </c>
      <c r="B87" s="49"/>
      <c r="C87" s="57" t="str">
        <f t="shared" si="3"/>
        <v>77,116</v>
      </c>
      <c r="D87" s="96">
        <f t="shared" si="4"/>
        <v>8.7197417208272787E-2</v>
      </c>
      <c r="E87" s="97">
        <f t="shared" si="5"/>
        <v>8.7197417208272787E-2</v>
      </c>
      <c r="F87" s="96">
        <f t="shared" si="6"/>
        <v>0.11556989309531729</v>
      </c>
      <c r="G87" s="97">
        <f t="shared" si="7"/>
        <v>0.11556989309531729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2309</v>
      </c>
      <c r="W87" s="112">
        <v>2384</v>
      </c>
      <c r="X87" s="112">
        <v>2315</v>
      </c>
      <c r="Y87" s="112">
        <v>2241</v>
      </c>
      <c r="Z87" s="112">
        <v>2349</v>
      </c>
    </row>
    <row r="88" spans="1:30" ht="15" customHeight="1" x14ac:dyDescent="0.25">
      <c r="A88" s="98" t="s">
        <v>5</v>
      </c>
      <c r="B88" s="49"/>
      <c r="C88" s="57" t="str">
        <f t="shared" si="3"/>
        <v>64,881</v>
      </c>
      <c r="D88" s="96">
        <f t="shared" si="4"/>
        <v>0.16411885025298734</v>
      </c>
      <c r="E88" s="97">
        <f t="shared" si="5"/>
        <v>0.16411885025298734</v>
      </c>
      <c r="F88" s="96">
        <f t="shared" si="6"/>
        <v>0.30139404272389925</v>
      </c>
      <c r="G88" s="97">
        <f t="shared" si="7"/>
        <v>0.30139404272389925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2358</v>
      </c>
      <c r="W88" s="112">
        <v>2432</v>
      </c>
      <c r="X88" s="112">
        <v>2366</v>
      </c>
      <c r="Y88" s="112">
        <v>2291</v>
      </c>
      <c r="Z88" s="112">
        <v>2404</v>
      </c>
    </row>
    <row r="89" spans="1:30" ht="15" customHeight="1" x14ac:dyDescent="0.25">
      <c r="A89" s="49" t="s">
        <v>6</v>
      </c>
      <c r="B89" s="49"/>
      <c r="C89" s="57" t="str">
        <f t="shared" si="3"/>
        <v>88,203</v>
      </c>
      <c r="D89" s="96">
        <f t="shared" si="4"/>
        <v>2.9747241842274175E-2</v>
      </c>
      <c r="E89" s="97">
        <f t="shared" si="5"/>
        <v>2.9747241842274175E-2</v>
      </c>
      <c r="F89" s="96">
        <f t="shared" si="6"/>
        <v>5.8516447249991055E-2</v>
      </c>
      <c r="G89" s="97">
        <f t="shared" si="7"/>
        <v>5.8516447249991055E-2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5682</v>
      </c>
      <c r="W89" s="112">
        <v>5838</v>
      </c>
      <c r="X89" s="112">
        <v>5865</v>
      </c>
      <c r="Y89" s="112">
        <v>5743</v>
      </c>
      <c r="Z89" s="112">
        <v>5714</v>
      </c>
    </row>
    <row r="90" spans="1:30" ht="15" customHeight="1" x14ac:dyDescent="0.25">
      <c r="A90" s="49" t="s">
        <v>96</v>
      </c>
      <c r="B90" s="49"/>
      <c r="C90" s="57" t="str">
        <f t="shared" si="3"/>
        <v>$40,559</v>
      </c>
      <c r="D90" s="96">
        <f t="shared" si="4"/>
        <v>-1.9216633646407244E-3</v>
      </c>
      <c r="E90" s="97">
        <f t="shared" si="5"/>
        <v>-1.9216633646407244E-3</v>
      </c>
      <c r="F90" s="96">
        <f t="shared" si="6"/>
        <v>3.8609136905051633E-2</v>
      </c>
      <c r="G90" s="97">
        <f t="shared" si="7"/>
        <v>3.8609136905051633E-2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9393</v>
      </c>
      <c r="W90" s="112">
        <v>9798</v>
      </c>
      <c r="X90" s="112">
        <v>9710</v>
      </c>
      <c r="Y90" s="112">
        <v>9449</v>
      </c>
      <c r="Z90" s="112">
        <v>9556</v>
      </c>
    </row>
    <row r="91" spans="1:30" ht="15" customHeight="1" x14ac:dyDescent="0.25">
      <c r="A91" s="49" t="s">
        <v>7</v>
      </c>
      <c r="B91" s="49"/>
      <c r="C91" s="57" t="str">
        <f t="shared" si="3"/>
        <v>$4,745.2 mil</v>
      </c>
      <c r="D91" s="96">
        <f t="shared" si="4"/>
        <v>8.0123457606262161E-2</v>
      </c>
      <c r="E91" s="97">
        <f t="shared" si="5"/>
        <v>8.0123457606262161E-2</v>
      </c>
      <c r="F91" s="96">
        <f t="shared" si="6"/>
        <v>0.24269641786057772</v>
      </c>
      <c r="G91" s="97">
        <f t="shared" si="7"/>
        <v>0.24269641786057772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47849</v>
      </c>
      <c r="W91" s="112">
        <v>49306</v>
      </c>
      <c r="X91" s="112">
        <v>49552</v>
      </c>
      <c r="Y91" s="112">
        <v>48006</v>
      </c>
      <c r="Z91" s="112">
        <v>48601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2409</v>
      </c>
      <c r="W93" s="112">
        <v>2532</v>
      </c>
      <c r="X93" s="112">
        <v>2606</v>
      </c>
      <c r="Y93" s="112">
        <v>2617</v>
      </c>
      <c r="Z93" s="112">
        <v>2717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5231</v>
      </c>
      <c r="W94" s="112">
        <v>5553</v>
      </c>
      <c r="X94" s="112">
        <v>5782</v>
      </c>
      <c r="Y94" s="112">
        <v>5834</v>
      </c>
      <c r="Z94" s="112">
        <v>6156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1425</v>
      </c>
      <c r="W95" s="112">
        <v>1472</v>
      </c>
      <c r="X95" s="112">
        <v>1468</v>
      </c>
      <c r="Y95" s="112">
        <v>1480</v>
      </c>
      <c r="Z95" s="112">
        <v>1640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5081</v>
      </c>
      <c r="W96" s="112">
        <v>5502</v>
      </c>
      <c r="X96" s="112">
        <v>5807</v>
      </c>
      <c r="Y96" s="112">
        <v>5914</v>
      </c>
      <c r="Z96" s="112">
        <v>6297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5077</v>
      </c>
      <c r="W97" s="112">
        <v>5164</v>
      </c>
      <c r="X97" s="112">
        <v>5085</v>
      </c>
      <c r="Y97" s="112">
        <v>4900</v>
      </c>
      <c r="Z97" s="112">
        <v>4970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3569</v>
      </c>
      <c r="W98" s="112">
        <v>3598</v>
      </c>
      <c r="X98" s="112">
        <v>3666</v>
      </c>
      <c r="Y98" s="112">
        <v>3597</v>
      </c>
      <c r="Z98" s="112">
        <v>3717</v>
      </c>
    </row>
    <row r="99" spans="1:32" ht="15" customHeight="1" x14ac:dyDescent="0.25">
      <c r="S99" s="115" t="s">
        <v>197</v>
      </c>
      <c r="T99" s="115"/>
      <c r="U99" s="112"/>
      <c r="V99" s="112">
        <v>899</v>
      </c>
      <c r="W99" s="112">
        <v>969</v>
      </c>
      <c r="X99" s="112">
        <v>999</v>
      </c>
      <c r="Y99" s="112">
        <v>1072</v>
      </c>
      <c r="Z99" s="112">
        <v>1165</v>
      </c>
    </row>
    <row r="100" spans="1:32" ht="15" customHeight="1" x14ac:dyDescent="0.25">
      <c r="S100" s="115" t="s">
        <v>58</v>
      </c>
      <c r="T100" s="115"/>
      <c r="U100" s="112"/>
      <c r="V100" s="112">
        <v>5991</v>
      </c>
      <c r="W100" s="112">
        <v>6560</v>
      </c>
      <c r="X100" s="112">
        <v>6958</v>
      </c>
      <c r="Y100" s="112">
        <v>6971</v>
      </c>
      <c r="Z100" s="112">
        <v>7403</v>
      </c>
    </row>
    <row r="101" spans="1:32" x14ac:dyDescent="0.25">
      <c r="A101" s="18"/>
      <c r="S101" s="118" t="s">
        <v>53</v>
      </c>
      <c r="T101" s="118"/>
      <c r="U101" s="112"/>
      <c r="V101" s="112">
        <v>35482</v>
      </c>
      <c r="W101" s="112">
        <v>37216</v>
      </c>
      <c r="X101" s="112">
        <v>38168</v>
      </c>
      <c r="Y101" s="112">
        <v>37584</v>
      </c>
      <c r="Z101" s="112">
        <v>39530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99988</v>
      </c>
      <c r="W104" s="112">
        <v>105346</v>
      </c>
      <c r="X104" s="112">
        <v>109102</v>
      </c>
      <c r="Y104" s="112">
        <v>107384</v>
      </c>
      <c r="Z104" s="112">
        <v>121946</v>
      </c>
      <c r="AB104" s="109" t="str">
        <f>TEXT(Z104,"###,###")</f>
        <v>121,946</v>
      </c>
      <c r="AD104" s="130">
        <f>Z104/($Z$4)*100</f>
        <v>85.830922668693731</v>
      </c>
      <c r="AF104" s="109"/>
    </row>
    <row r="105" spans="1:32" x14ac:dyDescent="0.25">
      <c r="S105" s="115" t="s">
        <v>17</v>
      </c>
      <c r="T105" s="115"/>
      <c r="U105" s="112"/>
      <c r="V105" s="112">
        <v>9642</v>
      </c>
      <c r="W105" s="112">
        <v>10650</v>
      </c>
      <c r="X105" s="112">
        <v>10179</v>
      </c>
      <c r="Y105" s="112">
        <v>10016</v>
      </c>
      <c r="Z105" s="112">
        <v>11374</v>
      </c>
      <c r="AB105" s="109" t="str">
        <f>TEXT(Z105,"###,###")</f>
        <v>11,374</v>
      </c>
      <c r="AD105" s="130">
        <f>Z105/($Z$4)*100</f>
        <v>8.0055181345326822</v>
      </c>
      <c r="AF105" s="109"/>
    </row>
    <row r="106" spans="1:32" x14ac:dyDescent="0.25">
      <c r="S106" s="118" t="s">
        <v>53</v>
      </c>
      <c r="T106" s="118"/>
      <c r="U106" s="120"/>
      <c r="V106" s="120">
        <v>109630</v>
      </c>
      <c r="W106" s="120">
        <v>115996</v>
      </c>
      <c r="X106" s="120">
        <v>119281</v>
      </c>
      <c r="Y106" s="120">
        <v>117400</v>
      </c>
      <c r="Z106" s="120">
        <v>133320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22073</v>
      </c>
      <c r="W108" s="112">
        <v>19944</v>
      </c>
      <c r="X108" s="112">
        <v>21249</v>
      </c>
      <c r="Y108" s="112">
        <v>19381</v>
      </c>
      <c r="Z108" s="112">
        <v>20682</v>
      </c>
      <c r="AB108" s="109" t="str">
        <f>TEXT(Z108,"###,###")</f>
        <v>20,682</v>
      </c>
      <c r="AD108" s="130">
        <f>Z108/($Z$4)*100</f>
        <v>14.556895204712939</v>
      </c>
      <c r="AF108" s="109"/>
    </row>
    <row r="109" spans="1:32" x14ac:dyDescent="0.25">
      <c r="S109" s="115" t="s">
        <v>20</v>
      </c>
      <c r="T109" s="115"/>
      <c r="U109" s="112"/>
      <c r="V109" s="112">
        <v>16215</v>
      </c>
      <c r="W109" s="112">
        <v>16221</v>
      </c>
      <c r="X109" s="112">
        <v>16400</v>
      </c>
      <c r="Y109" s="112">
        <v>17851</v>
      </c>
      <c r="Z109" s="112">
        <v>19269</v>
      </c>
      <c r="AB109" s="109" t="str">
        <f>TEXT(Z109,"###,###")</f>
        <v>19,269</v>
      </c>
      <c r="AD109" s="130">
        <f>Z109/($Z$4)*100</f>
        <v>13.562364070187293</v>
      </c>
      <c r="AF109" s="109"/>
    </row>
    <row r="110" spans="1:32" x14ac:dyDescent="0.25">
      <c r="S110" s="115" t="s">
        <v>21</v>
      </c>
      <c r="T110" s="115"/>
      <c r="U110" s="112"/>
      <c r="V110" s="112">
        <v>27806</v>
      </c>
      <c r="W110" s="112">
        <v>31873</v>
      </c>
      <c r="X110" s="112">
        <v>30526</v>
      </c>
      <c r="Y110" s="112">
        <v>31477</v>
      </c>
      <c r="Z110" s="112">
        <v>37248</v>
      </c>
      <c r="AB110" s="109" t="str">
        <f>TEXT(Z110,"###,###")</f>
        <v>37,248</v>
      </c>
      <c r="AD110" s="130">
        <f>Z110/($Z$4)*100</f>
        <v>26.216769779767308</v>
      </c>
      <c r="AF110" s="109"/>
    </row>
    <row r="111" spans="1:32" x14ac:dyDescent="0.25">
      <c r="S111" s="115" t="s">
        <v>22</v>
      </c>
      <c r="T111" s="115"/>
      <c r="U111" s="112"/>
      <c r="V111" s="112">
        <v>42838</v>
      </c>
      <c r="W111" s="112">
        <v>48205</v>
      </c>
      <c r="X111" s="112">
        <v>47707</v>
      </c>
      <c r="Y111" s="112">
        <v>48691</v>
      </c>
      <c r="Z111" s="112">
        <v>56115</v>
      </c>
      <c r="AB111" s="109" t="str">
        <f>TEXT(Z111,"###,###")</f>
        <v>56,115</v>
      </c>
      <c r="AD111" s="130">
        <f>Z111/($Z$4)*100</f>
        <v>39.496188686416524</v>
      </c>
      <c r="AF111" s="109"/>
    </row>
    <row r="112" spans="1:32" x14ac:dyDescent="0.25">
      <c r="S112" s="118" t="s">
        <v>53</v>
      </c>
      <c r="T112" s="118"/>
      <c r="U112" s="112"/>
      <c r="V112" s="112">
        <v>118984</v>
      </c>
      <c r="W112" s="112">
        <v>125869</v>
      </c>
      <c r="X112" s="112">
        <v>125861</v>
      </c>
      <c r="Y112" s="112">
        <v>126741</v>
      </c>
      <c r="Z112" s="112">
        <v>142078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38.29</v>
      </c>
      <c r="W118" s="131">
        <v>38.1</v>
      </c>
      <c r="X118" s="131">
        <v>38.24</v>
      </c>
      <c r="Y118" s="131">
        <v>38.659999999999997</v>
      </c>
      <c r="Z118" s="131">
        <v>38.770000000000003</v>
      </c>
      <c r="AB118" s="109" t="str">
        <f>TEXT(Z118,"##.0")</f>
        <v>38.8</v>
      </c>
    </row>
    <row r="120" spans="19:32" x14ac:dyDescent="0.25">
      <c r="S120" s="101" t="s">
        <v>98</v>
      </c>
      <c r="T120" s="112"/>
      <c r="U120" s="112"/>
      <c r="V120" s="112">
        <v>69566</v>
      </c>
      <c r="W120" s="112">
        <v>71928</v>
      </c>
      <c r="X120" s="112">
        <v>73149</v>
      </c>
      <c r="Y120" s="112">
        <v>71114</v>
      </c>
      <c r="Z120" s="112">
        <v>73648</v>
      </c>
      <c r="AB120" s="109" t="str">
        <f>TEXT(Z120,"###,###")</f>
        <v>73,648</v>
      </c>
    </row>
    <row r="121" spans="19:32" x14ac:dyDescent="0.25">
      <c r="S121" s="101" t="s">
        <v>99</v>
      </c>
      <c r="T121" s="112"/>
      <c r="U121" s="112"/>
      <c r="V121" s="112">
        <v>7178</v>
      </c>
      <c r="W121" s="112">
        <v>7349</v>
      </c>
      <c r="X121" s="112">
        <v>7271</v>
      </c>
      <c r="Y121" s="112">
        <v>6900</v>
      </c>
      <c r="Z121" s="112">
        <v>6436</v>
      </c>
      <c r="AB121" s="109" t="str">
        <f>TEXT(Z121,"###,###")</f>
        <v>6,436</v>
      </c>
    </row>
    <row r="122" spans="19:32" x14ac:dyDescent="0.25">
      <c r="S122" s="101" t="s">
        <v>100</v>
      </c>
      <c r="T122" s="112"/>
      <c r="U122" s="112"/>
      <c r="V122" s="112">
        <v>6584</v>
      </c>
      <c r="W122" s="112">
        <v>7237</v>
      </c>
      <c r="X122" s="112">
        <v>7301</v>
      </c>
      <c r="Y122" s="112">
        <v>7638</v>
      </c>
      <c r="Z122" s="112">
        <v>8115</v>
      </c>
      <c r="AB122" s="109" t="str">
        <f>TEXT(Z122,"###,###")</f>
        <v>8,115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76150</v>
      </c>
      <c r="W124" s="112">
        <v>79165</v>
      </c>
      <c r="X124" s="112">
        <v>80450</v>
      </c>
      <c r="Y124" s="112">
        <v>78752</v>
      </c>
      <c r="Z124" s="112">
        <v>81763</v>
      </c>
      <c r="AB124" s="109" t="str">
        <f>TEXT(Z124,"###,###")</f>
        <v>81,763</v>
      </c>
      <c r="AD124" s="127">
        <f>Z124/$Z$7*100</f>
        <v>92.69866104327518</v>
      </c>
    </row>
    <row r="125" spans="19:32" x14ac:dyDescent="0.25">
      <c r="S125" s="101" t="s">
        <v>102</v>
      </c>
      <c r="T125" s="112"/>
      <c r="U125" s="112"/>
      <c r="V125" s="112">
        <v>13762</v>
      </c>
      <c r="W125" s="112">
        <v>14586</v>
      </c>
      <c r="X125" s="112">
        <v>14572</v>
      </c>
      <c r="Y125" s="112">
        <v>14538</v>
      </c>
      <c r="Z125" s="112">
        <v>14551</v>
      </c>
      <c r="AB125" s="109" t="str">
        <f>TEXT(Z125,"###,###")</f>
        <v>14,551</v>
      </c>
      <c r="AD125" s="127">
        <f>Z125/$Z$7*100</f>
        <v>16.497171298028412</v>
      </c>
    </row>
    <row r="127" spans="19:32" x14ac:dyDescent="0.25">
      <c r="S127" s="101" t="s">
        <v>103</v>
      </c>
      <c r="T127" s="112"/>
      <c r="U127" s="112"/>
      <c r="V127" s="112">
        <v>47850</v>
      </c>
      <c r="W127" s="112">
        <v>49306</v>
      </c>
      <c r="X127" s="112">
        <v>49556</v>
      </c>
      <c r="Y127" s="112">
        <v>48005</v>
      </c>
      <c r="Z127" s="112">
        <v>48602</v>
      </c>
      <c r="AB127" s="109" t="str">
        <f>TEXT(Z127,"###,###")</f>
        <v>48,602</v>
      </c>
      <c r="AD127" s="127">
        <f>Z127/$Z$7*100</f>
        <v>55.102434157568339</v>
      </c>
    </row>
    <row r="128" spans="19:32" x14ac:dyDescent="0.25">
      <c r="S128" s="101" t="s">
        <v>104</v>
      </c>
      <c r="T128" s="112"/>
      <c r="U128" s="112"/>
      <c r="V128" s="112">
        <v>35483</v>
      </c>
      <c r="W128" s="112">
        <v>37215</v>
      </c>
      <c r="X128" s="112">
        <v>38164</v>
      </c>
      <c r="Y128" s="112">
        <v>37580</v>
      </c>
      <c r="Z128" s="112">
        <v>39531</v>
      </c>
      <c r="AB128" s="109" t="str">
        <f>TEXT(Z128,"###,###")</f>
        <v>39,531</v>
      </c>
      <c r="AD128" s="127">
        <f>Z128/$Z$7*100</f>
        <v>44.818203462467267</v>
      </c>
    </row>
    <row r="130" spans="19:20" x14ac:dyDescent="0.25">
      <c r="S130" s="101" t="s">
        <v>280</v>
      </c>
      <c r="T130" s="127">
        <v>83.498293708830758</v>
      </c>
    </row>
    <row r="131" spans="19:20" x14ac:dyDescent="0.25">
      <c r="S131" s="101" t="s">
        <v>281</v>
      </c>
      <c r="T131" s="127">
        <v>7.2968039635840043</v>
      </c>
    </row>
    <row r="132" spans="19:20" x14ac:dyDescent="0.25">
      <c r="S132" s="101" t="s">
        <v>282</v>
      </c>
      <c r="T132" s="127">
        <v>9.2003673344444064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737EFA0-A81A-45AC-BE03-70E15051FD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DD6C13B-961F-45D3-B748-20F066FD1E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47CFFB7-AE22-4F7E-817E-C971113CE6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D18147-439F-44E6-B6C6-BD01860DBD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BE8A2-D0D1-4ADC-B1D0-9D7A84EF8D95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227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227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8.27 Greater Geelong,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190837</v>
      </c>
      <c r="W4" s="108">
        <v>197792</v>
      </c>
      <c r="X4" s="108">
        <v>203459</v>
      </c>
      <c r="Y4" s="108">
        <v>212891</v>
      </c>
      <c r="Z4" s="108">
        <v>236532</v>
      </c>
      <c r="AB4" s="109" t="str">
        <f>TEXT(Z4,"###,###")</f>
        <v>236,532</v>
      </c>
      <c r="AD4" s="110">
        <f>Z4/Y4-1</f>
        <v>0.11104743742102774</v>
      </c>
      <c r="AF4" s="110">
        <f>Z4/V4-1</f>
        <v>0.23944518096595524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95666</v>
      </c>
      <c r="W5" s="108">
        <v>98609</v>
      </c>
      <c r="X5" s="108">
        <v>101461</v>
      </c>
      <c r="Y5" s="108">
        <v>105590</v>
      </c>
      <c r="Z5" s="108">
        <v>115786</v>
      </c>
      <c r="AB5" s="109" t="str">
        <f>TEXT(Z5,"###,###")</f>
        <v>115,786</v>
      </c>
      <c r="AD5" s="110">
        <f t="shared" ref="AD5:AD9" si="0">Z5/Y5-1</f>
        <v>9.6562174448337812E-2</v>
      </c>
      <c r="AF5" s="110">
        <f t="shared" ref="AF5:AF9" si="1">Z5/V5-1</f>
        <v>0.21031505446030985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95175</v>
      </c>
      <c r="W6" s="108">
        <v>99186</v>
      </c>
      <c r="X6" s="108">
        <v>102002</v>
      </c>
      <c r="Y6" s="108">
        <v>107141</v>
      </c>
      <c r="Z6" s="108">
        <v>120625</v>
      </c>
      <c r="AB6" s="109" t="str">
        <f>TEXT(Z6,"###,###")</f>
        <v>120,625</v>
      </c>
      <c r="AD6" s="110">
        <f t="shared" si="0"/>
        <v>0.12585284811603392</v>
      </c>
      <c r="AF6" s="110">
        <f t="shared" si="1"/>
        <v>0.26740215392697664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132950</v>
      </c>
      <c r="W7" s="108">
        <v>137920</v>
      </c>
      <c r="X7" s="108">
        <v>142982</v>
      </c>
      <c r="Y7" s="108">
        <v>146140</v>
      </c>
      <c r="Z7" s="108">
        <v>153548</v>
      </c>
      <c r="AB7" s="109" t="str">
        <f>TEXT(Z7,"###,###")</f>
        <v>153,548</v>
      </c>
      <c r="AD7" s="110">
        <f t="shared" si="0"/>
        <v>5.0691118105925748E-2</v>
      </c>
      <c r="AF7" s="110">
        <f t="shared" si="1"/>
        <v>0.15493042497179399</v>
      </c>
    </row>
    <row r="8" spans="1:32" ht="17.25" customHeight="1" x14ac:dyDescent="0.25">
      <c r="A8" s="64" t="s">
        <v>12</v>
      </c>
      <c r="B8" s="65"/>
      <c r="C8" s="29"/>
      <c r="D8" s="66" t="str">
        <f>AB4</f>
        <v>236,532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153,548</v>
      </c>
      <c r="P8" s="67"/>
      <c r="S8" s="107" t="s">
        <v>83</v>
      </c>
      <c r="T8" s="108"/>
      <c r="U8" s="108"/>
      <c r="V8" s="108">
        <v>40571.449999999997</v>
      </c>
      <c r="W8" s="108">
        <v>41858</v>
      </c>
      <c r="X8" s="108">
        <v>42059.5</v>
      </c>
      <c r="Y8" s="108">
        <v>44518.66</v>
      </c>
      <c r="Z8" s="108">
        <v>44614.74</v>
      </c>
      <c r="AB8" s="109" t="str">
        <f>TEXT(Z8,"$###,###")</f>
        <v>$44,615</v>
      </c>
      <c r="AD8" s="110">
        <f t="shared" si="0"/>
        <v>2.1581961361818447E-3</v>
      </c>
      <c r="AF8" s="110">
        <f t="shared" si="1"/>
        <v>9.9658503701494539E-2</v>
      </c>
    </row>
    <row r="9" spans="1:32" x14ac:dyDescent="0.25">
      <c r="A9" s="30" t="s">
        <v>14</v>
      </c>
      <c r="B9" s="71"/>
      <c r="C9" s="72"/>
      <c r="D9" s="73">
        <f>AD104</f>
        <v>76.928280317250938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50.155000390757287</v>
      </c>
      <c r="P9" s="74" t="s">
        <v>84</v>
      </c>
      <c r="S9" s="107" t="s">
        <v>7</v>
      </c>
      <c r="T9" s="108"/>
      <c r="U9" s="108"/>
      <c r="V9" s="108">
        <v>7513938385</v>
      </c>
      <c r="W9" s="108">
        <v>8080037208</v>
      </c>
      <c r="X9" s="108">
        <v>8607870699</v>
      </c>
      <c r="Y9" s="108">
        <v>9281551444</v>
      </c>
      <c r="Z9" s="108">
        <v>10143141223</v>
      </c>
      <c r="AB9" s="109" t="str">
        <f>TEXT(Z9/1000000,"$#,###.0")&amp;" mil"</f>
        <v>$10,143.1 mil</v>
      </c>
      <c r="AD9" s="110">
        <f t="shared" si="0"/>
        <v>9.2828207029652221E-2</v>
      </c>
      <c r="AF9" s="110">
        <f t="shared" si="1"/>
        <v>0.34991008753128061</v>
      </c>
    </row>
    <row r="10" spans="1:32" x14ac:dyDescent="0.25">
      <c r="A10" s="30" t="s">
        <v>17</v>
      </c>
      <c r="B10" s="71"/>
      <c r="C10" s="72"/>
      <c r="D10" s="73">
        <f>AD105</f>
        <v>18.03519185564744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49.776617083908612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86.098158230650995</v>
      </c>
      <c r="P11" s="74" t="s">
        <v>84</v>
      </c>
      <c r="S11" s="107" t="s">
        <v>29</v>
      </c>
      <c r="T11" s="112"/>
      <c r="U11" s="112"/>
      <c r="V11" s="112">
        <v>173163</v>
      </c>
      <c r="W11" s="112">
        <v>179371</v>
      </c>
      <c r="X11" s="112">
        <v>183965</v>
      </c>
      <c r="Y11" s="112">
        <v>192074</v>
      </c>
      <c r="Z11" s="112">
        <v>215190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5.940813296167974</v>
      </c>
      <c r="P12" s="74" t="s">
        <v>84</v>
      </c>
      <c r="S12" s="107" t="s">
        <v>30</v>
      </c>
      <c r="T12" s="112"/>
      <c r="U12" s="112"/>
      <c r="V12" s="112">
        <v>17678</v>
      </c>
      <c r="W12" s="112">
        <v>18421</v>
      </c>
      <c r="X12" s="112">
        <v>19493</v>
      </c>
      <c r="Y12" s="112">
        <v>20817</v>
      </c>
      <c r="Z12" s="112">
        <v>21347</v>
      </c>
    </row>
    <row r="13" spans="1:32" ht="15" customHeight="1" x14ac:dyDescent="0.25">
      <c r="A13" s="30" t="s">
        <v>19</v>
      </c>
      <c r="B13" s="72"/>
      <c r="C13" s="72"/>
      <c r="D13" s="73">
        <f>AD108</f>
        <v>13.963861126612889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7.9590746867429081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15.105778499315104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22.298040011499502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21.205233576689874</v>
      </c>
      <c r="P15" s="74" t="s">
        <v>84</v>
      </c>
      <c r="S15" s="115" t="s">
        <v>60</v>
      </c>
      <c r="T15" s="115"/>
      <c r="U15" s="116"/>
      <c r="V15" s="116">
        <v>1887</v>
      </c>
      <c r="W15" s="116">
        <v>1973</v>
      </c>
      <c r="X15" s="116">
        <v>1892</v>
      </c>
      <c r="Y15" s="112">
        <v>2135</v>
      </c>
      <c r="Z15" s="112">
        <v>2321</v>
      </c>
      <c r="AB15" s="117">
        <f t="shared" ref="AB15:AB34" si="2">IF(Z15="np",0,Z15/$Z$34)</f>
        <v>9.8126672613737739E-3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43.593255880811057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78.794766423310122</v>
      </c>
      <c r="P16" s="37" t="s">
        <v>84</v>
      </c>
      <c r="S16" s="115" t="s">
        <v>61</v>
      </c>
      <c r="T16" s="115"/>
      <c r="U16" s="116"/>
      <c r="V16" s="116">
        <v>450</v>
      </c>
      <c r="W16" s="116">
        <v>554</v>
      </c>
      <c r="X16" s="116">
        <v>549</v>
      </c>
      <c r="Y16" s="112">
        <v>478</v>
      </c>
      <c r="Z16" s="112">
        <v>464</v>
      </c>
      <c r="AB16" s="117">
        <f t="shared" si="2"/>
        <v>1.9616878971466744E-3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10620</v>
      </c>
      <c r="W17" s="116">
        <v>10712</v>
      </c>
      <c r="X17" s="116">
        <v>10491</v>
      </c>
      <c r="Y17" s="112">
        <v>11599</v>
      </c>
      <c r="Z17" s="112">
        <v>12428</v>
      </c>
      <c r="AB17" s="117">
        <f t="shared" si="2"/>
        <v>5.254279565891997E-2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1503</v>
      </c>
      <c r="W18" s="116">
        <v>1642</v>
      </c>
      <c r="X18" s="116">
        <v>1780</v>
      </c>
      <c r="Y18" s="112">
        <v>1830</v>
      </c>
      <c r="Z18" s="112">
        <v>2013</v>
      </c>
      <c r="AB18" s="117">
        <f t="shared" si="2"/>
        <v>8.5105123641298595E-3</v>
      </c>
    </row>
    <row r="19" spans="1:28" x14ac:dyDescent="0.25">
      <c r="A19" s="63" t="str">
        <f>$S$1&amp;" ("&amp;$V$2&amp;" to "&amp;$Z$2&amp;")"</f>
        <v>Greater Geelong (2017-18 to 2021-22)</v>
      </c>
      <c r="B19" s="63"/>
      <c r="C19" s="63"/>
      <c r="D19" s="63"/>
      <c r="E19" s="63"/>
      <c r="F19" s="63"/>
      <c r="G19" s="63" t="str">
        <f>$S$1&amp;" ("&amp;$V$2&amp;" to "&amp;$Z$2&amp;")"</f>
        <v>Greater Geelong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15549</v>
      </c>
      <c r="W19" s="116">
        <v>16377</v>
      </c>
      <c r="X19" s="116">
        <v>16724</v>
      </c>
      <c r="Y19" s="112">
        <v>17904</v>
      </c>
      <c r="Z19" s="112">
        <v>19607</v>
      </c>
      <c r="AB19" s="117">
        <f t="shared" si="2"/>
        <v>8.2893996981368193E-2</v>
      </c>
    </row>
    <row r="20" spans="1:28" x14ac:dyDescent="0.25">
      <c r="S20" s="115" t="s">
        <v>65</v>
      </c>
      <c r="T20" s="115"/>
      <c r="U20" s="116"/>
      <c r="V20" s="116">
        <v>6694</v>
      </c>
      <c r="W20" s="116">
        <v>6377</v>
      </c>
      <c r="X20" s="116">
        <v>6310</v>
      </c>
      <c r="Y20" s="112">
        <v>6696</v>
      </c>
      <c r="Z20" s="112">
        <v>7112</v>
      </c>
      <c r="AB20" s="117">
        <f t="shared" si="2"/>
        <v>3.0067940354541266E-2</v>
      </c>
    </row>
    <row r="21" spans="1:28" x14ac:dyDescent="0.25">
      <c r="S21" s="115" t="s">
        <v>66</v>
      </c>
      <c r="T21" s="115"/>
      <c r="U21" s="116"/>
      <c r="V21" s="116">
        <v>19248</v>
      </c>
      <c r="W21" s="116">
        <v>20130</v>
      </c>
      <c r="X21" s="116">
        <v>20729</v>
      </c>
      <c r="Y21" s="112">
        <v>23438</v>
      </c>
      <c r="Z21" s="112">
        <v>25408</v>
      </c>
      <c r="AB21" s="117">
        <f t="shared" si="2"/>
        <v>0.10741932347134202</v>
      </c>
    </row>
    <row r="22" spans="1:28" x14ac:dyDescent="0.25">
      <c r="S22" s="115" t="s">
        <v>67</v>
      </c>
      <c r="T22" s="115"/>
      <c r="U22" s="116"/>
      <c r="V22" s="116">
        <v>14403</v>
      </c>
      <c r="W22" s="116">
        <v>14890</v>
      </c>
      <c r="X22" s="116">
        <v>16679</v>
      </c>
      <c r="Y22" s="112">
        <v>17572</v>
      </c>
      <c r="Z22" s="112">
        <v>20957</v>
      </c>
      <c r="AB22" s="117">
        <f t="shared" si="2"/>
        <v>8.8601494095911323E-2</v>
      </c>
    </row>
    <row r="23" spans="1:28" x14ac:dyDescent="0.25">
      <c r="S23" s="115" t="s">
        <v>68</v>
      </c>
      <c r="T23" s="115"/>
      <c r="U23" s="116"/>
      <c r="V23" s="116">
        <v>7215</v>
      </c>
      <c r="W23" s="116">
        <v>7247</v>
      </c>
      <c r="X23" s="116">
        <v>7686</v>
      </c>
      <c r="Y23" s="112">
        <v>7948</v>
      </c>
      <c r="Z23" s="112">
        <v>8535</v>
      </c>
      <c r="AB23" s="117">
        <f t="shared" si="2"/>
        <v>3.6084065090833763E-2</v>
      </c>
    </row>
    <row r="24" spans="1:28" x14ac:dyDescent="0.25">
      <c r="S24" s="115" t="s">
        <v>69</v>
      </c>
      <c r="T24" s="115"/>
      <c r="U24" s="116"/>
      <c r="V24" s="116">
        <v>1778</v>
      </c>
      <c r="W24" s="116">
        <v>1945</v>
      </c>
      <c r="X24" s="116">
        <v>1980</v>
      </c>
      <c r="Y24" s="112">
        <v>1998</v>
      </c>
      <c r="Z24" s="112">
        <v>2202</v>
      </c>
      <c r="AB24" s="117">
        <f t="shared" si="2"/>
        <v>9.3095619601658974E-3</v>
      </c>
    </row>
    <row r="25" spans="1:28" x14ac:dyDescent="0.25">
      <c r="S25" s="115" t="s">
        <v>70</v>
      </c>
      <c r="T25" s="115"/>
      <c r="U25" s="116"/>
      <c r="V25" s="116">
        <v>7511</v>
      </c>
      <c r="W25" s="116">
        <v>8553</v>
      </c>
      <c r="X25" s="116">
        <v>8661</v>
      </c>
      <c r="Y25" s="112">
        <v>8461</v>
      </c>
      <c r="Z25" s="112">
        <v>9529</v>
      </c>
      <c r="AB25" s="117">
        <f t="shared" si="2"/>
        <v>4.0286474077393664E-2</v>
      </c>
    </row>
    <row r="26" spans="1:28" x14ac:dyDescent="0.25">
      <c r="S26" s="115" t="s">
        <v>71</v>
      </c>
      <c r="T26" s="115"/>
      <c r="U26" s="116"/>
      <c r="V26" s="116">
        <v>3004</v>
      </c>
      <c r="W26" s="116">
        <v>3222</v>
      </c>
      <c r="X26" s="116">
        <v>3192</v>
      </c>
      <c r="Y26" s="112">
        <v>3076</v>
      </c>
      <c r="Z26" s="112">
        <v>3511</v>
      </c>
      <c r="AB26" s="117">
        <f t="shared" si="2"/>
        <v>1.4843720273452529E-2</v>
      </c>
    </row>
    <row r="27" spans="1:28" x14ac:dyDescent="0.25">
      <c r="S27" s="115" t="s">
        <v>72</v>
      </c>
      <c r="T27" s="115"/>
      <c r="U27" s="116"/>
      <c r="V27" s="116">
        <v>11530</v>
      </c>
      <c r="W27" s="116">
        <v>11773</v>
      </c>
      <c r="X27" s="116">
        <v>12164</v>
      </c>
      <c r="Y27" s="112">
        <v>13314</v>
      </c>
      <c r="Z27" s="112">
        <v>15084</v>
      </c>
      <c r="AB27" s="117">
        <f t="shared" si="2"/>
        <v>6.3771767759828527E-2</v>
      </c>
    </row>
    <row r="28" spans="1:28" x14ac:dyDescent="0.25">
      <c r="S28" s="115" t="s">
        <v>73</v>
      </c>
      <c r="T28" s="115"/>
      <c r="U28" s="116"/>
      <c r="V28" s="116">
        <v>17526</v>
      </c>
      <c r="W28" s="116">
        <v>17663</v>
      </c>
      <c r="X28" s="116">
        <v>19036</v>
      </c>
      <c r="Y28" s="112">
        <v>17851</v>
      </c>
      <c r="Z28" s="112">
        <v>19962</v>
      </c>
      <c r="AB28" s="117">
        <f t="shared" si="2"/>
        <v>8.4394857333711021E-2</v>
      </c>
    </row>
    <row r="29" spans="1:28" x14ac:dyDescent="0.25">
      <c r="S29" s="115" t="s">
        <v>74</v>
      </c>
      <c r="T29" s="115"/>
      <c r="U29" s="116"/>
      <c r="V29" s="116">
        <v>10105</v>
      </c>
      <c r="W29" s="116">
        <v>15786</v>
      </c>
      <c r="X29" s="116">
        <v>10782</v>
      </c>
      <c r="Y29" s="112">
        <v>11589</v>
      </c>
      <c r="Z29" s="112">
        <v>13237</v>
      </c>
      <c r="AB29" s="117">
        <f t="shared" si="2"/>
        <v>5.5963066152005449E-2</v>
      </c>
    </row>
    <row r="30" spans="1:28" x14ac:dyDescent="0.25">
      <c r="S30" s="115" t="s">
        <v>75</v>
      </c>
      <c r="T30" s="115"/>
      <c r="U30" s="116"/>
      <c r="V30" s="116">
        <v>17407</v>
      </c>
      <c r="W30" s="116">
        <v>13858</v>
      </c>
      <c r="X30" s="116">
        <v>18363</v>
      </c>
      <c r="Y30" s="112">
        <v>17417</v>
      </c>
      <c r="Z30" s="112">
        <v>19342</v>
      </c>
      <c r="AB30" s="117">
        <f t="shared" si="2"/>
        <v>8.1773636436661579E-2</v>
      </c>
    </row>
    <row r="31" spans="1:28" x14ac:dyDescent="0.25">
      <c r="S31" s="115" t="s">
        <v>76</v>
      </c>
      <c r="T31" s="115"/>
      <c r="U31" s="116"/>
      <c r="V31" s="116">
        <v>26331</v>
      </c>
      <c r="W31" s="116">
        <v>27749</v>
      </c>
      <c r="X31" s="116">
        <v>29457</v>
      </c>
      <c r="Y31" s="112">
        <v>32830</v>
      </c>
      <c r="Z31" s="112">
        <v>36897</v>
      </c>
      <c r="AB31" s="117">
        <f t="shared" si="2"/>
        <v>0.15599223780392421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3937</v>
      </c>
      <c r="W32" s="116">
        <v>4426</v>
      </c>
      <c r="X32" s="116">
        <v>4708</v>
      </c>
      <c r="Y32" s="112">
        <v>4747</v>
      </c>
      <c r="Z32" s="112">
        <v>5887</v>
      </c>
      <c r="AB32" s="117">
        <f t="shared" si="2"/>
        <v>2.488891519504843E-2</v>
      </c>
    </row>
    <row r="33" spans="19:32" x14ac:dyDescent="0.25">
      <c r="S33" s="115" t="s">
        <v>78</v>
      </c>
      <c r="T33" s="115"/>
      <c r="U33" s="116"/>
      <c r="V33" s="116">
        <v>6383</v>
      </c>
      <c r="W33" s="116">
        <v>6727</v>
      </c>
      <c r="X33" s="116">
        <v>7048</v>
      </c>
      <c r="Y33" s="112">
        <v>7567</v>
      </c>
      <c r="Z33" s="112">
        <v>8062</v>
      </c>
      <c r="AB33" s="117">
        <f t="shared" si="2"/>
        <v>3.4084327212923461E-2</v>
      </c>
    </row>
    <row r="34" spans="19:32" x14ac:dyDescent="0.25">
      <c r="S34" s="118" t="s">
        <v>53</v>
      </c>
      <c r="T34" s="118"/>
      <c r="U34" s="119"/>
      <c r="V34" s="119">
        <v>190838</v>
      </c>
      <c r="W34" s="119">
        <v>197793</v>
      </c>
      <c r="X34" s="119">
        <v>203461</v>
      </c>
      <c r="Y34" s="120">
        <v>212891</v>
      </c>
      <c r="Z34" s="120">
        <v>236531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110130</v>
      </c>
      <c r="W37" s="112">
        <v>112602</v>
      </c>
      <c r="X37" s="112">
        <v>116577</v>
      </c>
      <c r="Y37" s="112">
        <v>118325</v>
      </c>
      <c r="Z37" s="112">
        <v>120987</v>
      </c>
      <c r="AB37" s="132">
        <f>Z37/Z40*100</f>
        <v>78.794766423310122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22821</v>
      </c>
      <c r="W38" s="112">
        <v>25315</v>
      </c>
      <c r="X38" s="112">
        <v>26408</v>
      </c>
      <c r="Y38" s="112">
        <v>27819</v>
      </c>
      <c r="Z38" s="112">
        <v>32560</v>
      </c>
      <c r="AB38" s="132">
        <f>Z38/Z40*100</f>
        <v>21.205233576689874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132951</v>
      </c>
      <c r="W40" s="112">
        <v>137917</v>
      </c>
      <c r="X40" s="112">
        <v>142985</v>
      </c>
      <c r="Y40" s="112">
        <v>146144</v>
      </c>
      <c r="Z40" s="112">
        <v>153547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44</v>
      </c>
      <c r="W44" s="112">
        <v>32</v>
      </c>
      <c r="X44" s="112">
        <v>35</v>
      </c>
      <c r="Y44" s="112">
        <v>51</v>
      </c>
      <c r="Z44" s="112">
        <v>51</v>
      </c>
    </row>
    <row r="45" spans="19:32" x14ac:dyDescent="0.25">
      <c r="S45" s="115" t="s">
        <v>37</v>
      </c>
      <c r="T45" s="115"/>
      <c r="U45" s="112"/>
      <c r="V45" s="112">
        <v>1935</v>
      </c>
      <c r="W45" s="112">
        <v>2094</v>
      </c>
      <c r="X45" s="112">
        <v>2042</v>
      </c>
      <c r="Y45" s="112">
        <v>2258</v>
      </c>
      <c r="Z45" s="112">
        <v>3267</v>
      </c>
    </row>
    <row r="46" spans="19:32" x14ac:dyDescent="0.25">
      <c r="S46" s="115" t="s">
        <v>38</v>
      </c>
      <c r="T46" s="115"/>
      <c r="U46" s="112"/>
      <c r="V46" s="112">
        <v>5531</v>
      </c>
      <c r="W46" s="112">
        <v>5614</v>
      </c>
      <c r="X46" s="112">
        <v>5689</v>
      </c>
      <c r="Y46" s="112">
        <v>5967</v>
      </c>
      <c r="Z46" s="112">
        <v>7225</v>
      </c>
    </row>
    <row r="47" spans="19:32" x14ac:dyDescent="0.25">
      <c r="S47" s="115" t="s">
        <v>39</v>
      </c>
      <c r="T47" s="115"/>
      <c r="U47" s="112"/>
      <c r="V47" s="112">
        <v>10367</v>
      </c>
      <c r="W47" s="112">
        <v>10754</v>
      </c>
      <c r="X47" s="112">
        <v>10721</v>
      </c>
      <c r="Y47" s="112">
        <v>10620</v>
      </c>
      <c r="Z47" s="112">
        <v>11495</v>
      </c>
    </row>
    <row r="48" spans="19:32" x14ac:dyDescent="0.25">
      <c r="S48" s="115" t="s">
        <v>40</v>
      </c>
      <c r="T48" s="115"/>
      <c r="U48" s="112"/>
      <c r="V48" s="112">
        <v>12212</v>
      </c>
      <c r="W48" s="112">
        <v>13001</v>
      </c>
      <c r="X48" s="112">
        <v>14396</v>
      </c>
      <c r="Y48" s="112">
        <v>15732</v>
      </c>
      <c r="Z48" s="112">
        <v>16850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10937</v>
      </c>
      <c r="W49" s="112">
        <v>11389</v>
      </c>
      <c r="X49" s="112">
        <v>12071</v>
      </c>
      <c r="Y49" s="112">
        <v>12812</v>
      </c>
      <c r="Z49" s="112">
        <v>14462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Geelong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9671</v>
      </c>
      <c r="W50" s="112">
        <v>10105</v>
      </c>
      <c r="X50" s="112">
        <v>10818</v>
      </c>
      <c r="Y50" s="112">
        <v>11575</v>
      </c>
      <c r="Z50" s="112">
        <v>12543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9077</v>
      </c>
      <c r="W51" s="112">
        <v>8986</v>
      </c>
      <c r="X51" s="112">
        <v>8999</v>
      </c>
      <c r="Y51" s="112">
        <v>9362</v>
      </c>
      <c r="Z51" s="112">
        <v>10308</v>
      </c>
    </row>
    <row r="52" spans="1:26" ht="15" customHeight="1" x14ac:dyDescent="0.25">
      <c r="S52" s="115" t="s">
        <v>44</v>
      </c>
      <c r="T52" s="115"/>
      <c r="U52" s="112"/>
      <c r="V52" s="112">
        <v>9199</v>
      </c>
      <c r="W52" s="112">
        <v>9397</v>
      </c>
      <c r="X52" s="112">
        <v>9215</v>
      </c>
      <c r="Y52" s="112">
        <v>9367</v>
      </c>
      <c r="Z52" s="112">
        <v>9608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8298</v>
      </c>
      <c r="W53" s="112">
        <v>8061</v>
      </c>
      <c r="X53" s="112">
        <v>8099</v>
      </c>
      <c r="Y53" s="112">
        <v>8357</v>
      </c>
      <c r="Z53" s="112">
        <v>9129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7453</v>
      </c>
      <c r="W54" s="112">
        <v>7606</v>
      </c>
      <c r="X54" s="112">
        <v>7716</v>
      </c>
      <c r="Y54" s="112">
        <v>7661</v>
      </c>
      <c r="Z54" s="112">
        <v>7883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5931</v>
      </c>
      <c r="W55" s="112">
        <v>6217</v>
      </c>
      <c r="X55" s="112">
        <v>6093</v>
      </c>
      <c r="Y55" s="112">
        <v>6108</v>
      </c>
      <c r="Z55" s="112">
        <v>6636</v>
      </c>
    </row>
    <row r="56" spans="1:26" ht="15" customHeight="1" x14ac:dyDescent="0.25">
      <c r="S56" s="115" t="s">
        <v>48</v>
      </c>
      <c r="T56" s="115"/>
      <c r="U56" s="112"/>
      <c r="V56" s="112">
        <v>2889</v>
      </c>
      <c r="W56" s="112">
        <v>3210</v>
      </c>
      <c r="X56" s="112">
        <v>3292</v>
      </c>
      <c r="Y56" s="112">
        <v>3472</v>
      </c>
      <c r="Z56" s="112">
        <v>3840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1230</v>
      </c>
      <c r="W57" s="112">
        <v>1273</v>
      </c>
      <c r="X57" s="112">
        <v>1379</v>
      </c>
      <c r="Y57" s="112">
        <v>1385</v>
      </c>
      <c r="Z57" s="112">
        <v>1508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479</v>
      </c>
      <c r="W58" s="112">
        <v>481</v>
      </c>
      <c r="X58" s="112">
        <v>521</v>
      </c>
      <c r="Y58" s="112">
        <v>509</v>
      </c>
      <c r="Z58" s="112">
        <v>603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261</v>
      </c>
      <c r="W59" s="112">
        <v>242</v>
      </c>
      <c r="X59" s="112">
        <v>226</v>
      </c>
      <c r="Y59" s="112">
        <v>231</v>
      </c>
      <c r="Z59" s="112">
        <v>239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151</v>
      </c>
      <c r="W60" s="112">
        <v>141</v>
      </c>
      <c r="X60" s="112">
        <v>136</v>
      </c>
      <c r="Y60" s="112">
        <v>123</v>
      </c>
      <c r="Z60" s="112">
        <v>134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95664</v>
      </c>
      <c r="W61" s="112">
        <v>98608</v>
      </c>
      <c r="X61" s="112">
        <v>101459</v>
      </c>
      <c r="Y61" s="112">
        <v>105590</v>
      </c>
      <c r="Z61" s="112">
        <v>115788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39</v>
      </c>
      <c r="W63" s="112">
        <v>28</v>
      </c>
      <c r="X63" s="112">
        <v>21</v>
      </c>
      <c r="Y63" s="112">
        <v>44</v>
      </c>
      <c r="Z63" s="112">
        <v>47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2225</v>
      </c>
      <c r="W64" s="112">
        <v>2550</v>
      </c>
      <c r="X64" s="112">
        <v>2525</v>
      </c>
      <c r="Y64" s="112">
        <v>2862</v>
      </c>
      <c r="Z64" s="112">
        <v>3807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Geelong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6271</v>
      </c>
      <c r="W65" s="112">
        <v>6198</v>
      </c>
      <c r="X65" s="112">
        <v>6171</v>
      </c>
      <c r="Y65" s="112">
        <v>6563</v>
      </c>
      <c r="Z65" s="112">
        <v>8217</v>
      </c>
    </row>
    <row r="66" spans="1:26" x14ac:dyDescent="0.25">
      <c r="S66" s="115" t="s">
        <v>39</v>
      </c>
      <c r="T66" s="115"/>
      <c r="U66" s="112"/>
      <c r="V66" s="112">
        <v>10362</v>
      </c>
      <c r="W66" s="112">
        <v>10649</v>
      </c>
      <c r="X66" s="112">
        <v>10769</v>
      </c>
      <c r="Y66" s="112">
        <v>11234</v>
      </c>
      <c r="Z66" s="112">
        <v>12501</v>
      </c>
    </row>
    <row r="67" spans="1:26" x14ac:dyDescent="0.25">
      <c r="S67" s="115" t="s">
        <v>40</v>
      </c>
      <c r="T67" s="115"/>
      <c r="U67" s="112"/>
      <c r="V67" s="112">
        <v>11617</v>
      </c>
      <c r="W67" s="112">
        <v>12378</v>
      </c>
      <c r="X67" s="112">
        <v>13028</v>
      </c>
      <c r="Y67" s="112">
        <v>14238</v>
      </c>
      <c r="Z67" s="112">
        <v>15843</v>
      </c>
    </row>
    <row r="68" spans="1:26" x14ac:dyDescent="0.25">
      <c r="S68" s="115" t="s">
        <v>41</v>
      </c>
      <c r="T68" s="115"/>
      <c r="U68" s="112"/>
      <c r="V68" s="112">
        <v>10588</v>
      </c>
      <c r="W68" s="112">
        <v>11148</v>
      </c>
      <c r="X68" s="112">
        <v>11700</v>
      </c>
      <c r="Y68" s="112">
        <v>12688</v>
      </c>
      <c r="Z68" s="112">
        <v>14280</v>
      </c>
    </row>
    <row r="69" spans="1:26" x14ac:dyDescent="0.25">
      <c r="S69" s="115" t="s">
        <v>42</v>
      </c>
      <c r="T69" s="115"/>
      <c r="U69" s="112"/>
      <c r="V69" s="112">
        <v>9182</v>
      </c>
      <c r="W69" s="112">
        <v>9853</v>
      </c>
      <c r="X69" s="112">
        <v>10438</v>
      </c>
      <c r="Y69" s="112">
        <v>11325</v>
      </c>
      <c r="Z69" s="112">
        <v>12811</v>
      </c>
    </row>
    <row r="70" spans="1:26" x14ac:dyDescent="0.25">
      <c r="S70" s="115" t="s">
        <v>43</v>
      </c>
      <c r="T70" s="115"/>
      <c r="U70" s="112"/>
      <c r="V70" s="112">
        <v>9125</v>
      </c>
      <c r="W70" s="112">
        <v>9341</v>
      </c>
      <c r="X70" s="112">
        <v>9438</v>
      </c>
      <c r="Y70" s="112">
        <v>9966</v>
      </c>
      <c r="Z70" s="112">
        <v>11199</v>
      </c>
    </row>
    <row r="71" spans="1:26" x14ac:dyDescent="0.25">
      <c r="S71" s="115" t="s">
        <v>44</v>
      </c>
      <c r="T71" s="115"/>
      <c r="U71" s="112"/>
      <c r="V71" s="112">
        <v>9637</v>
      </c>
      <c r="W71" s="112">
        <v>9747</v>
      </c>
      <c r="X71" s="112">
        <v>9981</v>
      </c>
      <c r="Y71" s="112">
        <v>9939</v>
      </c>
      <c r="Z71" s="112">
        <v>10695</v>
      </c>
    </row>
    <row r="72" spans="1:26" x14ac:dyDescent="0.25">
      <c r="S72" s="115" t="s">
        <v>45</v>
      </c>
      <c r="T72" s="115"/>
      <c r="U72" s="112"/>
      <c r="V72" s="112">
        <v>8587</v>
      </c>
      <c r="W72" s="112">
        <v>8773</v>
      </c>
      <c r="X72" s="112">
        <v>8791</v>
      </c>
      <c r="Y72" s="112">
        <v>9012</v>
      </c>
      <c r="Z72" s="112">
        <v>10053</v>
      </c>
    </row>
    <row r="73" spans="1:26" x14ac:dyDescent="0.25">
      <c r="S73" s="115" t="s">
        <v>46</v>
      </c>
      <c r="T73" s="115"/>
      <c r="U73" s="112"/>
      <c r="V73" s="112">
        <v>8036</v>
      </c>
      <c r="W73" s="112">
        <v>8352</v>
      </c>
      <c r="X73" s="112">
        <v>8528</v>
      </c>
      <c r="Y73" s="112">
        <v>8296</v>
      </c>
      <c r="Z73" s="112">
        <v>8907</v>
      </c>
    </row>
    <row r="74" spans="1:26" x14ac:dyDescent="0.25">
      <c r="S74" s="115" t="s">
        <v>47</v>
      </c>
      <c r="T74" s="115"/>
      <c r="U74" s="112"/>
      <c r="V74" s="112">
        <v>5509</v>
      </c>
      <c r="W74" s="112">
        <v>5866</v>
      </c>
      <c r="X74" s="112">
        <v>6132</v>
      </c>
      <c r="Y74" s="112">
        <v>6376</v>
      </c>
      <c r="Z74" s="112">
        <v>7108</v>
      </c>
    </row>
    <row r="75" spans="1:26" x14ac:dyDescent="0.25">
      <c r="S75" s="115" t="s">
        <v>48</v>
      </c>
      <c r="T75" s="115"/>
      <c r="U75" s="112"/>
      <c r="V75" s="112">
        <v>2295</v>
      </c>
      <c r="W75" s="112">
        <v>2531</v>
      </c>
      <c r="X75" s="112">
        <v>2724</v>
      </c>
      <c r="Y75" s="112">
        <v>2887</v>
      </c>
      <c r="Z75" s="112">
        <v>3324</v>
      </c>
    </row>
    <row r="76" spans="1:26" x14ac:dyDescent="0.25">
      <c r="S76" s="115" t="s">
        <v>49</v>
      </c>
      <c r="T76" s="115"/>
      <c r="U76" s="112"/>
      <c r="V76" s="112">
        <v>903</v>
      </c>
      <c r="W76" s="112">
        <v>972</v>
      </c>
      <c r="X76" s="112">
        <v>971</v>
      </c>
      <c r="Y76" s="112">
        <v>997</v>
      </c>
      <c r="Z76" s="112">
        <v>1060</v>
      </c>
    </row>
    <row r="77" spans="1:26" x14ac:dyDescent="0.25">
      <c r="S77" s="115" t="s">
        <v>50</v>
      </c>
      <c r="T77" s="115"/>
      <c r="U77" s="112"/>
      <c r="V77" s="112">
        <v>348</v>
      </c>
      <c r="W77" s="112">
        <v>376</v>
      </c>
      <c r="X77" s="112">
        <v>399</v>
      </c>
      <c r="Y77" s="112">
        <v>375</v>
      </c>
      <c r="Z77" s="112">
        <v>429</v>
      </c>
    </row>
    <row r="78" spans="1:26" x14ac:dyDescent="0.25">
      <c r="S78" s="115" t="s">
        <v>51</v>
      </c>
      <c r="T78" s="115"/>
      <c r="U78" s="112"/>
      <c r="V78" s="112">
        <v>222</v>
      </c>
      <c r="W78" s="112">
        <v>220</v>
      </c>
      <c r="X78" s="112">
        <v>191</v>
      </c>
      <c r="Y78" s="112">
        <v>189</v>
      </c>
      <c r="Z78" s="112">
        <v>197</v>
      </c>
    </row>
    <row r="79" spans="1:26" x14ac:dyDescent="0.25">
      <c r="S79" s="115" t="s">
        <v>52</v>
      </c>
      <c r="T79" s="115"/>
      <c r="U79" s="112"/>
      <c r="V79" s="112">
        <v>224</v>
      </c>
      <c r="W79" s="112">
        <v>197</v>
      </c>
      <c r="X79" s="112">
        <v>198</v>
      </c>
      <c r="Y79" s="112">
        <v>150</v>
      </c>
      <c r="Z79" s="112">
        <v>148</v>
      </c>
    </row>
    <row r="80" spans="1:26" x14ac:dyDescent="0.25">
      <c r="S80" s="118" t="s">
        <v>53</v>
      </c>
      <c r="T80" s="118"/>
      <c r="U80" s="112"/>
      <c r="V80" s="112">
        <v>95174</v>
      </c>
      <c r="W80" s="112">
        <v>99188</v>
      </c>
      <c r="X80" s="112">
        <v>102000</v>
      </c>
      <c r="Y80" s="112">
        <v>107141</v>
      </c>
      <c r="Z80" s="112">
        <v>120621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Greater Geelong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7587</v>
      </c>
      <c r="W83" s="112">
        <v>7879</v>
      </c>
      <c r="X83" s="112">
        <v>8308</v>
      </c>
      <c r="Y83" s="112">
        <v>8567</v>
      </c>
      <c r="Z83" s="112">
        <v>8864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9795</v>
      </c>
      <c r="W84" s="112">
        <v>10332</v>
      </c>
      <c r="X84" s="112">
        <v>10807</v>
      </c>
      <c r="Y84" s="112">
        <v>11112</v>
      </c>
      <c r="Z84" s="112">
        <v>11960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12837</v>
      </c>
      <c r="W85" s="112">
        <v>13295</v>
      </c>
      <c r="X85" s="112">
        <v>13426</v>
      </c>
      <c r="Y85" s="112">
        <v>13878</v>
      </c>
      <c r="Z85" s="112">
        <v>14498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236,532</v>
      </c>
      <c r="D86" s="96">
        <f t="shared" ref="D86:D91" si="4">AD4</f>
        <v>0.11104743742102774</v>
      </c>
      <c r="E86" s="97">
        <f t="shared" ref="E86:E91" si="5">AD4</f>
        <v>0.11104743742102774</v>
      </c>
      <c r="F86" s="96">
        <f t="shared" ref="F86:F91" si="6">AF4</f>
        <v>0.23944518096595524</v>
      </c>
      <c r="G86" s="97">
        <f t="shared" ref="G86:G91" si="7">AF4</f>
        <v>0.23944518096595524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4628</v>
      </c>
      <c r="W86" s="112">
        <v>4840</v>
      </c>
      <c r="X86" s="112">
        <v>5077</v>
      </c>
      <c r="Y86" s="112">
        <v>5352</v>
      </c>
      <c r="Z86" s="112">
        <v>5701</v>
      </c>
    </row>
    <row r="87" spans="1:30" ht="15" customHeight="1" x14ac:dyDescent="0.25">
      <c r="A87" s="98" t="s">
        <v>4</v>
      </c>
      <c r="B87" s="49"/>
      <c r="C87" s="57" t="str">
        <f t="shared" si="3"/>
        <v>115,786</v>
      </c>
      <c r="D87" s="96">
        <f t="shared" si="4"/>
        <v>9.6562174448337812E-2</v>
      </c>
      <c r="E87" s="97">
        <f t="shared" si="5"/>
        <v>9.6562174448337812E-2</v>
      </c>
      <c r="F87" s="96">
        <f t="shared" si="6"/>
        <v>0.21031505446030985</v>
      </c>
      <c r="G87" s="97">
        <f t="shared" si="7"/>
        <v>0.21031505446030985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3262</v>
      </c>
      <c r="W87" s="112">
        <v>3389</v>
      </c>
      <c r="X87" s="112">
        <v>3372</v>
      </c>
      <c r="Y87" s="112">
        <v>3462</v>
      </c>
      <c r="Z87" s="112">
        <v>3664</v>
      </c>
    </row>
    <row r="88" spans="1:30" ht="15" customHeight="1" x14ac:dyDescent="0.25">
      <c r="A88" s="98" t="s">
        <v>5</v>
      </c>
      <c r="B88" s="49"/>
      <c r="C88" s="57" t="str">
        <f t="shared" si="3"/>
        <v>120,625</v>
      </c>
      <c r="D88" s="96">
        <f t="shared" si="4"/>
        <v>0.12585284811603392</v>
      </c>
      <c r="E88" s="97">
        <f t="shared" si="5"/>
        <v>0.12585284811603392</v>
      </c>
      <c r="F88" s="96">
        <f t="shared" si="6"/>
        <v>0.26740215392697664</v>
      </c>
      <c r="G88" s="97">
        <f t="shared" si="7"/>
        <v>0.26740215392697664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3886</v>
      </c>
      <c r="W88" s="112">
        <v>4015</v>
      </c>
      <c r="X88" s="112">
        <v>4218</v>
      </c>
      <c r="Y88" s="112">
        <v>4263</v>
      </c>
      <c r="Z88" s="112">
        <v>4507</v>
      </c>
    </row>
    <row r="89" spans="1:30" ht="15" customHeight="1" x14ac:dyDescent="0.25">
      <c r="A89" s="49" t="s">
        <v>6</v>
      </c>
      <c r="B89" s="49"/>
      <c r="C89" s="57" t="str">
        <f t="shared" si="3"/>
        <v>153,548</v>
      </c>
      <c r="D89" s="96">
        <f t="shared" si="4"/>
        <v>5.0691118105925748E-2</v>
      </c>
      <c r="E89" s="97">
        <f t="shared" si="5"/>
        <v>5.0691118105925748E-2</v>
      </c>
      <c r="F89" s="96">
        <f t="shared" si="6"/>
        <v>0.15493042497179399</v>
      </c>
      <c r="G89" s="97">
        <f t="shared" si="7"/>
        <v>0.15493042497179399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5544</v>
      </c>
      <c r="W89" s="112">
        <v>5701</v>
      </c>
      <c r="X89" s="112">
        <v>5869</v>
      </c>
      <c r="Y89" s="112">
        <v>5906</v>
      </c>
      <c r="Z89" s="112">
        <v>6072</v>
      </c>
    </row>
    <row r="90" spans="1:30" ht="15" customHeight="1" x14ac:dyDescent="0.25">
      <c r="A90" s="49" t="s">
        <v>96</v>
      </c>
      <c r="B90" s="49"/>
      <c r="C90" s="57" t="str">
        <f t="shared" si="3"/>
        <v>$44,615</v>
      </c>
      <c r="D90" s="96">
        <f t="shared" si="4"/>
        <v>2.1581961361818447E-3</v>
      </c>
      <c r="E90" s="97">
        <f t="shared" si="5"/>
        <v>2.1581961361818447E-3</v>
      </c>
      <c r="F90" s="96">
        <f t="shared" si="6"/>
        <v>9.9658503701494539E-2</v>
      </c>
      <c r="G90" s="97">
        <f t="shared" si="7"/>
        <v>9.9658503701494539E-2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8066</v>
      </c>
      <c r="W90" s="112">
        <v>8560</v>
      </c>
      <c r="X90" s="112">
        <v>8760</v>
      </c>
      <c r="Y90" s="112">
        <v>8671</v>
      </c>
      <c r="Z90" s="112">
        <v>8893</v>
      </c>
    </row>
    <row r="91" spans="1:30" ht="15" customHeight="1" x14ac:dyDescent="0.25">
      <c r="A91" s="49" t="s">
        <v>7</v>
      </c>
      <c r="B91" s="49"/>
      <c r="C91" s="57" t="str">
        <f t="shared" si="3"/>
        <v>$10,143.1 mil</v>
      </c>
      <c r="D91" s="96">
        <f t="shared" si="4"/>
        <v>9.2828207029652221E-2</v>
      </c>
      <c r="E91" s="97">
        <f t="shared" si="5"/>
        <v>9.2828207029652221E-2</v>
      </c>
      <c r="F91" s="96">
        <f t="shared" si="6"/>
        <v>0.34991008753128061</v>
      </c>
      <c r="G91" s="97">
        <f t="shared" si="7"/>
        <v>0.34991008753128061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67694</v>
      </c>
      <c r="W91" s="112">
        <v>70076</v>
      </c>
      <c r="X91" s="112">
        <v>72504</v>
      </c>
      <c r="Y91" s="112">
        <v>73647</v>
      </c>
      <c r="Z91" s="112">
        <v>77009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5492</v>
      </c>
      <c r="W93" s="112">
        <v>5765</v>
      </c>
      <c r="X93" s="112">
        <v>6052</v>
      </c>
      <c r="Y93" s="112">
        <v>6368</v>
      </c>
      <c r="Z93" s="112">
        <v>6717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14963</v>
      </c>
      <c r="W94" s="112">
        <v>15900</v>
      </c>
      <c r="X94" s="112">
        <v>16626</v>
      </c>
      <c r="Y94" s="112">
        <v>17207</v>
      </c>
      <c r="Z94" s="112">
        <v>18518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2336</v>
      </c>
      <c r="W95" s="112">
        <v>2480</v>
      </c>
      <c r="X95" s="112">
        <v>2604</v>
      </c>
      <c r="Y95" s="112">
        <v>2727</v>
      </c>
      <c r="Z95" s="112">
        <v>2961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10320</v>
      </c>
      <c r="W96" s="112">
        <v>11080</v>
      </c>
      <c r="X96" s="112">
        <v>11645</v>
      </c>
      <c r="Y96" s="112">
        <v>12142</v>
      </c>
      <c r="Z96" s="112">
        <v>12848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10978</v>
      </c>
      <c r="W97" s="112">
        <v>11201</v>
      </c>
      <c r="X97" s="112">
        <v>11213</v>
      </c>
      <c r="Y97" s="112">
        <v>11433</v>
      </c>
      <c r="Z97" s="112">
        <v>11931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7035</v>
      </c>
      <c r="W98" s="112">
        <v>7065</v>
      </c>
      <c r="X98" s="112">
        <v>7341</v>
      </c>
      <c r="Y98" s="112">
        <v>7421</v>
      </c>
      <c r="Z98" s="112">
        <v>7709</v>
      </c>
    </row>
    <row r="99" spans="1:32" ht="15" customHeight="1" x14ac:dyDescent="0.25">
      <c r="S99" s="115" t="s">
        <v>197</v>
      </c>
      <c r="T99" s="115"/>
      <c r="U99" s="112"/>
      <c r="V99" s="112">
        <v>668</v>
      </c>
      <c r="W99" s="112">
        <v>718</v>
      </c>
      <c r="X99" s="112">
        <v>813</v>
      </c>
      <c r="Y99" s="112">
        <v>850</v>
      </c>
      <c r="Z99" s="112">
        <v>985</v>
      </c>
    </row>
    <row r="100" spans="1:32" ht="15" customHeight="1" x14ac:dyDescent="0.25">
      <c r="S100" s="115" t="s">
        <v>58</v>
      </c>
      <c r="T100" s="115"/>
      <c r="U100" s="112"/>
      <c r="V100" s="112">
        <v>3713</v>
      </c>
      <c r="W100" s="112">
        <v>3953</v>
      </c>
      <c r="X100" s="112">
        <v>4328</v>
      </c>
      <c r="Y100" s="112">
        <v>4473</v>
      </c>
      <c r="Z100" s="112">
        <v>4732</v>
      </c>
    </row>
    <row r="101" spans="1:32" x14ac:dyDescent="0.25">
      <c r="A101" s="18"/>
      <c r="S101" s="118" t="s">
        <v>53</v>
      </c>
      <c r="T101" s="118"/>
      <c r="U101" s="112"/>
      <c r="V101" s="112">
        <v>65254</v>
      </c>
      <c r="W101" s="112">
        <v>67841</v>
      </c>
      <c r="X101" s="112">
        <v>70478</v>
      </c>
      <c r="Y101" s="112">
        <v>72356</v>
      </c>
      <c r="Z101" s="112">
        <v>76430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144883</v>
      </c>
      <c r="W104" s="112">
        <v>149392</v>
      </c>
      <c r="X104" s="112">
        <v>160224</v>
      </c>
      <c r="Y104" s="112">
        <v>161975</v>
      </c>
      <c r="Z104" s="112">
        <v>181960</v>
      </c>
      <c r="AB104" s="109" t="str">
        <f>TEXT(Z104,"###,###")</f>
        <v>181,960</v>
      </c>
      <c r="AD104" s="130">
        <f>Z104/($Z$4)*100</f>
        <v>76.928280317250938</v>
      </c>
      <c r="AF104" s="109"/>
    </row>
    <row r="105" spans="1:32" x14ac:dyDescent="0.25">
      <c r="S105" s="115" t="s">
        <v>17</v>
      </c>
      <c r="T105" s="115"/>
      <c r="U105" s="112"/>
      <c r="V105" s="112">
        <v>35859</v>
      </c>
      <c r="W105" s="112">
        <v>38507</v>
      </c>
      <c r="X105" s="112">
        <v>37910</v>
      </c>
      <c r="Y105" s="112">
        <v>38642</v>
      </c>
      <c r="Z105" s="112">
        <v>42659</v>
      </c>
      <c r="AB105" s="109" t="str">
        <f>TEXT(Z105,"###,###")</f>
        <v>42,659</v>
      </c>
      <c r="AD105" s="130">
        <f>Z105/($Z$4)*100</f>
        <v>18.03519185564744</v>
      </c>
      <c r="AF105" s="109"/>
    </row>
    <row r="106" spans="1:32" x14ac:dyDescent="0.25">
      <c r="S106" s="118" t="s">
        <v>53</v>
      </c>
      <c r="T106" s="118"/>
      <c r="U106" s="120"/>
      <c r="V106" s="120">
        <v>180742</v>
      </c>
      <c r="W106" s="120">
        <v>187899</v>
      </c>
      <c r="X106" s="120">
        <v>198134</v>
      </c>
      <c r="Y106" s="120">
        <v>200617</v>
      </c>
      <c r="Z106" s="120">
        <v>224619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32164</v>
      </c>
      <c r="W108" s="112">
        <v>29336</v>
      </c>
      <c r="X108" s="112">
        <v>31954</v>
      </c>
      <c r="Y108" s="112">
        <v>31905</v>
      </c>
      <c r="Z108" s="112">
        <v>33029</v>
      </c>
      <c r="AB108" s="109" t="str">
        <f>TEXT(Z108,"###,###")</f>
        <v>33,029</v>
      </c>
      <c r="AD108" s="130">
        <f>Z108/($Z$4)*100</f>
        <v>13.963861126612889</v>
      </c>
      <c r="AF108" s="109"/>
    </row>
    <row r="109" spans="1:32" x14ac:dyDescent="0.25">
      <c r="S109" s="115" t="s">
        <v>20</v>
      </c>
      <c r="T109" s="115"/>
      <c r="U109" s="112"/>
      <c r="V109" s="112">
        <v>25802</v>
      </c>
      <c r="W109" s="112">
        <v>26509</v>
      </c>
      <c r="X109" s="112">
        <v>26769</v>
      </c>
      <c r="Y109" s="112">
        <v>30873</v>
      </c>
      <c r="Z109" s="112">
        <v>35730</v>
      </c>
      <c r="AB109" s="109" t="str">
        <f>TEXT(Z109,"###,###")</f>
        <v>35,730</v>
      </c>
      <c r="AD109" s="130">
        <f>Z109/($Z$4)*100</f>
        <v>15.105778499315104</v>
      </c>
      <c r="AF109" s="109"/>
    </row>
    <row r="110" spans="1:32" x14ac:dyDescent="0.25">
      <c r="S110" s="115" t="s">
        <v>21</v>
      </c>
      <c r="T110" s="115"/>
      <c r="U110" s="112"/>
      <c r="V110" s="112">
        <v>41344</v>
      </c>
      <c r="W110" s="112">
        <v>45020</v>
      </c>
      <c r="X110" s="112">
        <v>45308</v>
      </c>
      <c r="Y110" s="112">
        <v>46952</v>
      </c>
      <c r="Z110" s="112">
        <v>52742</v>
      </c>
      <c r="AB110" s="109" t="str">
        <f>TEXT(Z110,"###,###")</f>
        <v>52,742</v>
      </c>
      <c r="AD110" s="130">
        <f>Z110/($Z$4)*100</f>
        <v>22.298040011499502</v>
      </c>
      <c r="AF110" s="109"/>
    </row>
    <row r="111" spans="1:32" x14ac:dyDescent="0.25">
      <c r="S111" s="115" t="s">
        <v>22</v>
      </c>
      <c r="T111" s="115"/>
      <c r="U111" s="112"/>
      <c r="V111" s="112">
        <v>78958</v>
      </c>
      <c r="W111" s="112">
        <v>84750</v>
      </c>
      <c r="X111" s="112">
        <v>86936</v>
      </c>
      <c r="Y111" s="112">
        <v>90887</v>
      </c>
      <c r="Z111" s="112">
        <v>103112</v>
      </c>
      <c r="AB111" s="109" t="str">
        <f>TEXT(Z111,"###,###")</f>
        <v>103,112</v>
      </c>
      <c r="AD111" s="130">
        <f>Z111/($Z$4)*100</f>
        <v>43.593255880811057</v>
      </c>
      <c r="AF111" s="109"/>
    </row>
    <row r="112" spans="1:32" x14ac:dyDescent="0.25">
      <c r="S112" s="118" t="s">
        <v>53</v>
      </c>
      <c r="T112" s="118"/>
      <c r="U112" s="112"/>
      <c r="V112" s="112">
        <v>190841</v>
      </c>
      <c r="W112" s="112">
        <v>197796</v>
      </c>
      <c r="X112" s="112">
        <v>203459</v>
      </c>
      <c r="Y112" s="112">
        <v>212891</v>
      </c>
      <c r="Z112" s="112">
        <v>236531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40.93</v>
      </c>
      <c r="W118" s="131">
        <v>40.83</v>
      </c>
      <c r="X118" s="131">
        <v>40.78</v>
      </c>
      <c r="Y118" s="131">
        <v>40.729999999999997</v>
      </c>
      <c r="Z118" s="131">
        <v>40.6</v>
      </c>
      <c r="AB118" s="109" t="str">
        <f>TEXT(Z118,"##.0")</f>
        <v>40.6</v>
      </c>
    </row>
    <row r="120" spans="19:32" x14ac:dyDescent="0.25">
      <c r="S120" s="101" t="s">
        <v>98</v>
      </c>
      <c r="T120" s="112"/>
      <c r="U120" s="112"/>
      <c r="V120" s="112">
        <v>115270</v>
      </c>
      <c r="W120" s="112">
        <v>119494</v>
      </c>
      <c r="X120" s="112">
        <v>123489</v>
      </c>
      <c r="Y120" s="112">
        <v>125325</v>
      </c>
      <c r="Z120" s="112">
        <v>132202</v>
      </c>
      <c r="AB120" s="109" t="str">
        <f>TEXT(Z120,"###,###")</f>
        <v>132,202</v>
      </c>
    </row>
    <row r="121" spans="19:32" x14ac:dyDescent="0.25">
      <c r="S121" s="101" t="s">
        <v>99</v>
      </c>
      <c r="T121" s="112"/>
      <c r="U121" s="112"/>
      <c r="V121" s="112">
        <v>8627</v>
      </c>
      <c r="W121" s="112">
        <v>8789</v>
      </c>
      <c r="X121" s="112">
        <v>9169</v>
      </c>
      <c r="Y121" s="112">
        <v>9334</v>
      </c>
      <c r="Z121" s="112">
        <v>9122</v>
      </c>
      <c r="AB121" s="109" t="str">
        <f>TEXT(Z121,"###,###")</f>
        <v>9,122</v>
      </c>
    </row>
    <row r="122" spans="19:32" x14ac:dyDescent="0.25">
      <c r="S122" s="101" t="s">
        <v>100</v>
      </c>
      <c r="T122" s="112"/>
      <c r="U122" s="112"/>
      <c r="V122" s="112">
        <v>9050</v>
      </c>
      <c r="W122" s="112">
        <v>9631</v>
      </c>
      <c r="X122" s="112">
        <v>10330</v>
      </c>
      <c r="Y122" s="112">
        <v>11481</v>
      </c>
      <c r="Z122" s="112">
        <v>12221</v>
      </c>
      <c r="AB122" s="109" t="str">
        <f>TEXT(Z122,"###,###")</f>
        <v>12,221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124320</v>
      </c>
      <c r="W124" s="112">
        <v>129125</v>
      </c>
      <c r="X124" s="112">
        <v>133819</v>
      </c>
      <c r="Y124" s="112">
        <v>136806</v>
      </c>
      <c r="Z124" s="112">
        <v>144423</v>
      </c>
      <c r="AB124" s="109" t="str">
        <f>TEXT(Z124,"###,###")</f>
        <v>144,423</v>
      </c>
      <c r="AD124" s="127">
        <f>Z124/$Z$7*100</f>
        <v>94.057232917393904</v>
      </c>
    </row>
    <row r="125" spans="19:32" x14ac:dyDescent="0.25">
      <c r="S125" s="101" t="s">
        <v>102</v>
      </c>
      <c r="T125" s="112"/>
      <c r="U125" s="112"/>
      <c r="V125" s="112">
        <v>17677</v>
      </c>
      <c r="W125" s="112">
        <v>18420</v>
      </c>
      <c r="X125" s="112">
        <v>19499</v>
      </c>
      <c r="Y125" s="112">
        <v>20815</v>
      </c>
      <c r="Z125" s="112">
        <v>21343</v>
      </c>
      <c r="AB125" s="109" t="str">
        <f>TEXT(Z125,"###,###")</f>
        <v>21,343</v>
      </c>
      <c r="AD125" s="127">
        <f>Z125/$Z$7*100</f>
        <v>13.899887982910879</v>
      </c>
    </row>
    <row r="127" spans="19:32" x14ac:dyDescent="0.25">
      <c r="S127" s="101" t="s">
        <v>103</v>
      </c>
      <c r="T127" s="112"/>
      <c r="U127" s="112"/>
      <c r="V127" s="112">
        <v>67696</v>
      </c>
      <c r="W127" s="112">
        <v>70078</v>
      </c>
      <c r="X127" s="112">
        <v>72506</v>
      </c>
      <c r="Y127" s="112">
        <v>73648</v>
      </c>
      <c r="Z127" s="112">
        <v>77012</v>
      </c>
      <c r="AB127" s="109" t="str">
        <f>TEXT(Z127,"###,###")</f>
        <v>77,012</v>
      </c>
      <c r="AD127" s="127">
        <f>Z127/$Z$7*100</f>
        <v>50.155000390757287</v>
      </c>
    </row>
    <row r="128" spans="19:32" x14ac:dyDescent="0.25">
      <c r="S128" s="101" t="s">
        <v>104</v>
      </c>
      <c r="T128" s="112"/>
      <c r="U128" s="112"/>
      <c r="V128" s="112">
        <v>65258</v>
      </c>
      <c r="W128" s="112">
        <v>67840</v>
      </c>
      <c r="X128" s="112">
        <v>70478</v>
      </c>
      <c r="Y128" s="112">
        <v>72353</v>
      </c>
      <c r="Z128" s="112">
        <v>76431</v>
      </c>
      <c r="AB128" s="109" t="str">
        <f>TEXT(Z128,"###,###")</f>
        <v>76,431</v>
      </c>
      <c r="AD128" s="127">
        <f>Z128/$Z$7*100</f>
        <v>49.776617083908612</v>
      </c>
    </row>
    <row r="130" spans="19:20" x14ac:dyDescent="0.25">
      <c r="S130" s="101" t="s">
        <v>280</v>
      </c>
      <c r="T130" s="127">
        <v>86.098158230650995</v>
      </c>
    </row>
    <row r="131" spans="19:20" x14ac:dyDescent="0.25">
      <c r="S131" s="101" t="s">
        <v>281</v>
      </c>
      <c r="T131" s="127">
        <v>5.940813296167974</v>
      </c>
    </row>
    <row r="132" spans="19:20" x14ac:dyDescent="0.25">
      <c r="S132" s="101" t="s">
        <v>282</v>
      </c>
      <c r="T132" s="127">
        <v>7.9590746867429081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D4E4-85EE-4D92-A3B2-713D02CE11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1FFB1C-CC03-45ED-A7B2-4DBAE5734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B965913-7B62-4ED3-9DDF-5D22951F24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499549-04D5-48D7-B20E-E19336F783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5573F-46B9-4DAA-B012-CE8931C6602A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228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228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8.28 Greater Shepparton,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50808</v>
      </c>
      <c r="W4" s="108">
        <v>52726</v>
      </c>
      <c r="X4" s="108">
        <v>53101</v>
      </c>
      <c r="Y4" s="108">
        <v>55525</v>
      </c>
      <c r="Z4" s="108">
        <v>58758</v>
      </c>
      <c r="AB4" s="109" t="str">
        <f>TEXT(Z4,"###,###")</f>
        <v>58,758</v>
      </c>
      <c r="AD4" s="110">
        <f>Z4/Y4-1</f>
        <v>5.8226024313372315E-2</v>
      </c>
      <c r="AF4" s="110">
        <f>Z4/V4-1</f>
        <v>0.15647142182333496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25914</v>
      </c>
      <c r="W5" s="108">
        <v>26445</v>
      </c>
      <c r="X5" s="108">
        <v>26794</v>
      </c>
      <c r="Y5" s="108">
        <v>27931</v>
      </c>
      <c r="Z5" s="108">
        <v>29290</v>
      </c>
      <c r="AB5" s="109" t="str">
        <f>TEXT(Z5,"###,###")</f>
        <v>29,290</v>
      </c>
      <c r="AD5" s="110">
        <f t="shared" ref="AD5:AD9" si="0">Z5/Y5-1</f>
        <v>4.865561562421683E-2</v>
      </c>
      <c r="AF5" s="110">
        <f t="shared" ref="AF5:AF9" si="1">Z5/V5-1</f>
        <v>0.13027707030948532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24893</v>
      </c>
      <c r="W6" s="108">
        <v>26283</v>
      </c>
      <c r="X6" s="108">
        <v>26305</v>
      </c>
      <c r="Y6" s="108">
        <v>27551</v>
      </c>
      <c r="Z6" s="108">
        <v>29415</v>
      </c>
      <c r="AB6" s="109" t="str">
        <f>TEXT(Z6,"###,###")</f>
        <v>29,415</v>
      </c>
      <c r="AD6" s="110">
        <f t="shared" si="0"/>
        <v>6.7656346412108492E-2</v>
      </c>
      <c r="AF6" s="110">
        <f t="shared" si="1"/>
        <v>0.18165749407463938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36078</v>
      </c>
      <c r="W7" s="108">
        <v>36493</v>
      </c>
      <c r="X7" s="108">
        <v>37348</v>
      </c>
      <c r="Y7" s="108">
        <v>37567</v>
      </c>
      <c r="Z7" s="108">
        <v>38804</v>
      </c>
      <c r="AB7" s="109" t="str">
        <f>TEXT(Z7,"###,###")</f>
        <v>38,804</v>
      </c>
      <c r="AD7" s="110">
        <f t="shared" si="0"/>
        <v>3.2927835600393918E-2</v>
      </c>
      <c r="AF7" s="110">
        <f t="shared" si="1"/>
        <v>7.5558512112644749E-2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58,758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38,804</v>
      </c>
      <c r="P8" s="67"/>
      <c r="S8" s="107" t="s">
        <v>83</v>
      </c>
      <c r="T8" s="108"/>
      <c r="U8" s="108"/>
      <c r="V8" s="108">
        <v>38262.120000000003</v>
      </c>
      <c r="W8" s="108">
        <v>38173</v>
      </c>
      <c r="X8" s="108">
        <v>38427.72</v>
      </c>
      <c r="Y8" s="108">
        <v>42531</v>
      </c>
      <c r="Z8" s="108">
        <v>42443.15</v>
      </c>
      <c r="AB8" s="109" t="str">
        <f>TEXT(Z8,"$###,###")</f>
        <v>$42,443</v>
      </c>
      <c r="AD8" s="110">
        <f t="shared" si="0"/>
        <v>-2.0655521854646697E-3</v>
      </c>
      <c r="AF8" s="110">
        <f t="shared" si="1"/>
        <v>0.10927334920281462</v>
      </c>
    </row>
    <row r="9" spans="1:32" x14ac:dyDescent="0.25">
      <c r="A9" s="30" t="s">
        <v>14</v>
      </c>
      <c r="B9" s="71"/>
      <c r="C9" s="72"/>
      <c r="D9" s="73">
        <f>AD104</f>
        <v>75.838183736682666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51.61323574889186</v>
      </c>
      <c r="P9" s="74" t="s">
        <v>84</v>
      </c>
      <c r="S9" s="107" t="s">
        <v>7</v>
      </c>
      <c r="T9" s="108"/>
      <c r="U9" s="108"/>
      <c r="V9" s="108">
        <v>1696336956</v>
      </c>
      <c r="W9" s="108">
        <v>1777354845</v>
      </c>
      <c r="X9" s="108">
        <v>1890977917</v>
      </c>
      <c r="Y9" s="108">
        <v>2027960448</v>
      </c>
      <c r="Z9" s="108">
        <v>2152353836</v>
      </c>
      <c r="AB9" s="109" t="str">
        <f>TEXT(Z9/1000000,"$#,###.0")&amp;" mil"</f>
        <v>$2,152.4 mil</v>
      </c>
      <c r="AD9" s="110">
        <f t="shared" si="0"/>
        <v>6.1339158819728512E-2</v>
      </c>
      <c r="AF9" s="110">
        <f t="shared" si="1"/>
        <v>0.26882446815006489</v>
      </c>
    </row>
    <row r="10" spans="1:32" x14ac:dyDescent="0.25">
      <c r="A10" s="30" t="s">
        <v>17</v>
      </c>
      <c r="B10" s="71"/>
      <c r="C10" s="72"/>
      <c r="D10" s="73">
        <f>AD105</f>
        <v>16.462439157221144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48.278527986805486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84.200082465725174</v>
      </c>
      <c r="P11" s="74" t="s">
        <v>84</v>
      </c>
      <c r="S11" s="107" t="s">
        <v>29</v>
      </c>
      <c r="T11" s="112"/>
      <c r="U11" s="112"/>
      <c r="V11" s="112">
        <v>44953</v>
      </c>
      <c r="W11" s="112">
        <v>47130</v>
      </c>
      <c r="X11" s="112">
        <v>47101</v>
      </c>
      <c r="Y11" s="112">
        <v>49395</v>
      </c>
      <c r="Z11" s="112">
        <v>52632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7.5353056385939592</v>
      </c>
      <c r="P12" s="74" t="s">
        <v>84</v>
      </c>
      <c r="S12" s="107" t="s">
        <v>30</v>
      </c>
      <c r="T12" s="112"/>
      <c r="U12" s="112"/>
      <c r="V12" s="112">
        <v>5858</v>
      </c>
      <c r="W12" s="112">
        <v>5596</v>
      </c>
      <c r="X12" s="112">
        <v>6000</v>
      </c>
      <c r="Y12" s="112">
        <v>6130</v>
      </c>
      <c r="Z12" s="112">
        <v>6133</v>
      </c>
    </row>
    <row r="13" spans="1:32" ht="15" customHeight="1" x14ac:dyDescent="0.25">
      <c r="A13" s="30" t="s">
        <v>19</v>
      </c>
      <c r="B13" s="72"/>
      <c r="C13" s="72"/>
      <c r="D13" s="73">
        <f>AD108</f>
        <v>12.934408931549745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8.2620348417688891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17.238503693114129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23.588277340957827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20.025257081003069</v>
      </c>
      <c r="P15" s="74" t="s">
        <v>84</v>
      </c>
      <c r="S15" s="115" t="s">
        <v>60</v>
      </c>
      <c r="T15" s="115"/>
      <c r="U15" s="116"/>
      <c r="V15" s="116">
        <v>3441</v>
      </c>
      <c r="W15" s="116">
        <v>3598</v>
      </c>
      <c r="X15" s="116">
        <v>3707</v>
      </c>
      <c r="Y15" s="112">
        <v>3786</v>
      </c>
      <c r="Z15" s="112">
        <v>3345</v>
      </c>
      <c r="AB15" s="117">
        <f t="shared" ref="AB15:AB34" si="2">IF(Z15="np",0,Z15/$Z$34)</f>
        <v>5.6929387136851778E-2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38.547942407842335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79.974742918996938</v>
      </c>
      <c r="P16" s="37" t="s">
        <v>84</v>
      </c>
      <c r="S16" s="115" t="s">
        <v>61</v>
      </c>
      <c r="T16" s="115"/>
      <c r="U16" s="116"/>
      <c r="V16" s="116">
        <v>65</v>
      </c>
      <c r="W16" s="116">
        <v>79</v>
      </c>
      <c r="X16" s="116">
        <v>107</v>
      </c>
      <c r="Y16" s="112">
        <v>86</v>
      </c>
      <c r="Z16" s="112">
        <v>74</v>
      </c>
      <c r="AB16" s="117">
        <f t="shared" si="2"/>
        <v>1.2594244090065865E-3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4624</v>
      </c>
      <c r="W17" s="116">
        <v>4563</v>
      </c>
      <c r="X17" s="116">
        <v>3666</v>
      </c>
      <c r="Y17" s="112">
        <v>4859</v>
      </c>
      <c r="Z17" s="112">
        <v>4765</v>
      </c>
      <c r="AB17" s="117">
        <f t="shared" si="2"/>
        <v>8.1096720390761948E-2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756</v>
      </c>
      <c r="W18" s="116">
        <v>742</v>
      </c>
      <c r="X18" s="116">
        <v>743</v>
      </c>
      <c r="Y18" s="112">
        <v>723</v>
      </c>
      <c r="Z18" s="112">
        <v>746</v>
      </c>
      <c r="AB18" s="117">
        <f t="shared" si="2"/>
        <v>1.269635958268802E-2</v>
      </c>
    </row>
    <row r="19" spans="1:28" x14ac:dyDescent="0.25">
      <c r="A19" s="63" t="str">
        <f>$S$1&amp;" ("&amp;$V$2&amp;" to "&amp;$Z$2&amp;")"</f>
        <v>Greater Shepparton (2017-18 to 2021-22)</v>
      </c>
      <c r="B19" s="63"/>
      <c r="C19" s="63"/>
      <c r="D19" s="63"/>
      <c r="E19" s="63"/>
      <c r="F19" s="63"/>
      <c r="G19" s="63" t="str">
        <f>$S$1&amp;" ("&amp;$V$2&amp;" to "&amp;$Z$2&amp;")"</f>
        <v>Greater Shepparton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2998</v>
      </c>
      <c r="W19" s="116">
        <v>3123</v>
      </c>
      <c r="X19" s="116">
        <v>3169</v>
      </c>
      <c r="Y19" s="112">
        <v>3564</v>
      </c>
      <c r="Z19" s="112">
        <v>3706</v>
      </c>
      <c r="AB19" s="117">
        <f t="shared" si="2"/>
        <v>6.3073335942951475E-2</v>
      </c>
    </row>
    <row r="20" spans="1:28" x14ac:dyDescent="0.25">
      <c r="S20" s="115" t="s">
        <v>65</v>
      </c>
      <c r="T20" s="115"/>
      <c r="U20" s="116"/>
      <c r="V20" s="116">
        <v>1848</v>
      </c>
      <c r="W20" s="116">
        <v>1814</v>
      </c>
      <c r="X20" s="116">
        <v>2037</v>
      </c>
      <c r="Y20" s="112">
        <v>1987</v>
      </c>
      <c r="Z20" s="112">
        <v>2104</v>
      </c>
      <c r="AB20" s="117">
        <f t="shared" si="2"/>
        <v>3.5808499412835919E-2</v>
      </c>
    </row>
    <row r="21" spans="1:28" x14ac:dyDescent="0.25">
      <c r="S21" s="115" t="s">
        <v>66</v>
      </c>
      <c r="T21" s="115"/>
      <c r="U21" s="116"/>
      <c r="V21" s="116">
        <v>4952</v>
      </c>
      <c r="W21" s="116">
        <v>5027</v>
      </c>
      <c r="X21" s="116">
        <v>4804</v>
      </c>
      <c r="Y21" s="112">
        <v>5255</v>
      </c>
      <c r="Z21" s="112">
        <v>5774</v>
      </c>
      <c r="AB21" s="117">
        <f t="shared" si="2"/>
        <v>9.8269142400054466E-2</v>
      </c>
    </row>
    <row r="22" spans="1:28" x14ac:dyDescent="0.25">
      <c r="S22" s="115" t="s">
        <v>67</v>
      </c>
      <c r="T22" s="115"/>
      <c r="U22" s="116"/>
      <c r="V22" s="116">
        <v>2979</v>
      </c>
      <c r="W22" s="116">
        <v>3318</v>
      </c>
      <c r="X22" s="116">
        <v>3338</v>
      </c>
      <c r="Y22" s="112">
        <v>3602</v>
      </c>
      <c r="Z22" s="112">
        <v>4180</v>
      </c>
      <c r="AB22" s="117">
        <f t="shared" si="2"/>
        <v>7.1140459860101771E-2</v>
      </c>
    </row>
    <row r="23" spans="1:28" x14ac:dyDescent="0.25">
      <c r="S23" s="115" t="s">
        <v>68</v>
      </c>
      <c r="T23" s="115"/>
      <c r="U23" s="116"/>
      <c r="V23" s="116">
        <v>2019</v>
      </c>
      <c r="W23" s="116">
        <v>1975</v>
      </c>
      <c r="X23" s="116">
        <v>2084</v>
      </c>
      <c r="Y23" s="112">
        <v>2263</v>
      </c>
      <c r="Z23" s="112">
        <v>2413</v>
      </c>
      <c r="AB23" s="117">
        <f t="shared" si="2"/>
        <v>4.1067447282876937E-2</v>
      </c>
    </row>
    <row r="24" spans="1:28" x14ac:dyDescent="0.25">
      <c r="S24" s="115" t="s">
        <v>69</v>
      </c>
      <c r="T24" s="115"/>
      <c r="U24" s="116"/>
      <c r="V24" s="116">
        <v>329</v>
      </c>
      <c r="W24" s="116">
        <v>345</v>
      </c>
      <c r="X24" s="116">
        <v>324</v>
      </c>
      <c r="Y24" s="112">
        <v>334</v>
      </c>
      <c r="Z24" s="112">
        <v>314</v>
      </c>
      <c r="AB24" s="117">
        <f t="shared" si="2"/>
        <v>5.3440441138928128E-3</v>
      </c>
    </row>
    <row r="25" spans="1:28" x14ac:dyDescent="0.25">
      <c r="S25" s="115" t="s">
        <v>70</v>
      </c>
      <c r="T25" s="115"/>
      <c r="U25" s="116"/>
      <c r="V25" s="116">
        <v>1469</v>
      </c>
      <c r="W25" s="116">
        <v>1437</v>
      </c>
      <c r="X25" s="116">
        <v>1482</v>
      </c>
      <c r="Y25" s="112">
        <v>1414</v>
      </c>
      <c r="Z25" s="112">
        <v>1519</v>
      </c>
      <c r="AB25" s="117">
        <f t="shared" si="2"/>
        <v>2.5852238882175742E-2</v>
      </c>
    </row>
    <row r="26" spans="1:28" x14ac:dyDescent="0.25">
      <c r="S26" s="115" t="s">
        <v>71</v>
      </c>
      <c r="T26" s="115"/>
      <c r="U26" s="116"/>
      <c r="V26" s="116">
        <v>666</v>
      </c>
      <c r="W26" s="116">
        <v>647</v>
      </c>
      <c r="X26" s="116">
        <v>583</v>
      </c>
      <c r="Y26" s="112">
        <v>631</v>
      </c>
      <c r="Z26" s="112">
        <v>667</v>
      </c>
      <c r="AB26" s="117">
        <f t="shared" si="2"/>
        <v>1.1351838929829638E-2</v>
      </c>
    </row>
    <row r="27" spans="1:28" x14ac:dyDescent="0.25">
      <c r="S27" s="115" t="s">
        <v>72</v>
      </c>
      <c r="T27" s="115"/>
      <c r="U27" s="116"/>
      <c r="V27" s="116">
        <v>2076</v>
      </c>
      <c r="W27" s="116">
        <v>2335</v>
      </c>
      <c r="X27" s="116">
        <v>2353</v>
      </c>
      <c r="Y27" s="112">
        <v>2540</v>
      </c>
      <c r="Z27" s="112">
        <v>2644</v>
      </c>
      <c r="AB27" s="117">
        <f t="shared" si="2"/>
        <v>4.4998893748829927E-2</v>
      </c>
    </row>
    <row r="28" spans="1:28" x14ac:dyDescent="0.25">
      <c r="S28" s="115" t="s">
        <v>73</v>
      </c>
      <c r="T28" s="115"/>
      <c r="U28" s="116"/>
      <c r="V28" s="116">
        <v>3969</v>
      </c>
      <c r="W28" s="116">
        <v>4545</v>
      </c>
      <c r="X28" s="116">
        <v>5208</v>
      </c>
      <c r="Y28" s="112">
        <v>4809</v>
      </c>
      <c r="Z28" s="112">
        <v>5093</v>
      </c>
      <c r="AB28" s="117">
        <f t="shared" si="2"/>
        <v>8.6679033987439799E-2</v>
      </c>
    </row>
    <row r="29" spans="1:28" x14ac:dyDescent="0.25">
      <c r="S29" s="115" t="s">
        <v>74</v>
      </c>
      <c r="T29" s="115"/>
      <c r="U29" s="116"/>
      <c r="V29" s="116">
        <v>1997</v>
      </c>
      <c r="W29" s="116">
        <v>3662</v>
      </c>
      <c r="X29" s="116">
        <v>2246</v>
      </c>
      <c r="Y29" s="112">
        <v>2334</v>
      </c>
      <c r="Z29" s="112">
        <v>2750</v>
      </c>
      <c r="AB29" s="117">
        <f t="shared" si="2"/>
        <v>4.6802934118488008E-2</v>
      </c>
    </row>
    <row r="30" spans="1:28" x14ac:dyDescent="0.25">
      <c r="S30" s="115" t="s">
        <v>75</v>
      </c>
      <c r="T30" s="115"/>
      <c r="U30" s="116"/>
      <c r="V30" s="116">
        <v>3715</v>
      </c>
      <c r="W30" s="116">
        <v>2778</v>
      </c>
      <c r="X30" s="116">
        <v>3690</v>
      </c>
      <c r="Y30" s="112">
        <v>3673</v>
      </c>
      <c r="Z30" s="112">
        <v>3936</v>
      </c>
      <c r="AB30" s="117">
        <f t="shared" si="2"/>
        <v>6.6987763160134106E-2</v>
      </c>
    </row>
    <row r="31" spans="1:28" x14ac:dyDescent="0.25">
      <c r="S31" s="115" t="s">
        <v>76</v>
      </c>
      <c r="T31" s="115"/>
      <c r="U31" s="116"/>
      <c r="V31" s="116">
        <v>6483</v>
      </c>
      <c r="W31" s="116">
        <v>6842</v>
      </c>
      <c r="X31" s="116">
        <v>7337</v>
      </c>
      <c r="Y31" s="112">
        <v>7983</v>
      </c>
      <c r="Z31" s="112">
        <v>8964</v>
      </c>
      <c r="AB31" s="117">
        <f t="shared" si="2"/>
        <v>0.15256054597750054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619</v>
      </c>
      <c r="W32" s="116">
        <v>633</v>
      </c>
      <c r="X32" s="116">
        <v>714</v>
      </c>
      <c r="Y32" s="112">
        <v>771</v>
      </c>
      <c r="Z32" s="112">
        <v>816</v>
      </c>
      <c r="AB32" s="117">
        <f t="shared" si="2"/>
        <v>1.388770699661317E-2</v>
      </c>
    </row>
    <row r="33" spans="19:32" x14ac:dyDescent="0.25">
      <c r="S33" s="115" t="s">
        <v>78</v>
      </c>
      <c r="T33" s="115"/>
      <c r="U33" s="116"/>
      <c r="V33" s="116">
        <v>1782</v>
      </c>
      <c r="W33" s="116">
        <v>1906</v>
      </c>
      <c r="X33" s="116">
        <v>1984</v>
      </c>
      <c r="Y33" s="112">
        <v>2083</v>
      </c>
      <c r="Z33" s="112">
        <v>2349</v>
      </c>
      <c r="AB33" s="117">
        <f t="shared" si="2"/>
        <v>3.9978215361573942E-2</v>
      </c>
    </row>
    <row r="34" spans="19:32" x14ac:dyDescent="0.25">
      <c r="S34" s="118" t="s">
        <v>53</v>
      </c>
      <c r="T34" s="118"/>
      <c r="U34" s="119"/>
      <c r="V34" s="119">
        <v>50811</v>
      </c>
      <c r="W34" s="119">
        <v>52728</v>
      </c>
      <c r="X34" s="119">
        <v>53102</v>
      </c>
      <c r="Y34" s="120">
        <v>55525</v>
      </c>
      <c r="Z34" s="120">
        <v>58757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30425</v>
      </c>
      <c r="W37" s="112">
        <v>29672</v>
      </c>
      <c r="X37" s="112">
        <v>30592</v>
      </c>
      <c r="Y37" s="112">
        <v>30489</v>
      </c>
      <c r="Z37" s="112">
        <v>31031</v>
      </c>
      <c r="AB37" s="132">
        <f>Z37/Z40*100</f>
        <v>79.974742918996938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5653</v>
      </c>
      <c r="W38" s="112">
        <v>6819</v>
      </c>
      <c r="X38" s="112">
        <v>6759</v>
      </c>
      <c r="Y38" s="112">
        <v>7076</v>
      </c>
      <c r="Z38" s="112">
        <v>7770</v>
      </c>
      <c r="AB38" s="132">
        <f>Z38/Z40*100</f>
        <v>20.025257081003069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36078</v>
      </c>
      <c r="W40" s="112">
        <v>36491</v>
      </c>
      <c r="X40" s="112">
        <v>37351</v>
      </c>
      <c r="Y40" s="112">
        <v>37565</v>
      </c>
      <c r="Z40" s="112">
        <v>38801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17</v>
      </c>
      <c r="X44" s="112">
        <v>9</v>
      </c>
      <c r="Y44" s="112">
        <v>7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589</v>
      </c>
      <c r="W45" s="112">
        <v>697</v>
      </c>
      <c r="X45" s="112">
        <v>675</v>
      </c>
      <c r="Y45" s="112">
        <v>748</v>
      </c>
      <c r="Z45" s="112">
        <v>961</v>
      </c>
    </row>
    <row r="46" spans="19:32" x14ac:dyDescent="0.25">
      <c r="S46" s="115" t="s">
        <v>38</v>
      </c>
      <c r="T46" s="115"/>
      <c r="U46" s="112"/>
      <c r="V46" s="112">
        <v>1811</v>
      </c>
      <c r="W46" s="112">
        <v>1754</v>
      </c>
      <c r="X46" s="112">
        <v>1647</v>
      </c>
      <c r="Y46" s="112">
        <v>1793</v>
      </c>
      <c r="Z46" s="112">
        <v>1950</v>
      </c>
    </row>
    <row r="47" spans="19:32" x14ac:dyDescent="0.25">
      <c r="S47" s="115" t="s">
        <v>39</v>
      </c>
      <c r="T47" s="115"/>
      <c r="U47" s="112"/>
      <c r="V47" s="112">
        <v>2563</v>
      </c>
      <c r="W47" s="112">
        <v>2703</v>
      </c>
      <c r="X47" s="112">
        <v>2647</v>
      </c>
      <c r="Y47" s="112">
        <v>2649</v>
      </c>
      <c r="Z47" s="112">
        <v>2869</v>
      </c>
    </row>
    <row r="48" spans="19:32" x14ac:dyDescent="0.25">
      <c r="S48" s="115" t="s">
        <v>40</v>
      </c>
      <c r="T48" s="115"/>
      <c r="U48" s="112"/>
      <c r="V48" s="112">
        <v>3203</v>
      </c>
      <c r="W48" s="112">
        <v>3418</v>
      </c>
      <c r="X48" s="112">
        <v>3431</v>
      </c>
      <c r="Y48" s="112">
        <v>3540</v>
      </c>
      <c r="Z48" s="112">
        <v>3690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2607</v>
      </c>
      <c r="W49" s="112">
        <v>2708</v>
      </c>
      <c r="X49" s="112">
        <v>2860</v>
      </c>
      <c r="Y49" s="112">
        <v>3209</v>
      </c>
      <c r="Z49" s="112">
        <v>3334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Shepparton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2455</v>
      </c>
      <c r="W50" s="112">
        <v>2449</v>
      </c>
      <c r="X50" s="112">
        <v>2626</v>
      </c>
      <c r="Y50" s="112">
        <v>2676</v>
      </c>
      <c r="Z50" s="112">
        <v>2938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2224</v>
      </c>
      <c r="W51" s="112">
        <v>2213</v>
      </c>
      <c r="X51" s="112">
        <v>2254</v>
      </c>
      <c r="Y51" s="112">
        <v>2377</v>
      </c>
      <c r="Z51" s="112">
        <v>2437</v>
      </c>
    </row>
    <row r="52" spans="1:26" ht="15" customHeight="1" x14ac:dyDescent="0.25">
      <c r="S52" s="115" t="s">
        <v>44</v>
      </c>
      <c r="T52" s="115"/>
      <c r="U52" s="112"/>
      <c r="V52" s="112">
        <v>2424</v>
      </c>
      <c r="W52" s="112">
        <v>2407</v>
      </c>
      <c r="X52" s="112">
        <v>2342</v>
      </c>
      <c r="Y52" s="112">
        <v>2447</v>
      </c>
      <c r="Z52" s="112">
        <v>2406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2239</v>
      </c>
      <c r="W53" s="112">
        <v>2317</v>
      </c>
      <c r="X53" s="112">
        <v>2382</v>
      </c>
      <c r="Y53" s="112">
        <v>2456</v>
      </c>
      <c r="Z53" s="112">
        <v>2502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2180</v>
      </c>
      <c r="W54" s="112">
        <v>2112</v>
      </c>
      <c r="X54" s="112">
        <v>2176</v>
      </c>
      <c r="Y54" s="112">
        <v>2190</v>
      </c>
      <c r="Z54" s="112">
        <v>2189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1768</v>
      </c>
      <c r="W55" s="112">
        <v>1777</v>
      </c>
      <c r="X55" s="112">
        <v>1860</v>
      </c>
      <c r="Y55" s="112">
        <v>1883</v>
      </c>
      <c r="Z55" s="112">
        <v>1892</v>
      </c>
    </row>
    <row r="56" spans="1:26" ht="15" customHeight="1" x14ac:dyDescent="0.25">
      <c r="S56" s="115" t="s">
        <v>48</v>
      </c>
      <c r="T56" s="115"/>
      <c r="U56" s="112"/>
      <c r="V56" s="112">
        <v>1010</v>
      </c>
      <c r="W56" s="112">
        <v>1005</v>
      </c>
      <c r="X56" s="112">
        <v>1015</v>
      </c>
      <c r="Y56" s="112">
        <v>1075</v>
      </c>
      <c r="Z56" s="112">
        <v>1173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438</v>
      </c>
      <c r="W57" s="112">
        <v>481</v>
      </c>
      <c r="X57" s="112">
        <v>483</v>
      </c>
      <c r="Y57" s="112">
        <v>498</v>
      </c>
      <c r="Z57" s="112">
        <v>544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218</v>
      </c>
      <c r="W58" s="112">
        <v>225</v>
      </c>
      <c r="X58" s="112">
        <v>212</v>
      </c>
      <c r="Y58" s="112">
        <v>226</v>
      </c>
      <c r="Z58" s="112">
        <v>231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111</v>
      </c>
      <c r="W59" s="112">
        <v>105</v>
      </c>
      <c r="X59" s="112">
        <v>111</v>
      </c>
      <c r="Y59" s="112">
        <v>101</v>
      </c>
      <c r="Z59" s="112">
        <v>108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57</v>
      </c>
      <c r="W60" s="112">
        <v>62</v>
      </c>
      <c r="X60" s="112">
        <v>69</v>
      </c>
      <c r="Y60" s="112">
        <v>56</v>
      </c>
      <c r="Z60" s="112">
        <v>55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25913</v>
      </c>
      <c r="W61" s="112">
        <v>26443</v>
      </c>
      <c r="X61" s="112">
        <v>26793</v>
      </c>
      <c r="Y61" s="112">
        <v>27931</v>
      </c>
      <c r="Z61" s="112">
        <v>29291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5</v>
      </c>
      <c r="X63" s="112">
        <v>8</v>
      </c>
      <c r="Y63" s="112">
        <v>16</v>
      </c>
      <c r="Z63" s="112">
        <v>18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776</v>
      </c>
      <c r="W64" s="112">
        <v>760</v>
      </c>
      <c r="X64" s="112">
        <v>739</v>
      </c>
      <c r="Y64" s="112">
        <v>841</v>
      </c>
      <c r="Z64" s="112">
        <v>984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Shepparton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1827</v>
      </c>
      <c r="W65" s="112">
        <v>1920</v>
      </c>
      <c r="X65" s="112">
        <v>1781</v>
      </c>
      <c r="Y65" s="112">
        <v>1990</v>
      </c>
      <c r="Z65" s="112">
        <v>2147</v>
      </c>
    </row>
    <row r="66" spans="1:26" x14ac:dyDescent="0.25">
      <c r="S66" s="115" t="s">
        <v>39</v>
      </c>
      <c r="T66" s="115"/>
      <c r="U66" s="112"/>
      <c r="V66" s="112">
        <v>2741</v>
      </c>
      <c r="W66" s="112">
        <v>2829</v>
      </c>
      <c r="X66" s="112">
        <v>2684</v>
      </c>
      <c r="Y66" s="112">
        <v>2692</v>
      </c>
      <c r="Z66" s="112">
        <v>2870</v>
      </c>
    </row>
    <row r="67" spans="1:26" x14ac:dyDescent="0.25">
      <c r="S67" s="115" t="s">
        <v>40</v>
      </c>
      <c r="T67" s="115"/>
      <c r="U67" s="112"/>
      <c r="V67" s="112">
        <v>3150</v>
      </c>
      <c r="W67" s="112">
        <v>3411</v>
      </c>
      <c r="X67" s="112">
        <v>3490</v>
      </c>
      <c r="Y67" s="112">
        <v>3453</v>
      </c>
      <c r="Z67" s="112">
        <v>3631</v>
      </c>
    </row>
    <row r="68" spans="1:26" x14ac:dyDescent="0.25">
      <c r="S68" s="115" t="s">
        <v>41</v>
      </c>
      <c r="T68" s="115"/>
      <c r="U68" s="112"/>
      <c r="V68" s="112">
        <v>2419</v>
      </c>
      <c r="W68" s="112">
        <v>2618</v>
      </c>
      <c r="X68" s="112">
        <v>2890</v>
      </c>
      <c r="Y68" s="112">
        <v>3077</v>
      </c>
      <c r="Z68" s="112">
        <v>3238</v>
      </c>
    </row>
    <row r="69" spans="1:26" x14ac:dyDescent="0.25">
      <c r="S69" s="115" t="s">
        <v>42</v>
      </c>
      <c r="T69" s="115"/>
      <c r="U69" s="112"/>
      <c r="V69" s="112">
        <v>2114</v>
      </c>
      <c r="W69" s="112">
        <v>2282</v>
      </c>
      <c r="X69" s="112">
        <v>2326</v>
      </c>
      <c r="Y69" s="112">
        <v>2534</v>
      </c>
      <c r="Z69" s="112">
        <v>2809</v>
      </c>
    </row>
    <row r="70" spans="1:26" x14ac:dyDescent="0.25">
      <c r="S70" s="115" t="s">
        <v>43</v>
      </c>
      <c r="T70" s="115"/>
      <c r="U70" s="112"/>
      <c r="V70" s="112">
        <v>2175</v>
      </c>
      <c r="W70" s="112">
        <v>2209</v>
      </c>
      <c r="X70" s="112">
        <v>2265</v>
      </c>
      <c r="Y70" s="112">
        <v>2426</v>
      </c>
      <c r="Z70" s="112">
        <v>2639</v>
      </c>
    </row>
    <row r="71" spans="1:26" x14ac:dyDescent="0.25">
      <c r="S71" s="115" t="s">
        <v>44</v>
      </c>
      <c r="T71" s="115"/>
      <c r="U71" s="112"/>
      <c r="V71" s="112">
        <v>2373</v>
      </c>
      <c r="W71" s="112">
        <v>2482</v>
      </c>
      <c r="X71" s="112">
        <v>2449</v>
      </c>
      <c r="Y71" s="112">
        <v>2476</v>
      </c>
      <c r="Z71" s="112">
        <v>2582</v>
      </c>
    </row>
    <row r="72" spans="1:26" x14ac:dyDescent="0.25">
      <c r="S72" s="115" t="s">
        <v>45</v>
      </c>
      <c r="T72" s="115"/>
      <c r="U72" s="112"/>
      <c r="V72" s="112">
        <v>2331</v>
      </c>
      <c r="W72" s="112">
        <v>2386</v>
      </c>
      <c r="X72" s="112">
        <v>2365</v>
      </c>
      <c r="Y72" s="112">
        <v>2507</v>
      </c>
      <c r="Z72" s="112">
        <v>2608</v>
      </c>
    </row>
    <row r="73" spans="1:26" x14ac:dyDescent="0.25">
      <c r="S73" s="115" t="s">
        <v>46</v>
      </c>
      <c r="T73" s="115"/>
      <c r="U73" s="112"/>
      <c r="V73" s="112">
        <v>2101</v>
      </c>
      <c r="W73" s="112">
        <v>2218</v>
      </c>
      <c r="X73" s="112">
        <v>2196</v>
      </c>
      <c r="Y73" s="112">
        <v>2305</v>
      </c>
      <c r="Z73" s="112">
        <v>2369</v>
      </c>
    </row>
    <row r="74" spans="1:26" x14ac:dyDescent="0.25">
      <c r="S74" s="115" t="s">
        <v>47</v>
      </c>
      <c r="T74" s="115"/>
      <c r="U74" s="112"/>
      <c r="V74" s="112">
        <v>1485</v>
      </c>
      <c r="W74" s="112">
        <v>1628</v>
      </c>
      <c r="X74" s="112">
        <v>1604</v>
      </c>
      <c r="Y74" s="112">
        <v>1690</v>
      </c>
      <c r="Z74" s="112">
        <v>1863</v>
      </c>
    </row>
    <row r="75" spans="1:26" x14ac:dyDescent="0.25">
      <c r="S75" s="115" t="s">
        <v>48</v>
      </c>
      <c r="T75" s="115"/>
      <c r="U75" s="112"/>
      <c r="V75" s="112">
        <v>756</v>
      </c>
      <c r="W75" s="112">
        <v>835</v>
      </c>
      <c r="X75" s="112">
        <v>841</v>
      </c>
      <c r="Y75" s="112">
        <v>904</v>
      </c>
      <c r="Z75" s="112">
        <v>975</v>
      </c>
    </row>
    <row r="76" spans="1:26" x14ac:dyDescent="0.25">
      <c r="S76" s="115" t="s">
        <v>49</v>
      </c>
      <c r="T76" s="115"/>
      <c r="U76" s="112"/>
      <c r="V76" s="112">
        <v>303</v>
      </c>
      <c r="W76" s="112">
        <v>353</v>
      </c>
      <c r="X76" s="112">
        <v>339</v>
      </c>
      <c r="Y76" s="112">
        <v>347</v>
      </c>
      <c r="Z76" s="112">
        <v>368</v>
      </c>
    </row>
    <row r="77" spans="1:26" x14ac:dyDescent="0.25">
      <c r="S77" s="115" t="s">
        <v>50</v>
      </c>
      <c r="T77" s="115"/>
      <c r="U77" s="112"/>
      <c r="V77" s="112">
        <v>140</v>
      </c>
      <c r="W77" s="112">
        <v>163</v>
      </c>
      <c r="X77" s="112">
        <v>144</v>
      </c>
      <c r="Y77" s="112">
        <v>127</v>
      </c>
      <c r="Z77" s="112">
        <v>159</v>
      </c>
    </row>
    <row r="78" spans="1:26" x14ac:dyDescent="0.25">
      <c r="S78" s="115" t="s">
        <v>51</v>
      </c>
      <c r="T78" s="115"/>
      <c r="U78" s="112"/>
      <c r="V78" s="112">
        <v>116</v>
      </c>
      <c r="W78" s="112">
        <v>111</v>
      </c>
      <c r="X78" s="112">
        <v>107</v>
      </c>
      <c r="Y78" s="112">
        <v>97</v>
      </c>
      <c r="Z78" s="112">
        <v>87</v>
      </c>
    </row>
    <row r="79" spans="1:26" x14ac:dyDescent="0.25">
      <c r="S79" s="115" t="s">
        <v>52</v>
      </c>
      <c r="T79" s="115"/>
      <c r="U79" s="112"/>
      <c r="V79" s="112">
        <v>79</v>
      </c>
      <c r="W79" s="112">
        <v>71</v>
      </c>
      <c r="X79" s="112">
        <v>79</v>
      </c>
      <c r="Y79" s="112">
        <v>69</v>
      </c>
      <c r="Z79" s="112">
        <v>68</v>
      </c>
    </row>
    <row r="80" spans="1:26" x14ac:dyDescent="0.25">
      <c r="S80" s="118" t="s">
        <v>53</v>
      </c>
      <c r="T80" s="118"/>
      <c r="U80" s="112"/>
      <c r="V80" s="112">
        <v>24895</v>
      </c>
      <c r="W80" s="112">
        <v>26286</v>
      </c>
      <c r="X80" s="112">
        <v>26304</v>
      </c>
      <c r="Y80" s="112">
        <v>27551</v>
      </c>
      <c r="Z80" s="112">
        <v>29412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Greater Shepparton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2327</v>
      </c>
      <c r="W83" s="112">
        <v>2287</v>
      </c>
      <c r="X83" s="112">
        <v>2414</v>
      </c>
      <c r="Y83" s="112">
        <v>2431</v>
      </c>
      <c r="Z83" s="112">
        <v>2464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1860</v>
      </c>
      <c r="W84" s="112">
        <v>1889</v>
      </c>
      <c r="X84" s="112">
        <v>1895</v>
      </c>
      <c r="Y84" s="112">
        <v>1917</v>
      </c>
      <c r="Z84" s="112">
        <v>1990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3163</v>
      </c>
      <c r="W85" s="112">
        <v>3235</v>
      </c>
      <c r="X85" s="112">
        <v>3341</v>
      </c>
      <c r="Y85" s="112">
        <v>3453</v>
      </c>
      <c r="Z85" s="112">
        <v>3522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58,758</v>
      </c>
      <c r="D86" s="96">
        <f t="shared" ref="D86:D91" si="4">AD4</f>
        <v>5.8226024313372315E-2</v>
      </c>
      <c r="E86" s="97">
        <f t="shared" ref="E86:E91" si="5">AD4</f>
        <v>5.8226024313372315E-2</v>
      </c>
      <c r="F86" s="96">
        <f t="shared" ref="F86:F91" si="6">AF4</f>
        <v>0.15647142182333496</v>
      </c>
      <c r="G86" s="97">
        <f t="shared" ref="G86:G91" si="7">AF4</f>
        <v>0.15647142182333496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776</v>
      </c>
      <c r="W86" s="112">
        <v>842</v>
      </c>
      <c r="X86" s="112">
        <v>877</v>
      </c>
      <c r="Y86" s="112">
        <v>923</v>
      </c>
      <c r="Z86" s="112">
        <v>1018</v>
      </c>
    </row>
    <row r="87" spans="1:30" ht="15" customHeight="1" x14ac:dyDescent="0.25">
      <c r="A87" s="98" t="s">
        <v>4</v>
      </c>
      <c r="B87" s="49"/>
      <c r="C87" s="57" t="str">
        <f t="shared" si="3"/>
        <v>29,290</v>
      </c>
      <c r="D87" s="96">
        <f t="shared" si="4"/>
        <v>4.865561562421683E-2</v>
      </c>
      <c r="E87" s="97">
        <f t="shared" si="5"/>
        <v>4.865561562421683E-2</v>
      </c>
      <c r="F87" s="96">
        <f t="shared" si="6"/>
        <v>0.13027707030948532</v>
      </c>
      <c r="G87" s="97">
        <f t="shared" si="7"/>
        <v>0.13027707030948532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749</v>
      </c>
      <c r="W87" s="112">
        <v>740</v>
      </c>
      <c r="X87" s="112">
        <v>719</v>
      </c>
      <c r="Y87" s="112">
        <v>710</v>
      </c>
      <c r="Z87" s="112">
        <v>742</v>
      </c>
    </row>
    <row r="88" spans="1:30" ht="15" customHeight="1" x14ac:dyDescent="0.25">
      <c r="A88" s="98" t="s">
        <v>5</v>
      </c>
      <c r="B88" s="49"/>
      <c r="C88" s="57" t="str">
        <f t="shared" si="3"/>
        <v>29,415</v>
      </c>
      <c r="D88" s="96">
        <f t="shared" si="4"/>
        <v>6.7656346412108492E-2</v>
      </c>
      <c r="E88" s="97">
        <f t="shared" si="5"/>
        <v>6.7656346412108492E-2</v>
      </c>
      <c r="F88" s="96">
        <f t="shared" si="6"/>
        <v>0.18165749407463938</v>
      </c>
      <c r="G88" s="97">
        <f t="shared" si="7"/>
        <v>0.18165749407463938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964</v>
      </c>
      <c r="W88" s="112">
        <v>980</v>
      </c>
      <c r="X88" s="112">
        <v>995</v>
      </c>
      <c r="Y88" s="112">
        <v>1031</v>
      </c>
      <c r="Z88" s="112">
        <v>1076</v>
      </c>
    </row>
    <row r="89" spans="1:30" ht="15" customHeight="1" x14ac:dyDescent="0.25">
      <c r="A89" s="49" t="s">
        <v>6</v>
      </c>
      <c r="B89" s="49"/>
      <c r="C89" s="57" t="str">
        <f t="shared" si="3"/>
        <v>38,804</v>
      </c>
      <c r="D89" s="96">
        <f t="shared" si="4"/>
        <v>3.2927835600393918E-2</v>
      </c>
      <c r="E89" s="97">
        <f t="shared" si="5"/>
        <v>3.2927835600393918E-2</v>
      </c>
      <c r="F89" s="96">
        <f t="shared" si="6"/>
        <v>7.5558512112644749E-2</v>
      </c>
      <c r="G89" s="97">
        <f t="shared" si="7"/>
        <v>7.5558512112644749E-2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1778</v>
      </c>
      <c r="W89" s="112">
        <v>1816</v>
      </c>
      <c r="X89" s="112">
        <v>1870</v>
      </c>
      <c r="Y89" s="112">
        <v>1958</v>
      </c>
      <c r="Z89" s="112">
        <v>1955</v>
      </c>
    </row>
    <row r="90" spans="1:30" ht="15" customHeight="1" x14ac:dyDescent="0.25">
      <c r="A90" s="49" t="s">
        <v>96</v>
      </c>
      <c r="B90" s="49"/>
      <c r="C90" s="57" t="str">
        <f t="shared" si="3"/>
        <v>$42,443</v>
      </c>
      <c r="D90" s="96">
        <f t="shared" si="4"/>
        <v>-2.0655521854646697E-3</v>
      </c>
      <c r="E90" s="97">
        <f t="shared" si="5"/>
        <v>-2.0655521854646697E-3</v>
      </c>
      <c r="F90" s="96">
        <f t="shared" si="6"/>
        <v>0.10927334920281462</v>
      </c>
      <c r="G90" s="97">
        <f t="shared" si="7"/>
        <v>0.10927334920281462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3146</v>
      </c>
      <c r="W90" s="112">
        <v>3280</v>
      </c>
      <c r="X90" s="112">
        <v>3276</v>
      </c>
      <c r="Y90" s="112">
        <v>3300</v>
      </c>
      <c r="Z90" s="112">
        <v>3403</v>
      </c>
    </row>
    <row r="91" spans="1:30" ht="15" customHeight="1" x14ac:dyDescent="0.25">
      <c r="A91" s="49" t="s">
        <v>7</v>
      </c>
      <c r="B91" s="49"/>
      <c r="C91" s="57" t="str">
        <f t="shared" si="3"/>
        <v>$2,152.4 mil</v>
      </c>
      <c r="D91" s="96">
        <f t="shared" si="4"/>
        <v>6.1339158819728512E-2</v>
      </c>
      <c r="E91" s="97">
        <f t="shared" si="5"/>
        <v>6.1339158819728512E-2</v>
      </c>
      <c r="F91" s="96">
        <f t="shared" si="6"/>
        <v>0.26882446815006489</v>
      </c>
      <c r="G91" s="97">
        <f t="shared" si="7"/>
        <v>0.26882446815006489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18654</v>
      </c>
      <c r="W91" s="112">
        <v>18837</v>
      </c>
      <c r="X91" s="112">
        <v>19284</v>
      </c>
      <c r="Y91" s="112">
        <v>19329</v>
      </c>
      <c r="Z91" s="112">
        <v>20030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1495</v>
      </c>
      <c r="W93" s="112">
        <v>1559</v>
      </c>
      <c r="X93" s="112">
        <v>1616</v>
      </c>
      <c r="Y93" s="112">
        <v>1651</v>
      </c>
      <c r="Z93" s="112">
        <v>1668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3400</v>
      </c>
      <c r="W94" s="112">
        <v>3424</v>
      </c>
      <c r="X94" s="112">
        <v>3550</v>
      </c>
      <c r="Y94" s="112">
        <v>3689</v>
      </c>
      <c r="Z94" s="112">
        <v>3807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506</v>
      </c>
      <c r="W95" s="112">
        <v>499</v>
      </c>
      <c r="X95" s="112">
        <v>566</v>
      </c>
      <c r="Y95" s="112">
        <v>592</v>
      </c>
      <c r="Z95" s="112">
        <v>606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2337</v>
      </c>
      <c r="W96" s="112">
        <v>2510</v>
      </c>
      <c r="X96" s="112">
        <v>2606</v>
      </c>
      <c r="Y96" s="112">
        <v>2784</v>
      </c>
      <c r="Z96" s="112">
        <v>2870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2822</v>
      </c>
      <c r="W97" s="112">
        <v>2807</v>
      </c>
      <c r="X97" s="112">
        <v>2843</v>
      </c>
      <c r="Y97" s="112">
        <v>2805</v>
      </c>
      <c r="Z97" s="112">
        <v>2865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1779</v>
      </c>
      <c r="W98" s="112">
        <v>1772</v>
      </c>
      <c r="X98" s="112">
        <v>1801</v>
      </c>
      <c r="Y98" s="112">
        <v>1849</v>
      </c>
      <c r="Z98" s="112">
        <v>1882</v>
      </c>
    </row>
    <row r="99" spans="1:32" ht="15" customHeight="1" x14ac:dyDescent="0.25">
      <c r="S99" s="115" t="s">
        <v>197</v>
      </c>
      <c r="T99" s="115"/>
      <c r="U99" s="112"/>
      <c r="V99" s="112">
        <v>105</v>
      </c>
      <c r="W99" s="112">
        <v>104</v>
      </c>
      <c r="X99" s="112">
        <v>120</v>
      </c>
      <c r="Y99" s="112">
        <v>140</v>
      </c>
      <c r="Z99" s="112">
        <v>160</v>
      </c>
    </row>
    <row r="100" spans="1:32" ht="15" customHeight="1" x14ac:dyDescent="0.25">
      <c r="S100" s="115" t="s">
        <v>58</v>
      </c>
      <c r="T100" s="115"/>
      <c r="U100" s="112"/>
      <c r="V100" s="112">
        <v>1857</v>
      </c>
      <c r="W100" s="112">
        <v>1989</v>
      </c>
      <c r="X100" s="112">
        <v>2040</v>
      </c>
      <c r="Y100" s="112">
        <v>2028</v>
      </c>
      <c r="Z100" s="112">
        <v>2107</v>
      </c>
    </row>
    <row r="101" spans="1:32" x14ac:dyDescent="0.25">
      <c r="A101" s="18"/>
      <c r="S101" s="118" t="s">
        <v>53</v>
      </c>
      <c r="T101" s="118"/>
      <c r="U101" s="112"/>
      <c r="V101" s="112">
        <v>17426</v>
      </c>
      <c r="W101" s="112">
        <v>17654</v>
      </c>
      <c r="X101" s="112">
        <v>18066</v>
      </c>
      <c r="Y101" s="112">
        <v>18198</v>
      </c>
      <c r="Z101" s="112">
        <v>18730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37117</v>
      </c>
      <c r="W104" s="112">
        <v>38848</v>
      </c>
      <c r="X104" s="112">
        <v>41218</v>
      </c>
      <c r="Y104" s="112">
        <v>41855</v>
      </c>
      <c r="Z104" s="112">
        <v>44561</v>
      </c>
      <c r="AB104" s="109" t="str">
        <f>TEXT(Z104,"###,###")</f>
        <v>44,561</v>
      </c>
      <c r="AD104" s="130">
        <f>Z104/($Z$4)*100</f>
        <v>75.838183736682666</v>
      </c>
      <c r="AF104" s="109"/>
    </row>
    <row r="105" spans="1:32" x14ac:dyDescent="0.25">
      <c r="S105" s="115" t="s">
        <v>17</v>
      </c>
      <c r="T105" s="115"/>
      <c r="U105" s="112"/>
      <c r="V105" s="112">
        <v>8410</v>
      </c>
      <c r="W105" s="112">
        <v>9100</v>
      </c>
      <c r="X105" s="112">
        <v>8763</v>
      </c>
      <c r="Y105" s="112">
        <v>8912</v>
      </c>
      <c r="Z105" s="112">
        <v>9673</v>
      </c>
      <c r="AB105" s="109" t="str">
        <f>TEXT(Z105,"###,###")</f>
        <v>9,673</v>
      </c>
      <c r="AD105" s="130">
        <f>Z105/($Z$4)*100</f>
        <v>16.462439157221144</v>
      </c>
      <c r="AF105" s="109"/>
    </row>
    <row r="106" spans="1:32" x14ac:dyDescent="0.25">
      <c r="S106" s="118" t="s">
        <v>53</v>
      </c>
      <c r="T106" s="118"/>
      <c r="U106" s="120"/>
      <c r="V106" s="120">
        <v>45527</v>
      </c>
      <c r="W106" s="120">
        <v>47948</v>
      </c>
      <c r="X106" s="120">
        <v>49981</v>
      </c>
      <c r="Y106" s="120">
        <v>50767</v>
      </c>
      <c r="Z106" s="120">
        <v>54234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7826</v>
      </c>
      <c r="W108" s="112">
        <v>7066</v>
      </c>
      <c r="X108" s="112">
        <v>7444</v>
      </c>
      <c r="Y108" s="112">
        <v>7381</v>
      </c>
      <c r="Z108" s="112">
        <v>7600</v>
      </c>
      <c r="AB108" s="109" t="str">
        <f>TEXT(Z108,"###,###")</f>
        <v>7,600</v>
      </c>
      <c r="AD108" s="130">
        <f>Z108/($Z$4)*100</f>
        <v>12.934408931549745</v>
      </c>
      <c r="AF108" s="109"/>
    </row>
    <row r="109" spans="1:32" x14ac:dyDescent="0.25">
      <c r="S109" s="115" t="s">
        <v>20</v>
      </c>
      <c r="T109" s="115"/>
      <c r="U109" s="112"/>
      <c r="V109" s="112">
        <v>8206</v>
      </c>
      <c r="W109" s="112">
        <v>9097</v>
      </c>
      <c r="X109" s="112">
        <v>8873</v>
      </c>
      <c r="Y109" s="112">
        <v>9798</v>
      </c>
      <c r="Z109" s="112">
        <v>10129</v>
      </c>
      <c r="AB109" s="109" t="str">
        <f>TEXT(Z109,"###,###")</f>
        <v>10,129</v>
      </c>
      <c r="AD109" s="130">
        <f>Z109/($Z$4)*100</f>
        <v>17.238503693114129</v>
      </c>
      <c r="AF109" s="109"/>
    </row>
    <row r="110" spans="1:32" x14ac:dyDescent="0.25">
      <c r="S110" s="115" t="s">
        <v>21</v>
      </c>
      <c r="T110" s="115"/>
      <c r="U110" s="112"/>
      <c r="V110" s="112">
        <v>12754</v>
      </c>
      <c r="W110" s="112">
        <v>13023</v>
      </c>
      <c r="X110" s="112">
        <v>13479</v>
      </c>
      <c r="Y110" s="112">
        <v>13801</v>
      </c>
      <c r="Z110" s="112">
        <v>13860</v>
      </c>
      <c r="AB110" s="109" t="str">
        <f>TEXT(Z110,"###,###")</f>
        <v>13,860</v>
      </c>
      <c r="AD110" s="130">
        <f>Z110/($Z$4)*100</f>
        <v>23.588277340957827</v>
      </c>
      <c r="AF110" s="109"/>
    </row>
    <row r="111" spans="1:32" x14ac:dyDescent="0.25">
      <c r="S111" s="115" t="s">
        <v>22</v>
      </c>
      <c r="T111" s="115"/>
      <c r="U111" s="112"/>
      <c r="V111" s="112">
        <v>16694</v>
      </c>
      <c r="W111" s="112">
        <v>18660</v>
      </c>
      <c r="X111" s="112">
        <v>17953</v>
      </c>
      <c r="Y111" s="112">
        <v>19787</v>
      </c>
      <c r="Z111" s="112">
        <v>22650</v>
      </c>
      <c r="AB111" s="109" t="str">
        <f>TEXT(Z111,"###,###")</f>
        <v>22,650</v>
      </c>
      <c r="AD111" s="130">
        <f>Z111/($Z$4)*100</f>
        <v>38.547942407842335</v>
      </c>
      <c r="AF111" s="109"/>
    </row>
    <row r="112" spans="1:32" x14ac:dyDescent="0.25">
      <c r="S112" s="118" t="s">
        <v>53</v>
      </c>
      <c r="T112" s="118"/>
      <c r="U112" s="112"/>
      <c r="V112" s="112">
        <v>50810</v>
      </c>
      <c r="W112" s="112">
        <v>52728</v>
      </c>
      <c r="X112" s="112">
        <v>53102</v>
      </c>
      <c r="Y112" s="112">
        <v>55525</v>
      </c>
      <c r="Z112" s="112">
        <v>58760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41.4</v>
      </c>
      <c r="W118" s="131">
        <v>41.35</v>
      </c>
      <c r="X118" s="131">
        <v>41.46</v>
      </c>
      <c r="Y118" s="131">
        <v>41.59</v>
      </c>
      <c r="Z118" s="131">
        <v>41.39</v>
      </c>
      <c r="AB118" s="109" t="str">
        <f>TEXT(Z118,"##.0")</f>
        <v>41.4</v>
      </c>
    </row>
    <row r="120" spans="19:32" x14ac:dyDescent="0.25">
      <c r="S120" s="101" t="s">
        <v>98</v>
      </c>
      <c r="T120" s="112"/>
      <c r="U120" s="112"/>
      <c r="V120" s="112">
        <v>30225</v>
      </c>
      <c r="W120" s="112">
        <v>30891</v>
      </c>
      <c r="X120" s="112">
        <v>31350</v>
      </c>
      <c r="Y120" s="112">
        <v>31441</v>
      </c>
      <c r="Z120" s="112">
        <v>32673</v>
      </c>
      <c r="AB120" s="109" t="str">
        <f>TEXT(Z120,"###,###")</f>
        <v>32,673</v>
      </c>
    </row>
    <row r="121" spans="19:32" x14ac:dyDescent="0.25">
      <c r="S121" s="101" t="s">
        <v>99</v>
      </c>
      <c r="T121" s="112"/>
      <c r="U121" s="112"/>
      <c r="V121" s="112">
        <v>3108</v>
      </c>
      <c r="W121" s="112">
        <v>2811</v>
      </c>
      <c r="X121" s="112">
        <v>2972</v>
      </c>
      <c r="Y121" s="112">
        <v>2959</v>
      </c>
      <c r="Z121" s="112">
        <v>2924</v>
      </c>
      <c r="AB121" s="109" t="str">
        <f>TEXT(Z121,"###,###")</f>
        <v>2,924</v>
      </c>
    </row>
    <row r="122" spans="19:32" x14ac:dyDescent="0.25">
      <c r="S122" s="101" t="s">
        <v>100</v>
      </c>
      <c r="T122" s="112"/>
      <c r="U122" s="112"/>
      <c r="V122" s="112">
        <v>2749</v>
      </c>
      <c r="W122" s="112">
        <v>2790</v>
      </c>
      <c r="X122" s="112">
        <v>3021</v>
      </c>
      <c r="Y122" s="112">
        <v>3170</v>
      </c>
      <c r="Z122" s="112">
        <v>3206</v>
      </c>
      <c r="AB122" s="109" t="str">
        <f>TEXT(Z122,"###,###")</f>
        <v>3,206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32974</v>
      </c>
      <c r="W124" s="112">
        <v>33681</v>
      </c>
      <c r="X124" s="112">
        <v>34371</v>
      </c>
      <c r="Y124" s="112">
        <v>34611</v>
      </c>
      <c r="Z124" s="112">
        <v>35879</v>
      </c>
      <c r="AB124" s="109" t="str">
        <f>TEXT(Z124,"###,###")</f>
        <v>35,879</v>
      </c>
      <c r="AD124" s="127">
        <f>Z124/$Z$7*100</f>
        <v>92.462117307494069</v>
      </c>
    </row>
    <row r="125" spans="19:32" x14ac:dyDescent="0.25">
      <c r="S125" s="101" t="s">
        <v>102</v>
      </c>
      <c r="T125" s="112"/>
      <c r="U125" s="112"/>
      <c r="V125" s="112">
        <v>5857</v>
      </c>
      <c r="W125" s="112">
        <v>5601</v>
      </c>
      <c r="X125" s="112">
        <v>5993</v>
      </c>
      <c r="Y125" s="112">
        <v>6129</v>
      </c>
      <c r="Z125" s="112">
        <v>6130</v>
      </c>
      <c r="AB125" s="109" t="str">
        <f>TEXT(Z125,"###,###")</f>
        <v>6,130</v>
      </c>
      <c r="AD125" s="127">
        <f>Z125/$Z$7*100</f>
        <v>15.797340480362848</v>
      </c>
    </row>
    <row r="127" spans="19:32" x14ac:dyDescent="0.25">
      <c r="S127" s="101" t="s">
        <v>103</v>
      </c>
      <c r="T127" s="112"/>
      <c r="U127" s="112"/>
      <c r="V127" s="112">
        <v>18653</v>
      </c>
      <c r="W127" s="112">
        <v>18836</v>
      </c>
      <c r="X127" s="112">
        <v>19283</v>
      </c>
      <c r="Y127" s="112">
        <v>19328</v>
      </c>
      <c r="Z127" s="112">
        <v>20028</v>
      </c>
      <c r="AB127" s="109" t="str">
        <f>TEXT(Z127,"###,###")</f>
        <v>20,028</v>
      </c>
      <c r="AD127" s="127">
        <f>Z127/$Z$7*100</f>
        <v>51.61323574889186</v>
      </c>
    </row>
    <row r="128" spans="19:32" x14ac:dyDescent="0.25">
      <c r="S128" s="101" t="s">
        <v>104</v>
      </c>
      <c r="T128" s="112"/>
      <c r="U128" s="112"/>
      <c r="V128" s="112">
        <v>17426</v>
      </c>
      <c r="W128" s="112">
        <v>17654</v>
      </c>
      <c r="X128" s="112">
        <v>18063</v>
      </c>
      <c r="Y128" s="112">
        <v>18195</v>
      </c>
      <c r="Z128" s="112">
        <v>18734</v>
      </c>
      <c r="AB128" s="109" t="str">
        <f>TEXT(Z128,"###,###")</f>
        <v>18,734</v>
      </c>
      <c r="AD128" s="127">
        <f>Z128/$Z$7*100</f>
        <v>48.278527986805486</v>
      </c>
    </row>
    <row r="130" spans="19:20" x14ac:dyDescent="0.25">
      <c r="S130" s="101" t="s">
        <v>280</v>
      </c>
      <c r="T130" s="127">
        <v>84.200082465725174</v>
      </c>
    </row>
    <row r="131" spans="19:20" x14ac:dyDescent="0.25">
      <c r="S131" s="101" t="s">
        <v>281</v>
      </c>
      <c r="T131" s="127">
        <v>7.5353056385939592</v>
      </c>
    </row>
    <row r="132" spans="19:20" x14ac:dyDescent="0.25">
      <c r="S132" s="101" t="s">
        <v>282</v>
      </c>
      <c r="T132" s="127">
        <v>8.2620348417688891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E7ED56-53A3-4617-A8B7-76B5C3153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B2891F6-D212-475C-9E5F-D2036A75D6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0FFC70B-A4A1-4423-9CB4-42F3976502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7E3B97-1C2D-4ADB-B22C-260D1DD903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12218-D445-4922-835F-6F6F4555E797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204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204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 Ararat,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8846</v>
      </c>
      <c r="W4" s="108">
        <v>8755</v>
      </c>
      <c r="X4" s="108">
        <v>8879</v>
      </c>
      <c r="Y4" s="108">
        <v>8808</v>
      </c>
      <c r="Z4" s="108">
        <v>9269</v>
      </c>
      <c r="AB4" s="109" t="str">
        <f>TEXT(Z4,"###,###")</f>
        <v>9,269</v>
      </c>
      <c r="AD4" s="110">
        <f>Z4/Y4-1</f>
        <v>5.2338782924614025E-2</v>
      </c>
      <c r="AF4" s="110">
        <f>Z4/V4-1</f>
        <v>4.7818222925616105E-2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4567</v>
      </c>
      <c r="W5" s="108">
        <v>4519</v>
      </c>
      <c r="X5" s="108">
        <v>4556</v>
      </c>
      <c r="Y5" s="108">
        <v>4500</v>
      </c>
      <c r="Z5" s="108">
        <v>4692</v>
      </c>
      <c r="AB5" s="109" t="str">
        <f>TEXT(Z5,"###,###")</f>
        <v>4,692</v>
      </c>
      <c r="AD5" s="110">
        <f t="shared" ref="AD5:AD9" si="0">Z5/Y5-1</f>
        <v>4.2666666666666631E-2</v>
      </c>
      <c r="AF5" s="110">
        <f t="shared" ref="AF5:AF9" si="1">Z5/V5-1</f>
        <v>2.7370264944164724E-2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4281</v>
      </c>
      <c r="W6" s="108">
        <v>4241</v>
      </c>
      <c r="X6" s="108">
        <v>4324</v>
      </c>
      <c r="Y6" s="108">
        <v>4302</v>
      </c>
      <c r="Z6" s="108">
        <v>4567</v>
      </c>
      <c r="AB6" s="109" t="str">
        <f>TEXT(Z6,"###,###")</f>
        <v>4,567</v>
      </c>
      <c r="AD6" s="110">
        <f t="shared" si="0"/>
        <v>6.1599256159925675E-2</v>
      </c>
      <c r="AF6" s="110">
        <f t="shared" si="1"/>
        <v>6.6806820836253111E-2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6086</v>
      </c>
      <c r="W7" s="108">
        <v>5970</v>
      </c>
      <c r="X7" s="108">
        <v>6092</v>
      </c>
      <c r="Y7" s="108">
        <v>6034</v>
      </c>
      <c r="Z7" s="108">
        <v>6239</v>
      </c>
      <c r="AB7" s="109" t="str">
        <f>TEXT(Z7,"###,###")</f>
        <v>6,239</v>
      </c>
      <c r="AD7" s="110">
        <f t="shared" si="0"/>
        <v>3.3974146503148894E-2</v>
      </c>
      <c r="AF7" s="110">
        <f t="shared" si="1"/>
        <v>2.5139664804469275E-2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9,269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6,239</v>
      </c>
      <c r="P8" s="67"/>
      <c r="S8" s="107" t="s">
        <v>83</v>
      </c>
      <c r="T8" s="108"/>
      <c r="U8" s="108"/>
      <c r="V8" s="108">
        <v>37150.71</v>
      </c>
      <c r="W8" s="108">
        <v>39837.08</v>
      </c>
      <c r="X8" s="108">
        <v>36482.050000000003</v>
      </c>
      <c r="Y8" s="108">
        <v>39659.68</v>
      </c>
      <c r="Z8" s="108">
        <v>40418</v>
      </c>
      <c r="AB8" s="109" t="str">
        <f>TEXT(Z8,"$###,###")</f>
        <v>$40,418</v>
      </c>
      <c r="AD8" s="110">
        <f t="shared" si="0"/>
        <v>1.9120678734674712E-2</v>
      </c>
      <c r="AF8" s="110">
        <f t="shared" si="1"/>
        <v>8.7946905994528812E-2</v>
      </c>
    </row>
    <row r="9" spans="1:32" x14ac:dyDescent="0.25">
      <c r="A9" s="30" t="s">
        <v>14</v>
      </c>
      <c r="B9" s="71"/>
      <c r="C9" s="72"/>
      <c r="D9" s="73">
        <f>AD104</f>
        <v>68.259790700183416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51.771117166212534</v>
      </c>
      <c r="P9" s="74" t="s">
        <v>84</v>
      </c>
      <c r="S9" s="107" t="s">
        <v>7</v>
      </c>
      <c r="T9" s="108"/>
      <c r="U9" s="108"/>
      <c r="V9" s="108">
        <v>282652343</v>
      </c>
      <c r="W9" s="108">
        <v>310155376</v>
      </c>
      <c r="X9" s="108">
        <v>317595350</v>
      </c>
      <c r="Y9" s="108">
        <v>325180844</v>
      </c>
      <c r="Z9" s="108">
        <v>352685510</v>
      </c>
      <c r="AB9" s="109" t="str">
        <f>TEXT(Z9/1000000,"$#,###.0")&amp;" mil"</f>
        <v>$352.7 mil</v>
      </c>
      <c r="AD9" s="110">
        <f t="shared" si="0"/>
        <v>8.4582676093921449E-2</v>
      </c>
      <c r="AF9" s="110">
        <f t="shared" si="1"/>
        <v>0.24777140092555316</v>
      </c>
    </row>
    <row r="10" spans="1:32" x14ac:dyDescent="0.25">
      <c r="A10" s="30" t="s">
        <v>17</v>
      </c>
      <c r="B10" s="71"/>
      <c r="C10" s="72"/>
      <c r="D10" s="73">
        <f>AD105</f>
        <v>20.325817240263245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48.08462894694663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78.52219907036384</v>
      </c>
      <c r="P11" s="74" t="s">
        <v>84</v>
      </c>
      <c r="S11" s="107" t="s">
        <v>29</v>
      </c>
      <c r="T11" s="112"/>
      <c r="U11" s="112"/>
      <c r="V11" s="112">
        <v>7577</v>
      </c>
      <c r="W11" s="112">
        <v>7511</v>
      </c>
      <c r="X11" s="112">
        <v>7588</v>
      </c>
      <c r="Y11" s="112">
        <v>7511</v>
      </c>
      <c r="Z11" s="112">
        <v>7927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11.652508414810066</v>
      </c>
      <c r="P12" s="74" t="s">
        <v>84</v>
      </c>
      <c r="S12" s="107" t="s">
        <v>30</v>
      </c>
      <c r="T12" s="112"/>
      <c r="U12" s="112"/>
      <c r="V12" s="112">
        <v>1269</v>
      </c>
      <c r="W12" s="112">
        <v>1253</v>
      </c>
      <c r="X12" s="112">
        <v>1288</v>
      </c>
      <c r="Y12" s="112">
        <v>1297</v>
      </c>
      <c r="Z12" s="112">
        <v>1336</v>
      </c>
    </row>
    <row r="13" spans="1:32" ht="15" customHeight="1" x14ac:dyDescent="0.25">
      <c r="A13" s="30" t="s">
        <v>19</v>
      </c>
      <c r="B13" s="72"/>
      <c r="C13" s="72"/>
      <c r="D13" s="73">
        <f>AD108</f>
        <v>14.575466609127199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9.7611796762301655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15.751429496170029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23.648721544934727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16.709388016661325</v>
      </c>
      <c r="P15" s="74" t="s">
        <v>84</v>
      </c>
      <c r="S15" s="115" t="s">
        <v>60</v>
      </c>
      <c r="T15" s="115"/>
      <c r="U15" s="116"/>
      <c r="V15" s="116">
        <v>1078</v>
      </c>
      <c r="W15" s="116">
        <v>1147</v>
      </c>
      <c r="X15" s="116">
        <v>1197</v>
      </c>
      <c r="Y15" s="112">
        <v>1175</v>
      </c>
      <c r="Z15" s="112">
        <v>1194</v>
      </c>
      <c r="AB15" s="117">
        <f t="shared" ref="AB15:AB34" si="2">IF(Z15="np",0,Z15/$Z$34)</f>
        <v>0.12887209929843496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34.631567590894377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83.290611983338664</v>
      </c>
      <c r="P16" s="37" t="s">
        <v>84</v>
      </c>
      <c r="S16" s="115" t="s">
        <v>61</v>
      </c>
      <c r="T16" s="115"/>
      <c r="U16" s="116"/>
      <c r="V16" s="116">
        <v>51</v>
      </c>
      <c r="W16" s="116">
        <v>70</v>
      </c>
      <c r="X16" s="116">
        <v>90</v>
      </c>
      <c r="Y16" s="112">
        <v>96</v>
      </c>
      <c r="Z16" s="112">
        <v>114</v>
      </c>
      <c r="AB16" s="117">
        <f t="shared" si="2"/>
        <v>1.2304371289800324E-2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845</v>
      </c>
      <c r="W17" s="116">
        <v>769</v>
      </c>
      <c r="X17" s="116">
        <v>740</v>
      </c>
      <c r="Y17" s="112">
        <v>707</v>
      </c>
      <c r="Z17" s="112">
        <v>681</v>
      </c>
      <c r="AB17" s="117">
        <f t="shared" si="2"/>
        <v>7.3502428494333513E-2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39</v>
      </c>
      <c r="W18" s="116">
        <v>33</v>
      </c>
      <c r="X18" s="116">
        <v>44</v>
      </c>
      <c r="Y18" s="112">
        <v>40</v>
      </c>
      <c r="Z18" s="112">
        <v>36</v>
      </c>
      <c r="AB18" s="117">
        <f t="shared" si="2"/>
        <v>3.8855909336211547E-3</v>
      </c>
    </row>
    <row r="19" spans="1:28" x14ac:dyDescent="0.25">
      <c r="A19" s="63" t="str">
        <f>$S$1&amp;" ("&amp;$V$2&amp;" to "&amp;$Z$2&amp;")"</f>
        <v>Ararat (2017-18 to 2021-22)</v>
      </c>
      <c r="B19" s="63"/>
      <c r="C19" s="63"/>
      <c r="D19" s="63"/>
      <c r="E19" s="63"/>
      <c r="F19" s="63"/>
      <c r="G19" s="63" t="str">
        <f>$S$1&amp;" ("&amp;$V$2&amp;" to "&amp;$Z$2&amp;")"</f>
        <v>Ararat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394</v>
      </c>
      <c r="W19" s="116">
        <v>396</v>
      </c>
      <c r="X19" s="116">
        <v>388</v>
      </c>
      <c r="Y19" s="112">
        <v>388</v>
      </c>
      <c r="Z19" s="112">
        <v>406</v>
      </c>
      <c r="AB19" s="117">
        <f t="shared" si="2"/>
        <v>4.3820831084727466E-2</v>
      </c>
    </row>
    <row r="20" spans="1:28" x14ac:dyDescent="0.25">
      <c r="S20" s="115" t="s">
        <v>65</v>
      </c>
      <c r="T20" s="115"/>
      <c r="U20" s="116"/>
      <c r="V20" s="116">
        <v>427</v>
      </c>
      <c r="W20" s="116">
        <v>394</v>
      </c>
      <c r="X20" s="116">
        <v>341</v>
      </c>
      <c r="Y20" s="112">
        <v>417</v>
      </c>
      <c r="Z20" s="112">
        <v>381</v>
      </c>
      <c r="AB20" s="117">
        <f t="shared" si="2"/>
        <v>4.1122504047490557E-2</v>
      </c>
    </row>
    <row r="21" spans="1:28" x14ac:dyDescent="0.25">
      <c r="S21" s="115" t="s">
        <v>66</v>
      </c>
      <c r="T21" s="115"/>
      <c r="U21" s="116"/>
      <c r="V21" s="116">
        <v>613</v>
      </c>
      <c r="W21" s="116">
        <v>544</v>
      </c>
      <c r="X21" s="116">
        <v>556</v>
      </c>
      <c r="Y21" s="112">
        <v>605</v>
      </c>
      <c r="Z21" s="112">
        <v>666</v>
      </c>
      <c r="AB21" s="117">
        <f t="shared" si="2"/>
        <v>7.1883432271991371E-2</v>
      </c>
    </row>
    <row r="22" spans="1:28" x14ac:dyDescent="0.25">
      <c r="S22" s="115" t="s">
        <v>67</v>
      </c>
      <c r="T22" s="115"/>
      <c r="U22" s="116"/>
      <c r="V22" s="116">
        <v>542</v>
      </c>
      <c r="W22" s="116">
        <v>523</v>
      </c>
      <c r="X22" s="116">
        <v>546</v>
      </c>
      <c r="Y22" s="112">
        <v>538</v>
      </c>
      <c r="Z22" s="112">
        <v>629</v>
      </c>
      <c r="AB22" s="117">
        <f t="shared" si="2"/>
        <v>6.7889908256880738E-2</v>
      </c>
    </row>
    <row r="23" spans="1:28" x14ac:dyDescent="0.25">
      <c r="S23" s="115" t="s">
        <v>68</v>
      </c>
      <c r="T23" s="115"/>
      <c r="U23" s="116"/>
      <c r="V23" s="116">
        <v>269</v>
      </c>
      <c r="W23" s="116">
        <v>229</v>
      </c>
      <c r="X23" s="116">
        <v>243</v>
      </c>
      <c r="Y23" s="112">
        <v>259</v>
      </c>
      <c r="Z23" s="112">
        <v>266</v>
      </c>
      <c r="AB23" s="117">
        <f t="shared" si="2"/>
        <v>2.8710199676200754E-2</v>
      </c>
    </row>
    <row r="24" spans="1:28" x14ac:dyDescent="0.25">
      <c r="S24" s="115" t="s">
        <v>69</v>
      </c>
      <c r="T24" s="115"/>
      <c r="U24" s="116"/>
      <c r="V24" s="116">
        <v>23</v>
      </c>
      <c r="W24" s="116">
        <v>33</v>
      </c>
      <c r="X24" s="116">
        <v>31</v>
      </c>
      <c r="Y24" s="112">
        <v>38</v>
      </c>
      <c r="Z24" s="112">
        <v>38</v>
      </c>
      <c r="AB24" s="117">
        <f t="shared" si="2"/>
        <v>4.1014570966001083E-3</v>
      </c>
    </row>
    <row r="25" spans="1:28" x14ac:dyDescent="0.25">
      <c r="S25" s="115" t="s">
        <v>70</v>
      </c>
      <c r="T25" s="115"/>
      <c r="U25" s="116"/>
      <c r="V25" s="116">
        <v>167</v>
      </c>
      <c r="W25" s="116">
        <v>158</v>
      </c>
      <c r="X25" s="116">
        <v>165</v>
      </c>
      <c r="Y25" s="112">
        <v>163</v>
      </c>
      <c r="Z25" s="112">
        <v>171</v>
      </c>
      <c r="AB25" s="117">
        <f t="shared" si="2"/>
        <v>1.8456556934700486E-2</v>
      </c>
    </row>
    <row r="26" spans="1:28" x14ac:dyDescent="0.25">
      <c r="S26" s="115" t="s">
        <v>71</v>
      </c>
      <c r="T26" s="115"/>
      <c r="U26" s="116"/>
      <c r="V26" s="116">
        <v>141</v>
      </c>
      <c r="W26" s="116">
        <v>130</v>
      </c>
      <c r="X26" s="116">
        <v>130</v>
      </c>
      <c r="Y26" s="112">
        <v>136</v>
      </c>
      <c r="Z26" s="112">
        <v>143</v>
      </c>
      <c r="AB26" s="117">
        <f t="shared" si="2"/>
        <v>1.5434430652995143E-2</v>
      </c>
    </row>
    <row r="27" spans="1:28" x14ac:dyDescent="0.25">
      <c r="S27" s="115" t="s">
        <v>72</v>
      </c>
      <c r="T27" s="115"/>
      <c r="U27" s="116"/>
      <c r="V27" s="116">
        <v>294</v>
      </c>
      <c r="W27" s="116">
        <v>281</v>
      </c>
      <c r="X27" s="116">
        <v>311</v>
      </c>
      <c r="Y27" s="112">
        <v>242</v>
      </c>
      <c r="Z27" s="112">
        <v>253</v>
      </c>
      <c r="AB27" s="117">
        <f t="shared" si="2"/>
        <v>2.730706961683756E-2</v>
      </c>
    </row>
    <row r="28" spans="1:28" x14ac:dyDescent="0.25">
      <c r="S28" s="115" t="s">
        <v>73</v>
      </c>
      <c r="T28" s="115"/>
      <c r="U28" s="116"/>
      <c r="V28" s="116">
        <v>332</v>
      </c>
      <c r="W28" s="116">
        <v>356</v>
      </c>
      <c r="X28" s="116">
        <v>356</v>
      </c>
      <c r="Y28" s="112">
        <v>414</v>
      </c>
      <c r="Z28" s="112">
        <v>599</v>
      </c>
      <c r="AB28" s="117">
        <f t="shared" si="2"/>
        <v>6.4651915812196439E-2</v>
      </c>
    </row>
    <row r="29" spans="1:28" x14ac:dyDescent="0.25">
      <c r="S29" s="115" t="s">
        <v>74</v>
      </c>
      <c r="T29" s="115"/>
      <c r="U29" s="116"/>
      <c r="V29" s="116">
        <v>837</v>
      </c>
      <c r="W29" s="116">
        <v>1095</v>
      </c>
      <c r="X29" s="116">
        <v>897</v>
      </c>
      <c r="Y29" s="112">
        <v>785</v>
      </c>
      <c r="Z29" s="112">
        <v>790</v>
      </c>
      <c r="AB29" s="117">
        <f t="shared" si="2"/>
        <v>8.5267134376686454E-2</v>
      </c>
    </row>
    <row r="30" spans="1:28" x14ac:dyDescent="0.25">
      <c r="S30" s="115" t="s">
        <v>75</v>
      </c>
      <c r="T30" s="115"/>
      <c r="U30" s="116"/>
      <c r="V30" s="116">
        <v>556</v>
      </c>
      <c r="W30" s="116">
        <v>341</v>
      </c>
      <c r="X30" s="116">
        <v>502</v>
      </c>
      <c r="Y30" s="112">
        <v>486</v>
      </c>
      <c r="Z30" s="112">
        <v>555</v>
      </c>
      <c r="AB30" s="117">
        <f t="shared" si="2"/>
        <v>5.9902860226659471E-2</v>
      </c>
    </row>
    <row r="31" spans="1:28" x14ac:dyDescent="0.25">
      <c r="S31" s="115" t="s">
        <v>76</v>
      </c>
      <c r="T31" s="115"/>
      <c r="U31" s="116"/>
      <c r="V31" s="116">
        <v>1078</v>
      </c>
      <c r="W31" s="116">
        <v>1093</v>
      </c>
      <c r="X31" s="116">
        <v>1219</v>
      </c>
      <c r="Y31" s="112">
        <v>1280</v>
      </c>
      <c r="Z31" s="112">
        <v>1361</v>
      </c>
      <c r="AB31" s="117">
        <f t="shared" si="2"/>
        <v>0.14689692390717754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156</v>
      </c>
      <c r="W32" s="116">
        <v>173</v>
      </c>
      <c r="X32" s="116">
        <v>160</v>
      </c>
      <c r="Y32" s="112">
        <v>137</v>
      </c>
      <c r="Z32" s="112">
        <v>125</v>
      </c>
      <c r="AB32" s="117">
        <f t="shared" si="2"/>
        <v>1.3491635186184566E-2</v>
      </c>
    </row>
    <row r="33" spans="19:32" x14ac:dyDescent="0.25">
      <c r="S33" s="115" t="s">
        <v>78</v>
      </c>
      <c r="T33" s="115"/>
      <c r="U33" s="116"/>
      <c r="V33" s="116">
        <v>191</v>
      </c>
      <c r="W33" s="116">
        <v>183</v>
      </c>
      <c r="X33" s="116">
        <v>211</v>
      </c>
      <c r="Y33" s="112">
        <v>199</v>
      </c>
      <c r="Z33" s="112">
        <v>217</v>
      </c>
      <c r="AB33" s="117">
        <f t="shared" si="2"/>
        <v>2.3421478683216406E-2</v>
      </c>
    </row>
    <row r="34" spans="19:32" x14ac:dyDescent="0.25">
      <c r="S34" s="118" t="s">
        <v>53</v>
      </c>
      <c r="T34" s="118"/>
      <c r="U34" s="119"/>
      <c r="V34" s="119">
        <v>8848</v>
      </c>
      <c r="W34" s="119">
        <v>8755</v>
      </c>
      <c r="X34" s="119">
        <v>8883</v>
      </c>
      <c r="Y34" s="120">
        <v>8808</v>
      </c>
      <c r="Z34" s="120">
        <v>9265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5104</v>
      </c>
      <c r="W37" s="112">
        <v>5011</v>
      </c>
      <c r="X37" s="112">
        <v>4993</v>
      </c>
      <c r="Y37" s="112">
        <v>5095</v>
      </c>
      <c r="Z37" s="112">
        <v>5199</v>
      </c>
      <c r="AB37" s="132">
        <f>Z37/Z40*100</f>
        <v>83.290611983338664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981</v>
      </c>
      <c r="W38" s="112">
        <v>963</v>
      </c>
      <c r="X38" s="112">
        <v>1094</v>
      </c>
      <c r="Y38" s="112">
        <v>940</v>
      </c>
      <c r="Z38" s="112">
        <v>1043</v>
      </c>
      <c r="AB38" s="132">
        <f>Z38/Z40*100</f>
        <v>16.709388016661325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6085</v>
      </c>
      <c r="W40" s="112">
        <v>5974</v>
      </c>
      <c r="X40" s="112">
        <v>6087</v>
      </c>
      <c r="Y40" s="112">
        <v>6035</v>
      </c>
      <c r="Z40" s="112">
        <v>6242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5</v>
      </c>
      <c r="X44" s="112">
        <v>0</v>
      </c>
      <c r="Y44" s="112">
        <v>5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105</v>
      </c>
      <c r="W45" s="112">
        <v>113</v>
      </c>
      <c r="X45" s="112">
        <v>124</v>
      </c>
      <c r="Y45" s="112">
        <v>142</v>
      </c>
      <c r="Z45" s="112">
        <v>130</v>
      </c>
    </row>
    <row r="46" spans="19:32" x14ac:dyDescent="0.25">
      <c r="S46" s="115" t="s">
        <v>38</v>
      </c>
      <c r="T46" s="115"/>
      <c r="U46" s="112"/>
      <c r="V46" s="112">
        <v>294</v>
      </c>
      <c r="W46" s="112">
        <v>271</v>
      </c>
      <c r="X46" s="112">
        <v>279</v>
      </c>
      <c r="Y46" s="112">
        <v>248</v>
      </c>
      <c r="Z46" s="112">
        <v>268</v>
      </c>
    </row>
    <row r="47" spans="19:32" x14ac:dyDescent="0.25">
      <c r="S47" s="115" t="s">
        <v>39</v>
      </c>
      <c r="T47" s="115"/>
      <c r="U47" s="112"/>
      <c r="V47" s="112">
        <v>385</v>
      </c>
      <c r="W47" s="112">
        <v>410</v>
      </c>
      <c r="X47" s="112">
        <v>431</v>
      </c>
      <c r="Y47" s="112">
        <v>379</v>
      </c>
      <c r="Z47" s="112">
        <v>397</v>
      </c>
    </row>
    <row r="48" spans="19:32" x14ac:dyDescent="0.25">
      <c r="S48" s="115" t="s">
        <v>40</v>
      </c>
      <c r="T48" s="115"/>
      <c r="U48" s="112"/>
      <c r="V48" s="112">
        <v>512</v>
      </c>
      <c r="W48" s="112">
        <v>510</v>
      </c>
      <c r="X48" s="112">
        <v>469</v>
      </c>
      <c r="Y48" s="112">
        <v>551</v>
      </c>
      <c r="Z48" s="112">
        <v>548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461</v>
      </c>
      <c r="W49" s="112">
        <v>388</v>
      </c>
      <c r="X49" s="112">
        <v>460</v>
      </c>
      <c r="Y49" s="112">
        <v>448</v>
      </c>
      <c r="Z49" s="112">
        <v>534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Ararat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339</v>
      </c>
      <c r="W50" s="112">
        <v>375</v>
      </c>
      <c r="X50" s="112">
        <v>363</v>
      </c>
      <c r="Y50" s="112">
        <v>373</v>
      </c>
      <c r="Z50" s="112">
        <v>429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346</v>
      </c>
      <c r="W51" s="112">
        <v>388</v>
      </c>
      <c r="X51" s="112">
        <v>381</v>
      </c>
      <c r="Y51" s="112">
        <v>355</v>
      </c>
      <c r="Z51" s="112">
        <v>364</v>
      </c>
    </row>
    <row r="52" spans="1:26" ht="15" customHeight="1" x14ac:dyDescent="0.25">
      <c r="S52" s="115" t="s">
        <v>44</v>
      </c>
      <c r="T52" s="115"/>
      <c r="U52" s="112"/>
      <c r="V52" s="112">
        <v>421</v>
      </c>
      <c r="W52" s="112">
        <v>380</v>
      </c>
      <c r="X52" s="112">
        <v>343</v>
      </c>
      <c r="Y52" s="112">
        <v>360</v>
      </c>
      <c r="Z52" s="112">
        <v>368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438</v>
      </c>
      <c r="W53" s="112">
        <v>461</v>
      </c>
      <c r="X53" s="112">
        <v>466</v>
      </c>
      <c r="Y53" s="112">
        <v>397</v>
      </c>
      <c r="Z53" s="112">
        <v>406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460</v>
      </c>
      <c r="W54" s="112">
        <v>438</v>
      </c>
      <c r="X54" s="112">
        <v>419</v>
      </c>
      <c r="Y54" s="112">
        <v>419</v>
      </c>
      <c r="Z54" s="112">
        <v>395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373</v>
      </c>
      <c r="W55" s="112">
        <v>352</v>
      </c>
      <c r="X55" s="112">
        <v>386</v>
      </c>
      <c r="Y55" s="112">
        <v>359</v>
      </c>
      <c r="Z55" s="112">
        <v>387</v>
      </c>
    </row>
    <row r="56" spans="1:26" ht="15" customHeight="1" x14ac:dyDescent="0.25">
      <c r="S56" s="115" t="s">
        <v>48</v>
      </c>
      <c r="T56" s="115"/>
      <c r="U56" s="112"/>
      <c r="V56" s="112">
        <v>206</v>
      </c>
      <c r="W56" s="112">
        <v>210</v>
      </c>
      <c r="X56" s="112">
        <v>210</v>
      </c>
      <c r="Y56" s="112">
        <v>245</v>
      </c>
      <c r="Z56" s="112">
        <v>241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119</v>
      </c>
      <c r="W57" s="112">
        <v>131</v>
      </c>
      <c r="X57" s="112">
        <v>126</v>
      </c>
      <c r="Y57" s="112">
        <v>110</v>
      </c>
      <c r="Z57" s="112">
        <v>106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39</v>
      </c>
      <c r="W58" s="112">
        <v>40</v>
      </c>
      <c r="X58" s="112">
        <v>47</v>
      </c>
      <c r="Y58" s="112">
        <v>63</v>
      </c>
      <c r="Z58" s="112">
        <v>62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</v>
      </c>
      <c r="W59" s="112">
        <v>27</v>
      </c>
      <c r="X59" s="112">
        <v>28</v>
      </c>
      <c r="Y59" s="112">
        <v>22</v>
      </c>
      <c r="Z59" s="112">
        <v>23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32</v>
      </c>
      <c r="W60" s="112">
        <v>22</v>
      </c>
      <c r="X60" s="112">
        <v>21</v>
      </c>
      <c r="Y60" s="112">
        <v>24</v>
      </c>
      <c r="Z60" s="112">
        <v>26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4564</v>
      </c>
      <c r="W61" s="112">
        <v>4515</v>
      </c>
      <c r="X61" s="112">
        <v>4561</v>
      </c>
      <c r="Y61" s="112">
        <v>4500</v>
      </c>
      <c r="Z61" s="112">
        <v>4696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3</v>
      </c>
      <c r="Y63" s="112">
        <v>3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124</v>
      </c>
      <c r="W64" s="112">
        <v>115</v>
      </c>
      <c r="X64" s="112">
        <v>140</v>
      </c>
      <c r="Y64" s="112">
        <v>129</v>
      </c>
      <c r="Z64" s="112">
        <v>144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Ararat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306</v>
      </c>
      <c r="W65" s="112">
        <v>295</v>
      </c>
      <c r="X65" s="112">
        <v>268</v>
      </c>
      <c r="Y65" s="112">
        <v>292</v>
      </c>
      <c r="Z65" s="112">
        <v>337</v>
      </c>
    </row>
    <row r="66" spans="1:26" x14ac:dyDescent="0.25">
      <c r="S66" s="115" t="s">
        <v>39</v>
      </c>
      <c r="T66" s="115"/>
      <c r="U66" s="112"/>
      <c r="V66" s="112">
        <v>370</v>
      </c>
      <c r="W66" s="112">
        <v>335</v>
      </c>
      <c r="X66" s="112">
        <v>370</v>
      </c>
      <c r="Y66" s="112">
        <v>373</v>
      </c>
      <c r="Z66" s="112">
        <v>408</v>
      </c>
    </row>
    <row r="67" spans="1:26" x14ac:dyDescent="0.25">
      <c r="S67" s="115" t="s">
        <v>40</v>
      </c>
      <c r="T67" s="115"/>
      <c r="U67" s="112"/>
      <c r="V67" s="112">
        <v>499</v>
      </c>
      <c r="W67" s="112">
        <v>477</v>
      </c>
      <c r="X67" s="112">
        <v>448</v>
      </c>
      <c r="Y67" s="112">
        <v>453</v>
      </c>
      <c r="Z67" s="112">
        <v>439</v>
      </c>
    </row>
    <row r="68" spans="1:26" x14ac:dyDescent="0.25">
      <c r="S68" s="115" t="s">
        <v>41</v>
      </c>
      <c r="T68" s="115"/>
      <c r="U68" s="112"/>
      <c r="V68" s="112">
        <v>374</v>
      </c>
      <c r="W68" s="112">
        <v>368</v>
      </c>
      <c r="X68" s="112">
        <v>420</v>
      </c>
      <c r="Y68" s="112">
        <v>430</v>
      </c>
      <c r="Z68" s="112">
        <v>465</v>
      </c>
    </row>
    <row r="69" spans="1:26" x14ac:dyDescent="0.25">
      <c r="S69" s="115" t="s">
        <v>42</v>
      </c>
      <c r="T69" s="115"/>
      <c r="U69" s="112"/>
      <c r="V69" s="112">
        <v>334</v>
      </c>
      <c r="W69" s="112">
        <v>343</v>
      </c>
      <c r="X69" s="112">
        <v>335</v>
      </c>
      <c r="Y69" s="112">
        <v>316</v>
      </c>
      <c r="Z69" s="112">
        <v>371</v>
      </c>
    </row>
    <row r="70" spans="1:26" x14ac:dyDescent="0.25">
      <c r="S70" s="115" t="s">
        <v>43</v>
      </c>
      <c r="T70" s="115"/>
      <c r="U70" s="112"/>
      <c r="V70" s="112">
        <v>386</v>
      </c>
      <c r="W70" s="112">
        <v>376</v>
      </c>
      <c r="X70" s="112">
        <v>374</v>
      </c>
      <c r="Y70" s="112">
        <v>381</v>
      </c>
      <c r="Z70" s="112">
        <v>392</v>
      </c>
    </row>
    <row r="71" spans="1:26" x14ac:dyDescent="0.25">
      <c r="S71" s="115" t="s">
        <v>44</v>
      </c>
      <c r="T71" s="115"/>
      <c r="U71" s="112"/>
      <c r="V71" s="112">
        <v>411</v>
      </c>
      <c r="W71" s="112">
        <v>428</v>
      </c>
      <c r="X71" s="112">
        <v>440</v>
      </c>
      <c r="Y71" s="112">
        <v>391</v>
      </c>
      <c r="Z71" s="112">
        <v>411</v>
      </c>
    </row>
    <row r="72" spans="1:26" x14ac:dyDescent="0.25">
      <c r="S72" s="115" t="s">
        <v>45</v>
      </c>
      <c r="T72" s="115"/>
      <c r="U72" s="112"/>
      <c r="V72" s="112">
        <v>444</v>
      </c>
      <c r="W72" s="112">
        <v>428</v>
      </c>
      <c r="X72" s="112">
        <v>431</v>
      </c>
      <c r="Y72" s="112">
        <v>469</v>
      </c>
      <c r="Z72" s="112">
        <v>472</v>
      </c>
    </row>
    <row r="73" spans="1:26" x14ac:dyDescent="0.25">
      <c r="S73" s="115" t="s">
        <v>46</v>
      </c>
      <c r="T73" s="115"/>
      <c r="U73" s="112"/>
      <c r="V73" s="112">
        <v>412</v>
      </c>
      <c r="W73" s="112">
        <v>418</v>
      </c>
      <c r="X73" s="112">
        <v>420</v>
      </c>
      <c r="Y73" s="112">
        <v>395</v>
      </c>
      <c r="Z73" s="112">
        <v>407</v>
      </c>
    </row>
    <row r="74" spans="1:26" x14ac:dyDescent="0.25">
      <c r="S74" s="115" t="s">
        <v>47</v>
      </c>
      <c r="T74" s="115"/>
      <c r="U74" s="112"/>
      <c r="V74" s="112">
        <v>322</v>
      </c>
      <c r="W74" s="112">
        <v>328</v>
      </c>
      <c r="X74" s="112">
        <v>333</v>
      </c>
      <c r="Y74" s="112">
        <v>321</v>
      </c>
      <c r="Z74" s="112">
        <v>356</v>
      </c>
    </row>
    <row r="75" spans="1:26" x14ac:dyDescent="0.25">
      <c r="S75" s="115" t="s">
        <v>48</v>
      </c>
      <c r="T75" s="115"/>
      <c r="U75" s="112"/>
      <c r="V75" s="112">
        <v>177</v>
      </c>
      <c r="W75" s="112">
        <v>185</v>
      </c>
      <c r="X75" s="112">
        <v>194</v>
      </c>
      <c r="Y75" s="112">
        <v>194</v>
      </c>
      <c r="Z75" s="112">
        <v>199</v>
      </c>
    </row>
    <row r="76" spans="1:26" x14ac:dyDescent="0.25">
      <c r="S76" s="115" t="s">
        <v>49</v>
      </c>
      <c r="T76" s="115"/>
      <c r="U76" s="112"/>
      <c r="V76" s="112">
        <v>57</v>
      </c>
      <c r="W76" s="112">
        <v>57</v>
      </c>
      <c r="X76" s="112">
        <v>72</v>
      </c>
      <c r="Y76" s="112">
        <v>85</v>
      </c>
      <c r="Z76" s="112">
        <v>92</v>
      </c>
    </row>
    <row r="77" spans="1:26" x14ac:dyDescent="0.25">
      <c r="S77" s="115" t="s">
        <v>50</v>
      </c>
      <c r="T77" s="115"/>
      <c r="U77" s="112"/>
      <c r="V77" s="112">
        <v>37</v>
      </c>
      <c r="W77" s="112">
        <v>42</v>
      </c>
      <c r="X77" s="112">
        <v>42</v>
      </c>
      <c r="Y77" s="112">
        <v>36</v>
      </c>
      <c r="Z77" s="112">
        <v>40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19</v>
      </c>
      <c r="X78" s="112">
        <v>20</v>
      </c>
      <c r="Y78" s="112">
        <v>18</v>
      </c>
      <c r="Z78" s="112">
        <v>17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14</v>
      </c>
      <c r="X79" s="112">
        <v>17</v>
      </c>
      <c r="Y79" s="112">
        <v>16</v>
      </c>
      <c r="Z79" s="112">
        <v>19</v>
      </c>
    </row>
    <row r="80" spans="1:26" x14ac:dyDescent="0.25">
      <c r="S80" s="118" t="s">
        <v>53</v>
      </c>
      <c r="T80" s="118"/>
      <c r="U80" s="112"/>
      <c r="V80" s="112">
        <v>4285</v>
      </c>
      <c r="W80" s="112">
        <v>4238</v>
      </c>
      <c r="X80" s="112">
        <v>4324</v>
      </c>
      <c r="Y80" s="112">
        <v>4302</v>
      </c>
      <c r="Z80" s="112">
        <v>4566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Ararat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257</v>
      </c>
      <c r="W83" s="112">
        <v>268</v>
      </c>
      <c r="X83" s="112">
        <v>275</v>
      </c>
      <c r="Y83" s="112">
        <v>257</v>
      </c>
      <c r="Z83" s="112">
        <v>257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227</v>
      </c>
      <c r="W84" s="112">
        <v>228</v>
      </c>
      <c r="X84" s="112">
        <v>235</v>
      </c>
      <c r="Y84" s="112">
        <v>232</v>
      </c>
      <c r="Z84" s="112">
        <v>225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418</v>
      </c>
      <c r="W85" s="112">
        <v>425</v>
      </c>
      <c r="X85" s="112">
        <v>441</v>
      </c>
      <c r="Y85" s="112">
        <v>446</v>
      </c>
      <c r="Z85" s="112">
        <v>442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9,269</v>
      </c>
      <c r="D86" s="96">
        <f t="shared" ref="D86:D91" si="4">AD4</f>
        <v>5.2338782924614025E-2</v>
      </c>
      <c r="E86" s="97">
        <f t="shared" ref="E86:E91" si="5">AD4</f>
        <v>5.2338782924614025E-2</v>
      </c>
      <c r="F86" s="96">
        <f t="shared" ref="F86:F91" si="6">AF4</f>
        <v>4.7818222925616105E-2</v>
      </c>
      <c r="G86" s="97">
        <f t="shared" ref="G86:G91" si="7">AF4</f>
        <v>4.7818222925616105E-2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358</v>
      </c>
      <c r="W86" s="112">
        <v>343</v>
      </c>
      <c r="X86" s="112">
        <v>349</v>
      </c>
      <c r="Y86" s="112">
        <v>344</v>
      </c>
      <c r="Z86" s="112">
        <v>344</v>
      </c>
    </row>
    <row r="87" spans="1:30" ht="15" customHeight="1" x14ac:dyDescent="0.25">
      <c r="A87" s="98" t="s">
        <v>4</v>
      </c>
      <c r="B87" s="49"/>
      <c r="C87" s="57" t="str">
        <f t="shared" si="3"/>
        <v>4,692</v>
      </c>
      <c r="D87" s="96">
        <f t="shared" si="4"/>
        <v>4.2666666666666631E-2</v>
      </c>
      <c r="E87" s="97">
        <f t="shared" si="5"/>
        <v>4.2666666666666631E-2</v>
      </c>
      <c r="F87" s="96">
        <f t="shared" si="6"/>
        <v>2.7370264944164724E-2</v>
      </c>
      <c r="G87" s="97">
        <f t="shared" si="7"/>
        <v>2.7370264944164724E-2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83</v>
      </c>
      <c r="W87" s="112">
        <v>70</v>
      </c>
      <c r="X87" s="112">
        <v>71</v>
      </c>
      <c r="Y87" s="112">
        <v>78</v>
      </c>
      <c r="Z87" s="112">
        <v>93</v>
      </c>
    </row>
    <row r="88" spans="1:30" ht="15" customHeight="1" x14ac:dyDescent="0.25">
      <c r="A88" s="98" t="s">
        <v>5</v>
      </c>
      <c r="B88" s="49"/>
      <c r="C88" s="57" t="str">
        <f t="shared" si="3"/>
        <v>4,567</v>
      </c>
      <c r="D88" s="96">
        <f t="shared" si="4"/>
        <v>6.1599256159925675E-2</v>
      </c>
      <c r="E88" s="97">
        <f t="shared" si="5"/>
        <v>6.1599256159925675E-2</v>
      </c>
      <c r="F88" s="96">
        <f t="shared" si="6"/>
        <v>6.6806820836253111E-2</v>
      </c>
      <c r="G88" s="97">
        <f t="shared" si="7"/>
        <v>6.6806820836253111E-2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129</v>
      </c>
      <c r="W88" s="112">
        <v>106</v>
      </c>
      <c r="X88" s="112">
        <v>115</v>
      </c>
      <c r="Y88" s="112">
        <v>130</v>
      </c>
      <c r="Z88" s="112">
        <v>128</v>
      </c>
    </row>
    <row r="89" spans="1:30" ht="15" customHeight="1" x14ac:dyDescent="0.25">
      <c r="A89" s="49" t="s">
        <v>6</v>
      </c>
      <c r="B89" s="49"/>
      <c r="C89" s="57" t="str">
        <f t="shared" si="3"/>
        <v>6,239</v>
      </c>
      <c r="D89" s="96">
        <f t="shared" si="4"/>
        <v>3.3974146503148894E-2</v>
      </c>
      <c r="E89" s="97">
        <f t="shared" si="5"/>
        <v>3.3974146503148894E-2</v>
      </c>
      <c r="F89" s="96">
        <f t="shared" si="6"/>
        <v>2.5139664804469275E-2</v>
      </c>
      <c r="G89" s="97">
        <f t="shared" si="7"/>
        <v>2.5139664804469275E-2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196</v>
      </c>
      <c r="W89" s="112">
        <v>207</v>
      </c>
      <c r="X89" s="112">
        <v>219</v>
      </c>
      <c r="Y89" s="112">
        <v>224</v>
      </c>
      <c r="Z89" s="112">
        <v>230</v>
      </c>
    </row>
    <row r="90" spans="1:30" ht="15" customHeight="1" x14ac:dyDescent="0.25">
      <c r="A90" s="49" t="s">
        <v>96</v>
      </c>
      <c r="B90" s="49"/>
      <c r="C90" s="57" t="str">
        <f t="shared" si="3"/>
        <v>$40,418</v>
      </c>
      <c r="D90" s="96">
        <f t="shared" si="4"/>
        <v>1.9120678734674712E-2</v>
      </c>
      <c r="E90" s="97">
        <f t="shared" si="5"/>
        <v>1.9120678734674712E-2</v>
      </c>
      <c r="F90" s="96">
        <f t="shared" si="6"/>
        <v>8.7946905994528812E-2</v>
      </c>
      <c r="G90" s="97">
        <f t="shared" si="7"/>
        <v>8.7946905994528812E-2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723</v>
      </c>
      <c r="W90" s="112">
        <v>691</v>
      </c>
      <c r="X90" s="112">
        <v>704</v>
      </c>
      <c r="Y90" s="112">
        <v>679</v>
      </c>
      <c r="Z90" s="112">
        <v>757</v>
      </c>
    </row>
    <row r="91" spans="1:30" ht="15" customHeight="1" x14ac:dyDescent="0.25">
      <c r="A91" s="49" t="s">
        <v>7</v>
      </c>
      <c r="B91" s="49"/>
      <c r="C91" s="57" t="str">
        <f t="shared" si="3"/>
        <v>$352.7 mil</v>
      </c>
      <c r="D91" s="96">
        <f t="shared" si="4"/>
        <v>8.4582676093921449E-2</v>
      </c>
      <c r="E91" s="97">
        <f t="shared" si="5"/>
        <v>8.4582676093921449E-2</v>
      </c>
      <c r="F91" s="96">
        <f t="shared" si="6"/>
        <v>0.24777140092555316</v>
      </c>
      <c r="G91" s="97">
        <f t="shared" si="7"/>
        <v>0.24777140092555316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3146</v>
      </c>
      <c r="W91" s="112">
        <v>3088</v>
      </c>
      <c r="X91" s="112">
        <v>3181</v>
      </c>
      <c r="Y91" s="112">
        <v>3122</v>
      </c>
      <c r="Z91" s="112">
        <v>3230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182</v>
      </c>
      <c r="W93" s="112">
        <v>182</v>
      </c>
      <c r="X93" s="112">
        <v>196</v>
      </c>
      <c r="Y93" s="112">
        <v>186</v>
      </c>
      <c r="Z93" s="112">
        <v>187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488</v>
      </c>
      <c r="W94" s="112">
        <v>499</v>
      </c>
      <c r="X94" s="112">
        <v>495</v>
      </c>
      <c r="Y94" s="112">
        <v>473</v>
      </c>
      <c r="Z94" s="112">
        <v>487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76</v>
      </c>
      <c r="W95" s="112">
        <v>82</v>
      </c>
      <c r="X95" s="112">
        <v>90</v>
      </c>
      <c r="Y95" s="112">
        <v>93</v>
      </c>
      <c r="Z95" s="112">
        <v>100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502</v>
      </c>
      <c r="W96" s="112">
        <v>508</v>
      </c>
      <c r="X96" s="112">
        <v>513</v>
      </c>
      <c r="Y96" s="112">
        <v>518</v>
      </c>
      <c r="Z96" s="112">
        <v>537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362</v>
      </c>
      <c r="W97" s="112">
        <v>351</v>
      </c>
      <c r="X97" s="112">
        <v>352</v>
      </c>
      <c r="Y97" s="112">
        <v>377</v>
      </c>
      <c r="Z97" s="112">
        <v>382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282</v>
      </c>
      <c r="W98" s="112">
        <v>252</v>
      </c>
      <c r="X98" s="112">
        <v>248</v>
      </c>
      <c r="Y98" s="112">
        <v>251</v>
      </c>
      <c r="Z98" s="112">
        <v>268</v>
      </c>
    </row>
    <row r="99" spans="1:32" ht="15" customHeight="1" x14ac:dyDescent="0.25">
      <c r="S99" s="115" t="s">
        <v>197</v>
      </c>
      <c r="T99" s="115"/>
      <c r="U99" s="112"/>
      <c r="V99" s="112">
        <v>21</v>
      </c>
      <c r="W99" s="112">
        <v>23</v>
      </c>
      <c r="X99" s="112">
        <v>25</v>
      </c>
      <c r="Y99" s="112">
        <v>33</v>
      </c>
      <c r="Z99" s="112">
        <v>32</v>
      </c>
    </row>
    <row r="100" spans="1:32" ht="15" customHeight="1" x14ac:dyDescent="0.25">
      <c r="S100" s="115" t="s">
        <v>58</v>
      </c>
      <c r="T100" s="115"/>
      <c r="U100" s="112"/>
      <c r="V100" s="112">
        <v>474</v>
      </c>
      <c r="W100" s="112">
        <v>446</v>
      </c>
      <c r="X100" s="112">
        <v>452</v>
      </c>
      <c r="Y100" s="112">
        <v>432</v>
      </c>
      <c r="Z100" s="112">
        <v>487</v>
      </c>
    </row>
    <row r="101" spans="1:32" x14ac:dyDescent="0.25">
      <c r="A101" s="18"/>
      <c r="S101" s="118" t="s">
        <v>53</v>
      </c>
      <c r="T101" s="118"/>
      <c r="U101" s="112"/>
      <c r="V101" s="112">
        <v>2939</v>
      </c>
      <c r="W101" s="112">
        <v>2885</v>
      </c>
      <c r="X101" s="112">
        <v>2914</v>
      </c>
      <c r="Y101" s="112">
        <v>2909</v>
      </c>
      <c r="Z101" s="112">
        <v>2997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5679</v>
      </c>
      <c r="W104" s="112">
        <v>5673</v>
      </c>
      <c r="X104" s="112">
        <v>5825</v>
      </c>
      <c r="Y104" s="112">
        <v>5870</v>
      </c>
      <c r="Z104" s="112">
        <v>6327</v>
      </c>
      <c r="AB104" s="109" t="str">
        <f>TEXT(Z104,"###,###")</f>
        <v>6,327</v>
      </c>
      <c r="AD104" s="130">
        <f>Z104/($Z$4)*100</f>
        <v>68.259790700183416</v>
      </c>
      <c r="AF104" s="109"/>
    </row>
    <row r="105" spans="1:32" x14ac:dyDescent="0.25">
      <c r="S105" s="115" t="s">
        <v>17</v>
      </c>
      <c r="T105" s="115"/>
      <c r="U105" s="112"/>
      <c r="V105" s="112">
        <v>1884</v>
      </c>
      <c r="W105" s="112">
        <v>1952</v>
      </c>
      <c r="X105" s="112">
        <v>1958</v>
      </c>
      <c r="Y105" s="112">
        <v>1820</v>
      </c>
      <c r="Z105" s="112">
        <v>1884</v>
      </c>
      <c r="AB105" s="109" t="str">
        <f>TEXT(Z105,"###,###")</f>
        <v>1,884</v>
      </c>
      <c r="AD105" s="130">
        <f>Z105/($Z$4)*100</f>
        <v>20.325817240263245</v>
      </c>
      <c r="AF105" s="109"/>
    </row>
    <row r="106" spans="1:32" x14ac:dyDescent="0.25">
      <c r="S106" s="118" t="s">
        <v>53</v>
      </c>
      <c r="T106" s="118"/>
      <c r="U106" s="120"/>
      <c r="V106" s="120">
        <v>7563</v>
      </c>
      <c r="W106" s="120">
        <v>7625</v>
      </c>
      <c r="X106" s="120">
        <v>7783</v>
      </c>
      <c r="Y106" s="120">
        <v>7690</v>
      </c>
      <c r="Z106" s="120">
        <v>8211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1467</v>
      </c>
      <c r="W108" s="112">
        <v>1202</v>
      </c>
      <c r="X108" s="112">
        <v>1304</v>
      </c>
      <c r="Y108" s="112">
        <v>1256</v>
      </c>
      <c r="Z108" s="112">
        <v>1351</v>
      </c>
      <c r="AB108" s="109" t="str">
        <f>TEXT(Z108,"###,###")</f>
        <v>1,351</v>
      </c>
      <c r="AD108" s="130">
        <f>Z108/($Z$4)*100</f>
        <v>14.575466609127199</v>
      </c>
      <c r="AF108" s="109"/>
    </row>
    <row r="109" spans="1:32" x14ac:dyDescent="0.25">
      <c r="S109" s="115" t="s">
        <v>20</v>
      </c>
      <c r="T109" s="115"/>
      <c r="U109" s="112"/>
      <c r="V109" s="112">
        <v>1365</v>
      </c>
      <c r="W109" s="112">
        <v>1237</v>
      </c>
      <c r="X109" s="112">
        <v>1283</v>
      </c>
      <c r="Y109" s="112">
        <v>1383</v>
      </c>
      <c r="Z109" s="112">
        <v>1460</v>
      </c>
      <c r="AB109" s="109" t="str">
        <f>TEXT(Z109,"###,###")</f>
        <v>1,460</v>
      </c>
      <c r="AD109" s="130">
        <f>Z109/($Z$4)*100</f>
        <v>15.751429496170029</v>
      </c>
      <c r="AF109" s="109"/>
    </row>
    <row r="110" spans="1:32" x14ac:dyDescent="0.25">
      <c r="S110" s="115" t="s">
        <v>21</v>
      </c>
      <c r="T110" s="115"/>
      <c r="U110" s="112"/>
      <c r="V110" s="112">
        <v>2049</v>
      </c>
      <c r="W110" s="112">
        <v>2137</v>
      </c>
      <c r="X110" s="112">
        <v>2263</v>
      </c>
      <c r="Y110" s="112">
        <v>1883</v>
      </c>
      <c r="Z110" s="112">
        <v>2192</v>
      </c>
      <c r="AB110" s="109" t="str">
        <f>TEXT(Z110,"###,###")</f>
        <v>2,192</v>
      </c>
      <c r="AD110" s="130">
        <f>Z110/($Z$4)*100</f>
        <v>23.648721544934727</v>
      </c>
      <c r="AF110" s="109"/>
    </row>
    <row r="111" spans="1:32" x14ac:dyDescent="0.25">
      <c r="S111" s="115" t="s">
        <v>22</v>
      </c>
      <c r="T111" s="115"/>
      <c r="U111" s="112"/>
      <c r="V111" s="112">
        <v>2709</v>
      </c>
      <c r="W111" s="112">
        <v>2965</v>
      </c>
      <c r="X111" s="112">
        <v>2897</v>
      </c>
      <c r="Y111" s="112">
        <v>3168</v>
      </c>
      <c r="Z111" s="112">
        <v>3210</v>
      </c>
      <c r="AB111" s="109" t="str">
        <f>TEXT(Z111,"###,###")</f>
        <v>3,210</v>
      </c>
      <c r="AD111" s="130">
        <f>Z111/($Z$4)*100</f>
        <v>34.631567590894377</v>
      </c>
      <c r="AF111" s="109"/>
    </row>
    <row r="112" spans="1:32" x14ac:dyDescent="0.25">
      <c r="S112" s="118" t="s">
        <v>53</v>
      </c>
      <c r="T112" s="118"/>
      <c r="U112" s="112"/>
      <c r="V112" s="112">
        <v>8846</v>
      </c>
      <c r="W112" s="112">
        <v>8759</v>
      </c>
      <c r="X112" s="112">
        <v>8880</v>
      </c>
      <c r="Y112" s="112">
        <v>8808</v>
      </c>
      <c r="Z112" s="112">
        <v>9271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43.45</v>
      </c>
      <c r="W118" s="131">
        <v>43.46</v>
      </c>
      <c r="X118" s="131">
        <v>43.54</v>
      </c>
      <c r="Y118" s="131">
        <v>43.81</v>
      </c>
      <c r="Z118" s="131">
        <v>43.39</v>
      </c>
      <c r="AB118" s="109" t="str">
        <f>TEXT(Z118,"##.0")</f>
        <v>43.4</v>
      </c>
    </row>
    <row r="120" spans="19:32" x14ac:dyDescent="0.25">
      <c r="S120" s="101" t="s">
        <v>98</v>
      </c>
      <c r="T120" s="112"/>
      <c r="U120" s="112"/>
      <c r="V120" s="112">
        <v>4814</v>
      </c>
      <c r="W120" s="112">
        <v>4724</v>
      </c>
      <c r="X120" s="112">
        <v>4801</v>
      </c>
      <c r="Y120" s="112">
        <v>4740</v>
      </c>
      <c r="Z120" s="112">
        <v>4899</v>
      </c>
      <c r="AB120" s="109" t="str">
        <f>TEXT(Z120,"###,###")</f>
        <v>4,899</v>
      </c>
    </row>
    <row r="121" spans="19:32" x14ac:dyDescent="0.25">
      <c r="S121" s="101" t="s">
        <v>99</v>
      </c>
      <c r="T121" s="112"/>
      <c r="U121" s="112"/>
      <c r="V121" s="112">
        <v>723</v>
      </c>
      <c r="W121" s="112">
        <v>704</v>
      </c>
      <c r="X121" s="112">
        <v>733</v>
      </c>
      <c r="Y121" s="112">
        <v>710</v>
      </c>
      <c r="Z121" s="112">
        <v>727</v>
      </c>
      <c r="AB121" s="109" t="str">
        <f>TEXT(Z121,"###,###")</f>
        <v>727</v>
      </c>
    </row>
    <row r="122" spans="19:32" x14ac:dyDescent="0.25">
      <c r="S122" s="101" t="s">
        <v>100</v>
      </c>
      <c r="T122" s="112"/>
      <c r="U122" s="112"/>
      <c r="V122" s="112">
        <v>554</v>
      </c>
      <c r="W122" s="112">
        <v>540</v>
      </c>
      <c r="X122" s="112">
        <v>558</v>
      </c>
      <c r="Y122" s="112">
        <v>583</v>
      </c>
      <c r="Z122" s="112">
        <v>609</v>
      </c>
      <c r="AB122" s="109" t="str">
        <f>TEXT(Z122,"###,###")</f>
        <v>609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5368</v>
      </c>
      <c r="W124" s="112">
        <v>5264</v>
      </c>
      <c r="X124" s="112">
        <v>5359</v>
      </c>
      <c r="Y124" s="112">
        <v>5323</v>
      </c>
      <c r="Z124" s="112">
        <v>5508</v>
      </c>
      <c r="AB124" s="109" t="str">
        <f>TEXT(Z124,"###,###")</f>
        <v>5,508</v>
      </c>
      <c r="AD124" s="127">
        <f>Z124/$Z$7*100</f>
        <v>88.283378746594011</v>
      </c>
    </row>
    <row r="125" spans="19:32" x14ac:dyDescent="0.25">
      <c r="S125" s="101" t="s">
        <v>102</v>
      </c>
      <c r="T125" s="112"/>
      <c r="U125" s="112"/>
      <c r="V125" s="112">
        <v>1277</v>
      </c>
      <c r="W125" s="112">
        <v>1244</v>
      </c>
      <c r="X125" s="112">
        <v>1291</v>
      </c>
      <c r="Y125" s="112">
        <v>1293</v>
      </c>
      <c r="Z125" s="112">
        <v>1336</v>
      </c>
      <c r="AB125" s="109" t="str">
        <f>TEXT(Z125,"###,###")</f>
        <v>1,336</v>
      </c>
      <c r="AD125" s="127">
        <f>Z125/$Z$7*100</f>
        <v>21.413688091040232</v>
      </c>
    </row>
    <row r="127" spans="19:32" x14ac:dyDescent="0.25">
      <c r="S127" s="101" t="s">
        <v>103</v>
      </c>
      <c r="T127" s="112"/>
      <c r="U127" s="112"/>
      <c r="V127" s="112">
        <v>3145</v>
      </c>
      <c r="W127" s="112">
        <v>3093</v>
      </c>
      <c r="X127" s="112">
        <v>3181</v>
      </c>
      <c r="Y127" s="112">
        <v>3118</v>
      </c>
      <c r="Z127" s="112">
        <v>3230</v>
      </c>
      <c r="AB127" s="109" t="str">
        <f>TEXT(Z127,"###,###")</f>
        <v>3,230</v>
      </c>
      <c r="AD127" s="127">
        <f>Z127/$Z$7*100</f>
        <v>51.771117166212534</v>
      </c>
    </row>
    <row r="128" spans="19:32" x14ac:dyDescent="0.25">
      <c r="S128" s="101" t="s">
        <v>104</v>
      </c>
      <c r="T128" s="112"/>
      <c r="U128" s="112"/>
      <c r="V128" s="112">
        <v>2940</v>
      </c>
      <c r="W128" s="112">
        <v>2884</v>
      </c>
      <c r="X128" s="112">
        <v>2913</v>
      </c>
      <c r="Y128" s="112">
        <v>2911</v>
      </c>
      <c r="Z128" s="112">
        <v>3000</v>
      </c>
      <c r="AB128" s="109" t="str">
        <f>TEXT(Z128,"###,###")</f>
        <v>3,000</v>
      </c>
      <c r="AD128" s="127">
        <f>Z128/$Z$7*100</f>
        <v>48.08462894694663</v>
      </c>
    </row>
    <row r="130" spans="19:20" x14ac:dyDescent="0.25">
      <c r="S130" s="101" t="s">
        <v>280</v>
      </c>
      <c r="T130" s="127">
        <v>78.52219907036384</v>
      </c>
    </row>
    <row r="131" spans="19:20" x14ac:dyDescent="0.25">
      <c r="S131" s="101" t="s">
        <v>281</v>
      </c>
      <c r="T131" s="127">
        <v>11.652508414810066</v>
      </c>
    </row>
    <row r="132" spans="19:20" x14ac:dyDescent="0.25">
      <c r="S132" s="101" t="s">
        <v>282</v>
      </c>
      <c r="T132" s="127">
        <v>9.7611796762301655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67F6FBB-4F86-47B7-9233-95FFC01D87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82FE734-39D4-4C75-9FE7-BFED2239C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6CC6D8D-D848-4EF9-B23D-CBCF5B9635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CE24181-357B-4B3C-9457-2668A0083A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24700-7CA2-442D-AA29-21DB9AE2BFBE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229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229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8.29 Hepburn,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11565</v>
      </c>
      <c r="W4" s="108">
        <v>11705</v>
      </c>
      <c r="X4" s="108">
        <v>12237</v>
      </c>
      <c r="Y4" s="108">
        <v>12406</v>
      </c>
      <c r="Z4" s="108">
        <v>13055</v>
      </c>
      <c r="AB4" s="109" t="str">
        <f>TEXT(Z4,"###,###")</f>
        <v>13,055</v>
      </c>
      <c r="AD4" s="110">
        <f>Z4/Y4-1</f>
        <v>5.2313396743511209E-2</v>
      </c>
      <c r="AF4" s="110">
        <f>Z4/V4-1</f>
        <v>0.12883700821444011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5715</v>
      </c>
      <c r="W5" s="108">
        <v>5666</v>
      </c>
      <c r="X5" s="108">
        <v>5963</v>
      </c>
      <c r="Y5" s="108">
        <v>6092</v>
      </c>
      <c r="Z5" s="108">
        <v>6298</v>
      </c>
      <c r="AB5" s="109" t="str">
        <f>TEXT(Z5,"###,###")</f>
        <v>6,298</v>
      </c>
      <c r="AD5" s="110">
        <f t="shared" ref="AD5:AD9" si="0">Z5/Y5-1</f>
        <v>3.3814839133289532E-2</v>
      </c>
      <c r="AF5" s="110">
        <f t="shared" ref="AF5:AF9" si="1">Z5/V5-1</f>
        <v>0.10201224846894141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5849</v>
      </c>
      <c r="W6" s="108">
        <v>6041</v>
      </c>
      <c r="X6" s="108">
        <v>6271</v>
      </c>
      <c r="Y6" s="108">
        <v>6308</v>
      </c>
      <c r="Z6" s="108">
        <v>6748</v>
      </c>
      <c r="AB6" s="109" t="str">
        <f>TEXT(Z6,"###,###")</f>
        <v>6,748</v>
      </c>
      <c r="AD6" s="110">
        <f t="shared" si="0"/>
        <v>6.9752694990488306E-2</v>
      </c>
      <c r="AF6" s="110">
        <f t="shared" si="1"/>
        <v>0.15370148743374945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8149</v>
      </c>
      <c r="W7" s="108">
        <v>8099</v>
      </c>
      <c r="X7" s="108">
        <v>8590</v>
      </c>
      <c r="Y7" s="108">
        <v>8601</v>
      </c>
      <c r="Z7" s="108">
        <v>8784</v>
      </c>
      <c r="AB7" s="109" t="str">
        <f>TEXT(Z7,"###,###")</f>
        <v>8,784</v>
      </c>
      <c r="AD7" s="110">
        <f t="shared" si="0"/>
        <v>2.1276595744680771E-2</v>
      </c>
      <c r="AF7" s="110">
        <f t="shared" si="1"/>
        <v>7.7923671616149326E-2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13,055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8,784</v>
      </c>
      <c r="P8" s="67"/>
      <c r="S8" s="107" t="s">
        <v>83</v>
      </c>
      <c r="T8" s="108"/>
      <c r="U8" s="108"/>
      <c r="V8" s="108">
        <v>36204.49</v>
      </c>
      <c r="W8" s="108">
        <v>37307.61</v>
      </c>
      <c r="X8" s="108">
        <v>38540.550000000003</v>
      </c>
      <c r="Y8" s="108">
        <v>40999.5</v>
      </c>
      <c r="Z8" s="108">
        <v>40809</v>
      </c>
      <c r="AB8" s="109" t="str">
        <f>TEXT(Z8,"$###,###")</f>
        <v>$40,809</v>
      </c>
      <c r="AD8" s="110">
        <f t="shared" si="0"/>
        <v>-4.6463981268064503E-3</v>
      </c>
      <c r="AF8" s="110">
        <f t="shared" si="1"/>
        <v>0.12718063422520243</v>
      </c>
    </row>
    <row r="9" spans="1:32" x14ac:dyDescent="0.25">
      <c r="A9" s="30" t="s">
        <v>14</v>
      </c>
      <c r="B9" s="71"/>
      <c r="C9" s="72"/>
      <c r="D9" s="73">
        <f>AD104</f>
        <v>71.765607047108389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49.920309653916213</v>
      </c>
      <c r="P9" s="74" t="s">
        <v>84</v>
      </c>
      <c r="S9" s="107" t="s">
        <v>7</v>
      </c>
      <c r="T9" s="108"/>
      <c r="U9" s="108"/>
      <c r="V9" s="108">
        <v>386866907</v>
      </c>
      <c r="W9" s="108">
        <v>400632174</v>
      </c>
      <c r="X9" s="108">
        <v>446343404</v>
      </c>
      <c r="Y9" s="108">
        <v>481248539</v>
      </c>
      <c r="Z9" s="108">
        <v>509069099</v>
      </c>
      <c r="AB9" s="109" t="str">
        <f>TEXT(Z9/1000000,"$#,###.0")&amp;" mil"</f>
        <v>$509.1 mil</v>
      </c>
      <c r="AD9" s="110">
        <f t="shared" si="0"/>
        <v>5.7809131343669495E-2</v>
      </c>
      <c r="AF9" s="110">
        <f t="shared" si="1"/>
        <v>0.31587657095725685</v>
      </c>
    </row>
    <row r="10" spans="1:32" x14ac:dyDescent="0.25">
      <c r="A10" s="30" t="s">
        <v>17</v>
      </c>
      <c r="B10" s="71"/>
      <c r="C10" s="72"/>
      <c r="D10" s="73">
        <f>AD105</f>
        <v>18.069705093833779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50.01138433515483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73.315118397085612</v>
      </c>
      <c r="P11" s="74" t="s">
        <v>84</v>
      </c>
      <c r="S11" s="107" t="s">
        <v>29</v>
      </c>
      <c r="T11" s="112"/>
      <c r="U11" s="112"/>
      <c r="V11" s="112">
        <v>9396</v>
      </c>
      <c r="W11" s="112">
        <v>9563</v>
      </c>
      <c r="X11" s="112">
        <v>9909</v>
      </c>
      <c r="Y11" s="112">
        <v>10073</v>
      </c>
      <c r="Z11" s="112">
        <v>10704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15.585154826958107</v>
      </c>
      <c r="P12" s="74" t="s">
        <v>84</v>
      </c>
      <c r="S12" s="107" t="s">
        <v>30</v>
      </c>
      <c r="T12" s="112"/>
      <c r="U12" s="112"/>
      <c r="V12" s="112">
        <v>2172</v>
      </c>
      <c r="W12" s="112">
        <v>2141</v>
      </c>
      <c r="X12" s="112">
        <v>2326</v>
      </c>
      <c r="Y12" s="112">
        <v>2333</v>
      </c>
      <c r="Z12" s="112">
        <v>2349</v>
      </c>
    </row>
    <row r="13" spans="1:32" ht="15" customHeight="1" x14ac:dyDescent="0.25">
      <c r="A13" s="30" t="s">
        <v>19</v>
      </c>
      <c r="B13" s="72"/>
      <c r="C13" s="72"/>
      <c r="D13" s="73">
        <f>AD108</f>
        <v>21.103025660666411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11.168032786885245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17.587131367292226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46.6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20.337035618536959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17.465558465216898</v>
      </c>
      <c r="P15" s="74" t="s">
        <v>84</v>
      </c>
      <c r="S15" s="115" t="s">
        <v>60</v>
      </c>
      <c r="T15" s="115"/>
      <c r="U15" s="116"/>
      <c r="V15" s="116">
        <v>568</v>
      </c>
      <c r="W15" s="116">
        <v>562</v>
      </c>
      <c r="X15" s="116">
        <v>599</v>
      </c>
      <c r="Y15" s="112">
        <v>592</v>
      </c>
      <c r="Z15" s="112">
        <v>580</v>
      </c>
      <c r="AB15" s="117">
        <f t="shared" ref="AB15:AB34" si="2">IF(Z15="np",0,Z15/$Z$34)</f>
        <v>4.4434229679000993E-2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30.877058598238222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82.534441534783099</v>
      </c>
      <c r="P16" s="37" t="s">
        <v>84</v>
      </c>
      <c r="S16" s="115" t="s">
        <v>61</v>
      </c>
      <c r="T16" s="115"/>
      <c r="U16" s="116"/>
      <c r="V16" s="116">
        <v>33</v>
      </c>
      <c r="W16" s="116">
        <v>35</v>
      </c>
      <c r="X16" s="116">
        <v>37</v>
      </c>
      <c r="Y16" s="112">
        <v>46</v>
      </c>
      <c r="Z16" s="112">
        <v>38</v>
      </c>
      <c r="AB16" s="117">
        <f t="shared" si="2"/>
        <v>2.911208151382824E-3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604</v>
      </c>
      <c r="W17" s="116">
        <v>562</v>
      </c>
      <c r="X17" s="116">
        <v>591</v>
      </c>
      <c r="Y17" s="112">
        <v>640</v>
      </c>
      <c r="Z17" s="112">
        <v>626</v>
      </c>
      <c r="AB17" s="117">
        <f t="shared" si="2"/>
        <v>4.7958323756990731E-2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55</v>
      </c>
      <c r="W18" s="116">
        <v>48</v>
      </c>
      <c r="X18" s="116">
        <v>65</v>
      </c>
      <c r="Y18" s="112">
        <v>59</v>
      </c>
      <c r="Z18" s="112">
        <v>64</v>
      </c>
      <c r="AB18" s="117">
        <f t="shared" si="2"/>
        <v>4.9030874128552825E-3</v>
      </c>
    </row>
    <row r="19" spans="1:28" x14ac:dyDescent="0.25">
      <c r="A19" s="63" t="str">
        <f>$S$1&amp;" ("&amp;$V$2&amp;" to "&amp;$Z$2&amp;")"</f>
        <v>Hepburn (2017-18 to 2021-22)</v>
      </c>
      <c r="B19" s="63"/>
      <c r="C19" s="63"/>
      <c r="D19" s="63"/>
      <c r="E19" s="63"/>
      <c r="F19" s="63"/>
      <c r="G19" s="63" t="str">
        <f>$S$1&amp;" ("&amp;$V$2&amp;" to "&amp;$Z$2&amp;")"</f>
        <v>Hepburn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757</v>
      </c>
      <c r="W19" s="116">
        <v>760</v>
      </c>
      <c r="X19" s="116">
        <v>824</v>
      </c>
      <c r="Y19" s="112">
        <v>820</v>
      </c>
      <c r="Z19" s="112">
        <v>850</v>
      </c>
      <c r="AB19" s="117">
        <f t="shared" si="2"/>
        <v>6.5119129701984219E-2</v>
      </c>
    </row>
    <row r="20" spans="1:28" x14ac:dyDescent="0.25">
      <c r="S20" s="115" t="s">
        <v>65</v>
      </c>
      <c r="T20" s="115"/>
      <c r="U20" s="116"/>
      <c r="V20" s="116">
        <v>290</v>
      </c>
      <c r="W20" s="116">
        <v>288</v>
      </c>
      <c r="X20" s="116">
        <v>305</v>
      </c>
      <c r="Y20" s="112">
        <v>352</v>
      </c>
      <c r="Z20" s="112">
        <v>348</v>
      </c>
      <c r="AB20" s="117">
        <f t="shared" si="2"/>
        <v>2.6660537807400599E-2</v>
      </c>
    </row>
    <row r="21" spans="1:28" x14ac:dyDescent="0.25">
      <c r="S21" s="115" t="s">
        <v>66</v>
      </c>
      <c r="T21" s="115"/>
      <c r="U21" s="116"/>
      <c r="V21" s="116">
        <v>962</v>
      </c>
      <c r="W21" s="116">
        <v>909</v>
      </c>
      <c r="X21" s="116">
        <v>934</v>
      </c>
      <c r="Y21" s="112">
        <v>973</v>
      </c>
      <c r="Z21" s="112">
        <v>1077</v>
      </c>
      <c r="AB21" s="117">
        <f t="shared" si="2"/>
        <v>8.2509767869455297E-2</v>
      </c>
    </row>
    <row r="22" spans="1:28" x14ac:dyDescent="0.25">
      <c r="S22" s="115" t="s">
        <v>67</v>
      </c>
      <c r="T22" s="115"/>
      <c r="U22" s="116"/>
      <c r="V22" s="116">
        <v>1132</v>
      </c>
      <c r="W22" s="116">
        <v>1197</v>
      </c>
      <c r="X22" s="116">
        <v>1273</v>
      </c>
      <c r="Y22" s="112">
        <v>1337</v>
      </c>
      <c r="Z22" s="112">
        <v>1422</v>
      </c>
      <c r="AB22" s="117">
        <f t="shared" si="2"/>
        <v>0.10894047345437831</v>
      </c>
    </row>
    <row r="23" spans="1:28" x14ac:dyDescent="0.25">
      <c r="S23" s="115" t="s">
        <v>68</v>
      </c>
      <c r="T23" s="115"/>
      <c r="U23" s="116"/>
      <c r="V23" s="116">
        <v>367</v>
      </c>
      <c r="W23" s="116">
        <v>369</v>
      </c>
      <c r="X23" s="116">
        <v>353</v>
      </c>
      <c r="Y23" s="112">
        <v>352</v>
      </c>
      <c r="Z23" s="112">
        <v>369</v>
      </c>
      <c r="AB23" s="117">
        <f t="shared" si="2"/>
        <v>2.8269363364743737E-2</v>
      </c>
    </row>
    <row r="24" spans="1:28" x14ac:dyDescent="0.25">
      <c r="S24" s="115" t="s">
        <v>69</v>
      </c>
      <c r="T24" s="115"/>
      <c r="U24" s="116"/>
      <c r="V24" s="116">
        <v>162</v>
      </c>
      <c r="W24" s="116">
        <v>182</v>
      </c>
      <c r="X24" s="116">
        <v>188</v>
      </c>
      <c r="Y24" s="112">
        <v>184</v>
      </c>
      <c r="Z24" s="112">
        <v>217</v>
      </c>
      <c r="AB24" s="117">
        <f t="shared" si="2"/>
        <v>1.6624530759212441E-2</v>
      </c>
    </row>
    <row r="25" spans="1:28" x14ac:dyDescent="0.25">
      <c r="S25" s="115" t="s">
        <v>70</v>
      </c>
      <c r="T25" s="115"/>
      <c r="U25" s="116"/>
      <c r="V25" s="116">
        <v>322</v>
      </c>
      <c r="W25" s="116">
        <v>331</v>
      </c>
      <c r="X25" s="116">
        <v>404</v>
      </c>
      <c r="Y25" s="112">
        <v>423</v>
      </c>
      <c r="Z25" s="112">
        <v>483</v>
      </c>
      <c r="AB25" s="117">
        <f t="shared" si="2"/>
        <v>3.7002987818892212E-2</v>
      </c>
    </row>
    <row r="26" spans="1:28" x14ac:dyDescent="0.25">
      <c r="S26" s="115" t="s">
        <v>71</v>
      </c>
      <c r="T26" s="115"/>
      <c r="U26" s="116"/>
      <c r="V26" s="116">
        <v>156</v>
      </c>
      <c r="W26" s="116">
        <v>145</v>
      </c>
      <c r="X26" s="116">
        <v>161</v>
      </c>
      <c r="Y26" s="112">
        <v>159</v>
      </c>
      <c r="Z26" s="112">
        <v>146</v>
      </c>
      <c r="AB26" s="117">
        <f t="shared" si="2"/>
        <v>1.1185168160576112E-2</v>
      </c>
    </row>
    <row r="27" spans="1:28" x14ac:dyDescent="0.25">
      <c r="S27" s="115" t="s">
        <v>72</v>
      </c>
      <c r="T27" s="115"/>
      <c r="U27" s="116"/>
      <c r="V27" s="116">
        <v>690</v>
      </c>
      <c r="W27" s="116">
        <v>690</v>
      </c>
      <c r="X27" s="116">
        <v>762</v>
      </c>
      <c r="Y27" s="112">
        <v>837</v>
      </c>
      <c r="Z27" s="112">
        <v>875</v>
      </c>
      <c r="AB27" s="117">
        <f t="shared" si="2"/>
        <v>6.7034398222630812E-2</v>
      </c>
    </row>
    <row r="28" spans="1:28" x14ac:dyDescent="0.25">
      <c r="S28" s="115" t="s">
        <v>73</v>
      </c>
      <c r="T28" s="115"/>
      <c r="U28" s="116"/>
      <c r="V28" s="116">
        <v>766</v>
      </c>
      <c r="W28" s="116">
        <v>813</v>
      </c>
      <c r="X28" s="116">
        <v>857</v>
      </c>
      <c r="Y28" s="112">
        <v>815</v>
      </c>
      <c r="Z28" s="112">
        <v>851</v>
      </c>
      <c r="AB28" s="117">
        <f t="shared" si="2"/>
        <v>6.5195740442810082E-2</v>
      </c>
    </row>
    <row r="29" spans="1:28" x14ac:dyDescent="0.25">
      <c r="S29" s="115" t="s">
        <v>74</v>
      </c>
      <c r="T29" s="115"/>
      <c r="U29" s="116"/>
      <c r="V29" s="116">
        <v>648</v>
      </c>
      <c r="W29" s="116">
        <v>987</v>
      </c>
      <c r="X29" s="116">
        <v>723</v>
      </c>
      <c r="Y29" s="112">
        <v>760</v>
      </c>
      <c r="Z29" s="112">
        <v>818</v>
      </c>
      <c r="AB29" s="117">
        <f t="shared" si="2"/>
        <v>6.2667585995556579E-2</v>
      </c>
    </row>
    <row r="30" spans="1:28" x14ac:dyDescent="0.25">
      <c r="S30" s="115" t="s">
        <v>75</v>
      </c>
      <c r="T30" s="115"/>
      <c r="U30" s="116"/>
      <c r="V30" s="116">
        <v>1005</v>
      </c>
      <c r="W30" s="116">
        <v>810</v>
      </c>
      <c r="X30" s="116">
        <v>1009</v>
      </c>
      <c r="Y30" s="112">
        <v>913</v>
      </c>
      <c r="Z30" s="112">
        <v>1061</v>
      </c>
      <c r="AB30" s="117">
        <f t="shared" si="2"/>
        <v>8.1283996016241478E-2</v>
      </c>
    </row>
    <row r="31" spans="1:28" x14ac:dyDescent="0.25">
      <c r="S31" s="115" t="s">
        <v>76</v>
      </c>
      <c r="T31" s="115"/>
      <c r="U31" s="116"/>
      <c r="V31" s="116">
        <v>1364</v>
      </c>
      <c r="W31" s="116">
        <v>1536</v>
      </c>
      <c r="X31" s="116">
        <v>1612</v>
      </c>
      <c r="Y31" s="112">
        <v>1666</v>
      </c>
      <c r="Z31" s="112">
        <v>1727</v>
      </c>
      <c r="AB31" s="117">
        <f t="shared" si="2"/>
        <v>0.13230674940626677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375</v>
      </c>
      <c r="W32" s="116">
        <v>384</v>
      </c>
      <c r="X32" s="116">
        <v>445</v>
      </c>
      <c r="Y32" s="112">
        <v>427</v>
      </c>
      <c r="Z32" s="112">
        <v>473</v>
      </c>
      <c r="AB32" s="117">
        <f t="shared" si="2"/>
        <v>3.6236880410633568E-2</v>
      </c>
    </row>
    <row r="33" spans="19:32" x14ac:dyDescent="0.25">
      <c r="S33" s="115" t="s">
        <v>78</v>
      </c>
      <c r="T33" s="115"/>
      <c r="U33" s="116"/>
      <c r="V33" s="116">
        <v>344</v>
      </c>
      <c r="W33" s="116">
        <v>353</v>
      </c>
      <c r="X33" s="116">
        <v>372</v>
      </c>
      <c r="Y33" s="112">
        <v>384</v>
      </c>
      <c r="Z33" s="112">
        <v>408</v>
      </c>
      <c r="AB33" s="117">
        <f t="shared" si="2"/>
        <v>3.1257182256952426E-2</v>
      </c>
    </row>
    <row r="34" spans="19:32" x14ac:dyDescent="0.25">
      <c r="S34" s="118" t="s">
        <v>53</v>
      </c>
      <c r="T34" s="118"/>
      <c r="U34" s="119"/>
      <c r="V34" s="119">
        <v>11562</v>
      </c>
      <c r="W34" s="119">
        <v>11708</v>
      </c>
      <c r="X34" s="119">
        <v>12235</v>
      </c>
      <c r="Y34" s="120">
        <v>12406</v>
      </c>
      <c r="Z34" s="120">
        <v>13053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6940</v>
      </c>
      <c r="W37" s="112">
        <v>6761</v>
      </c>
      <c r="X37" s="112">
        <v>7165</v>
      </c>
      <c r="Y37" s="112">
        <v>7225</v>
      </c>
      <c r="Z37" s="112">
        <v>7249</v>
      </c>
      <c r="AB37" s="132">
        <f>Z37/Z40*100</f>
        <v>82.534441534783099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1204</v>
      </c>
      <c r="W38" s="112">
        <v>1339</v>
      </c>
      <c r="X38" s="112">
        <v>1425</v>
      </c>
      <c r="Y38" s="112">
        <v>1376</v>
      </c>
      <c r="Z38" s="112">
        <v>1534</v>
      </c>
      <c r="AB38" s="132">
        <f>Z38/Z40*100</f>
        <v>17.465558465216898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8144</v>
      </c>
      <c r="W40" s="112">
        <v>8100</v>
      </c>
      <c r="X40" s="112">
        <v>8590</v>
      </c>
      <c r="Y40" s="112">
        <v>8601</v>
      </c>
      <c r="Z40" s="112">
        <v>8783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7</v>
      </c>
      <c r="Y44" s="112">
        <v>6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87</v>
      </c>
      <c r="W45" s="112">
        <v>91</v>
      </c>
      <c r="X45" s="112">
        <v>97</v>
      </c>
      <c r="Y45" s="112">
        <v>121</v>
      </c>
      <c r="Z45" s="112">
        <v>129</v>
      </c>
    </row>
    <row r="46" spans="19:32" x14ac:dyDescent="0.25">
      <c r="S46" s="115" t="s">
        <v>38</v>
      </c>
      <c r="T46" s="115"/>
      <c r="U46" s="112"/>
      <c r="V46" s="112">
        <v>248</v>
      </c>
      <c r="W46" s="112">
        <v>259</v>
      </c>
      <c r="X46" s="112">
        <v>246</v>
      </c>
      <c r="Y46" s="112">
        <v>266</v>
      </c>
      <c r="Z46" s="112">
        <v>344</v>
      </c>
    </row>
    <row r="47" spans="19:32" x14ac:dyDescent="0.25">
      <c r="S47" s="115" t="s">
        <v>39</v>
      </c>
      <c r="T47" s="115"/>
      <c r="U47" s="112"/>
      <c r="V47" s="112">
        <v>406</v>
      </c>
      <c r="W47" s="112">
        <v>362</v>
      </c>
      <c r="X47" s="112">
        <v>348</v>
      </c>
      <c r="Y47" s="112">
        <v>299</v>
      </c>
      <c r="Z47" s="112">
        <v>323</v>
      </c>
    </row>
    <row r="48" spans="19:32" x14ac:dyDescent="0.25">
      <c r="S48" s="115" t="s">
        <v>40</v>
      </c>
      <c r="T48" s="115"/>
      <c r="U48" s="112"/>
      <c r="V48" s="112">
        <v>451</v>
      </c>
      <c r="W48" s="112">
        <v>472</v>
      </c>
      <c r="X48" s="112">
        <v>465</v>
      </c>
      <c r="Y48" s="112">
        <v>529</v>
      </c>
      <c r="Z48" s="112">
        <v>512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464</v>
      </c>
      <c r="W49" s="112">
        <v>434</v>
      </c>
      <c r="X49" s="112">
        <v>488</v>
      </c>
      <c r="Y49" s="112">
        <v>545</v>
      </c>
      <c r="Z49" s="112">
        <v>513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Hepburn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504</v>
      </c>
      <c r="W50" s="112">
        <v>456</v>
      </c>
      <c r="X50" s="112">
        <v>505</v>
      </c>
      <c r="Y50" s="112">
        <v>548</v>
      </c>
      <c r="Z50" s="112">
        <v>580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579</v>
      </c>
      <c r="W51" s="112">
        <v>588</v>
      </c>
      <c r="X51" s="112">
        <v>594</v>
      </c>
      <c r="Y51" s="112">
        <v>539</v>
      </c>
      <c r="Z51" s="112">
        <v>532</v>
      </c>
    </row>
    <row r="52" spans="1:26" ht="15" customHeight="1" x14ac:dyDescent="0.25">
      <c r="S52" s="115" t="s">
        <v>44</v>
      </c>
      <c r="T52" s="115"/>
      <c r="U52" s="112"/>
      <c r="V52" s="112">
        <v>655</v>
      </c>
      <c r="W52" s="112">
        <v>683</v>
      </c>
      <c r="X52" s="112">
        <v>705</v>
      </c>
      <c r="Y52" s="112">
        <v>649</v>
      </c>
      <c r="Z52" s="112">
        <v>636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571</v>
      </c>
      <c r="W53" s="112">
        <v>597</v>
      </c>
      <c r="X53" s="112">
        <v>656</v>
      </c>
      <c r="Y53" s="112">
        <v>649</v>
      </c>
      <c r="Z53" s="112">
        <v>719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659</v>
      </c>
      <c r="W54" s="112">
        <v>637</v>
      </c>
      <c r="X54" s="112">
        <v>678</v>
      </c>
      <c r="Y54" s="112">
        <v>692</v>
      </c>
      <c r="Z54" s="112">
        <v>661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528</v>
      </c>
      <c r="W55" s="112">
        <v>517</v>
      </c>
      <c r="X55" s="112">
        <v>550</v>
      </c>
      <c r="Y55" s="112">
        <v>621</v>
      </c>
      <c r="Z55" s="112">
        <v>619</v>
      </c>
    </row>
    <row r="56" spans="1:26" ht="15" customHeight="1" x14ac:dyDescent="0.25">
      <c r="S56" s="115" t="s">
        <v>48</v>
      </c>
      <c r="T56" s="115"/>
      <c r="U56" s="112"/>
      <c r="V56" s="112">
        <v>335</v>
      </c>
      <c r="W56" s="112">
        <v>346</v>
      </c>
      <c r="X56" s="112">
        <v>340</v>
      </c>
      <c r="Y56" s="112">
        <v>347</v>
      </c>
      <c r="Z56" s="112">
        <v>384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131</v>
      </c>
      <c r="W57" s="112">
        <v>139</v>
      </c>
      <c r="X57" s="112">
        <v>182</v>
      </c>
      <c r="Y57" s="112">
        <v>169</v>
      </c>
      <c r="Z57" s="112">
        <v>213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53</v>
      </c>
      <c r="W58" s="112">
        <v>54</v>
      </c>
      <c r="X58" s="112">
        <v>58</v>
      </c>
      <c r="Y58" s="112">
        <v>73</v>
      </c>
      <c r="Z58" s="112">
        <v>82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27</v>
      </c>
      <c r="W59" s="112">
        <v>26</v>
      </c>
      <c r="X59" s="112">
        <v>30</v>
      </c>
      <c r="Y59" s="112">
        <v>27</v>
      </c>
      <c r="Z59" s="112">
        <v>27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4</v>
      </c>
      <c r="X60" s="112">
        <v>11</v>
      </c>
      <c r="Y60" s="112">
        <v>12</v>
      </c>
      <c r="Z60" s="112">
        <v>17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5712</v>
      </c>
      <c r="W61" s="112">
        <v>5666</v>
      </c>
      <c r="X61" s="112">
        <v>5964</v>
      </c>
      <c r="Y61" s="112">
        <v>6092</v>
      </c>
      <c r="Z61" s="112">
        <v>6295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6</v>
      </c>
      <c r="X63" s="112">
        <v>8</v>
      </c>
      <c r="Y63" s="112">
        <v>4</v>
      </c>
      <c r="Z63" s="112">
        <v>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98</v>
      </c>
      <c r="W64" s="112">
        <v>100</v>
      </c>
      <c r="X64" s="112">
        <v>116</v>
      </c>
      <c r="Y64" s="112">
        <v>136</v>
      </c>
      <c r="Z64" s="112">
        <v>189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Hepburn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239</v>
      </c>
      <c r="W65" s="112">
        <v>247</v>
      </c>
      <c r="X65" s="112">
        <v>288</v>
      </c>
      <c r="Y65" s="112">
        <v>291</v>
      </c>
      <c r="Z65" s="112">
        <v>313</v>
      </c>
    </row>
    <row r="66" spans="1:26" x14ac:dyDescent="0.25">
      <c r="S66" s="115" t="s">
        <v>39</v>
      </c>
      <c r="T66" s="115"/>
      <c r="U66" s="112"/>
      <c r="V66" s="112">
        <v>445</v>
      </c>
      <c r="W66" s="112">
        <v>429</v>
      </c>
      <c r="X66" s="112">
        <v>364</v>
      </c>
      <c r="Y66" s="112">
        <v>337</v>
      </c>
      <c r="Z66" s="112">
        <v>342</v>
      </c>
    </row>
    <row r="67" spans="1:26" x14ac:dyDescent="0.25">
      <c r="S67" s="115" t="s">
        <v>40</v>
      </c>
      <c r="T67" s="115"/>
      <c r="U67" s="112"/>
      <c r="V67" s="112">
        <v>494</v>
      </c>
      <c r="W67" s="112">
        <v>493</v>
      </c>
      <c r="X67" s="112">
        <v>529</v>
      </c>
      <c r="Y67" s="112">
        <v>469</v>
      </c>
      <c r="Z67" s="112">
        <v>489</v>
      </c>
    </row>
    <row r="68" spans="1:26" x14ac:dyDescent="0.25">
      <c r="S68" s="115" t="s">
        <v>41</v>
      </c>
      <c r="T68" s="115"/>
      <c r="U68" s="112"/>
      <c r="V68" s="112">
        <v>384</v>
      </c>
      <c r="W68" s="112">
        <v>457</v>
      </c>
      <c r="X68" s="112">
        <v>488</v>
      </c>
      <c r="Y68" s="112">
        <v>546</v>
      </c>
      <c r="Z68" s="112">
        <v>549</v>
      </c>
    </row>
    <row r="69" spans="1:26" x14ac:dyDescent="0.25">
      <c r="S69" s="115" t="s">
        <v>42</v>
      </c>
      <c r="T69" s="115"/>
      <c r="U69" s="112"/>
      <c r="V69" s="112">
        <v>503</v>
      </c>
      <c r="W69" s="112">
        <v>525</v>
      </c>
      <c r="X69" s="112">
        <v>527</v>
      </c>
      <c r="Y69" s="112">
        <v>527</v>
      </c>
      <c r="Z69" s="112">
        <v>551</v>
      </c>
    </row>
    <row r="70" spans="1:26" x14ac:dyDescent="0.25">
      <c r="S70" s="115" t="s">
        <v>43</v>
      </c>
      <c r="T70" s="115"/>
      <c r="U70" s="112"/>
      <c r="V70" s="112">
        <v>541</v>
      </c>
      <c r="W70" s="112">
        <v>568</v>
      </c>
      <c r="X70" s="112">
        <v>598</v>
      </c>
      <c r="Y70" s="112">
        <v>617</v>
      </c>
      <c r="Z70" s="112">
        <v>666</v>
      </c>
    </row>
    <row r="71" spans="1:26" x14ac:dyDescent="0.25">
      <c r="S71" s="115" t="s">
        <v>44</v>
      </c>
      <c r="T71" s="115"/>
      <c r="U71" s="112"/>
      <c r="V71" s="112">
        <v>712</v>
      </c>
      <c r="W71" s="112">
        <v>727</v>
      </c>
      <c r="X71" s="112">
        <v>702</v>
      </c>
      <c r="Y71" s="112">
        <v>677</v>
      </c>
      <c r="Z71" s="112">
        <v>685</v>
      </c>
    </row>
    <row r="72" spans="1:26" x14ac:dyDescent="0.25">
      <c r="S72" s="115" t="s">
        <v>45</v>
      </c>
      <c r="T72" s="115"/>
      <c r="U72" s="112"/>
      <c r="V72" s="112">
        <v>654</v>
      </c>
      <c r="W72" s="112">
        <v>716</v>
      </c>
      <c r="X72" s="112">
        <v>769</v>
      </c>
      <c r="Y72" s="112">
        <v>748</v>
      </c>
      <c r="Z72" s="112">
        <v>826</v>
      </c>
    </row>
    <row r="73" spans="1:26" x14ac:dyDescent="0.25">
      <c r="S73" s="115" t="s">
        <v>46</v>
      </c>
      <c r="T73" s="115"/>
      <c r="U73" s="112"/>
      <c r="V73" s="112">
        <v>788</v>
      </c>
      <c r="W73" s="112">
        <v>778</v>
      </c>
      <c r="X73" s="112">
        <v>765</v>
      </c>
      <c r="Y73" s="112">
        <v>766</v>
      </c>
      <c r="Z73" s="112">
        <v>789</v>
      </c>
    </row>
    <row r="74" spans="1:26" x14ac:dyDescent="0.25">
      <c r="S74" s="115" t="s">
        <v>47</v>
      </c>
      <c r="T74" s="115"/>
      <c r="U74" s="112"/>
      <c r="V74" s="112">
        <v>569</v>
      </c>
      <c r="W74" s="112">
        <v>554</v>
      </c>
      <c r="X74" s="112">
        <v>593</v>
      </c>
      <c r="Y74" s="112">
        <v>645</v>
      </c>
      <c r="Z74" s="112">
        <v>722</v>
      </c>
    </row>
    <row r="75" spans="1:26" x14ac:dyDescent="0.25">
      <c r="S75" s="115" t="s">
        <v>48</v>
      </c>
      <c r="T75" s="115"/>
      <c r="U75" s="112"/>
      <c r="V75" s="112">
        <v>257</v>
      </c>
      <c r="W75" s="112">
        <v>271</v>
      </c>
      <c r="X75" s="112">
        <v>320</v>
      </c>
      <c r="Y75" s="112">
        <v>348</v>
      </c>
      <c r="Z75" s="112">
        <v>377</v>
      </c>
    </row>
    <row r="76" spans="1:26" x14ac:dyDescent="0.25">
      <c r="S76" s="115" t="s">
        <v>49</v>
      </c>
      <c r="T76" s="115"/>
      <c r="U76" s="112"/>
      <c r="V76" s="112">
        <v>96</v>
      </c>
      <c r="W76" s="112">
        <v>95</v>
      </c>
      <c r="X76" s="112">
        <v>125</v>
      </c>
      <c r="Y76" s="112">
        <v>116</v>
      </c>
      <c r="Z76" s="112">
        <v>126</v>
      </c>
    </row>
    <row r="77" spans="1:26" x14ac:dyDescent="0.25">
      <c r="S77" s="115" t="s">
        <v>50</v>
      </c>
      <c r="T77" s="115"/>
      <c r="U77" s="112"/>
      <c r="V77" s="112">
        <v>37</v>
      </c>
      <c r="W77" s="112">
        <v>38</v>
      </c>
      <c r="X77" s="112">
        <v>49</v>
      </c>
      <c r="Y77" s="112">
        <v>47</v>
      </c>
      <c r="Z77" s="112">
        <v>61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26</v>
      </c>
      <c r="X78" s="112">
        <v>29</v>
      </c>
      <c r="Y78" s="112">
        <v>18</v>
      </c>
      <c r="Z78" s="112">
        <v>19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14</v>
      </c>
      <c r="X79" s="112">
        <v>12</v>
      </c>
      <c r="Y79" s="112">
        <v>16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5852</v>
      </c>
      <c r="W80" s="112">
        <v>6043</v>
      </c>
      <c r="X80" s="112">
        <v>6272</v>
      </c>
      <c r="Y80" s="112">
        <v>6308</v>
      </c>
      <c r="Z80" s="112">
        <v>6747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Hepburn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476</v>
      </c>
      <c r="W83" s="112">
        <v>452</v>
      </c>
      <c r="X83" s="112">
        <v>534</v>
      </c>
      <c r="Y83" s="112">
        <v>551</v>
      </c>
      <c r="Z83" s="112">
        <v>551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492</v>
      </c>
      <c r="W84" s="112">
        <v>500</v>
      </c>
      <c r="X84" s="112">
        <v>531</v>
      </c>
      <c r="Y84" s="112">
        <v>554</v>
      </c>
      <c r="Z84" s="112">
        <v>563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716</v>
      </c>
      <c r="W85" s="112">
        <v>705</v>
      </c>
      <c r="X85" s="112">
        <v>735</v>
      </c>
      <c r="Y85" s="112">
        <v>729</v>
      </c>
      <c r="Z85" s="112">
        <v>747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13,055</v>
      </c>
      <c r="D86" s="96">
        <f t="shared" ref="D86:D91" si="4">AD4</f>
        <v>5.2313396743511209E-2</v>
      </c>
      <c r="E86" s="97">
        <f t="shared" ref="E86:E91" si="5">AD4</f>
        <v>5.2313396743511209E-2</v>
      </c>
      <c r="F86" s="96">
        <f t="shared" ref="F86:F91" si="6">AF4</f>
        <v>0.12883700821444011</v>
      </c>
      <c r="G86" s="97">
        <f t="shared" ref="G86:G91" si="7">AF4</f>
        <v>0.12883700821444011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250</v>
      </c>
      <c r="W86" s="112">
        <v>254</v>
      </c>
      <c r="X86" s="112">
        <v>241</v>
      </c>
      <c r="Y86" s="112">
        <v>240</v>
      </c>
      <c r="Z86" s="112">
        <v>254</v>
      </c>
    </row>
    <row r="87" spans="1:30" ht="15" customHeight="1" x14ac:dyDescent="0.25">
      <c r="A87" s="98" t="s">
        <v>4</v>
      </c>
      <c r="B87" s="49"/>
      <c r="C87" s="57" t="str">
        <f t="shared" si="3"/>
        <v>6,298</v>
      </c>
      <c r="D87" s="96">
        <f t="shared" si="4"/>
        <v>3.3814839133289532E-2</v>
      </c>
      <c r="E87" s="97">
        <f t="shared" si="5"/>
        <v>3.3814839133289532E-2</v>
      </c>
      <c r="F87" s="96">
        <f t="shared" si="6"/>
        <v>0.10201224846894141</v>
      </c>
      <c r="G87" s="97">
        <f t="shared" si="7"/>
        <v>0.10201224846894141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164</v>
      </c>
      <c r="W87" s="112">
        <v>156</v>
      </c>
      <c r="X87" s="112">
        <v>165</v>
      </c>
      <c r="Y87" s="112">
        <v>153</v>
      </c>
      <c r="Z87" s="112">
        <v>158</v>
      </c>
    </row>
    <row r="88" spans="1:30" ht="15" customHeight="1" x14ac:dyDescent="0.25">
      <c r="A88" s="98" t="s">
        <v>5</v>
      </c>
      <c r="B88" s="49"/>
      <c r="C88" s="57" t="str">
        <f t="shared" si="3"/>
        <v>6,748</v>
      </c>
      <c r="D88" s="96">
        <f t="shared" si="4"/>
        <v>6.9752694990488306E-2</v>
      </c>
      <c r="E88" s="97">
        <f t="shared" si="5"/>
        <v>6.9752694990488306E-2</v>
      </c>
      <c r="F88" s="96">
        <f t="shared" si="6"/>
        <v>0.15370148743374945</v>
      </c>
      <c r="G88" s="97">
        <f t="shared" si="7"/>
        <v>0.15370148743374945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118</v>
      </c>
      <c r="W88" s="112">
        <v>122</v>
      </c>
      <c r="X88" s="112">
        <v>145</v>
      </c>
      <c r="Y88" s="112">
        <v>148</v>
      </c>
      <c r="Z88" s="112">
        <v>174</v>
      </c>
    </row>
    <row r="89" spans="1:30" ht="15" customHeight="1" x14ac:dyDescent="0.25">
      <c r="A89" s="49" t="s">
        <v>6</v>
      </c>
      <c r="B89" s="49"/>
      <c r="C89" s="57" t="str">
        <f t="shared" si="3"/>
        <v>8,784</v>
      </c>
      <c r="D89" s="96">
        <f t="shared" si="4"/>
        <v>2.1276595744680771E-2</v>
      </c>
      <c r="E89" s="97">
        <f t="shared" si="5"/>
        <v>2.1276595744680771E-2</v>
      </c>
      <c r="F89" s="96">
        <f t="shared" si="6"/>
        <v>7.7923671616149326E-2</v>
      </c>
      <c r="G89" s="97">
        <f t="shared" si="7"/>
        <v>7.7923671616149326E-2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271</v>
      </c>
      <c r="W89" s="112">
        <v>282</v>
      </c>
      <c r="X89" s="112">
        <v>271</v>
      </c>
      <c r="Y89" s="112">
        <v>272</v>
      </c>
      <c r="Z89" s="112">
        <v>281</v>
      </c>
    </row>
    <row r="90" spans="1:30" ht="15" customHeight="1" x14ac:dyDescent="0.25">
      <c r="A90" s="49" t="s">
        <v>96</v>
      </c>
      <c r="B90" s="49"/>
      <c r="C90" s="57" t="str">
        <f t="shared" si="3"/>
        <v>$40,809</v>
      </c>
      <c r="D90" s="96">
        <f t="shared" si="4"/>
        <v>-4.6463981268064503E-3</v>
      </c>
      <c r="E90" s="97">
        <f t="shared" si="5"/>
        <v>-4.6463981268064503E-3</v>
      </c>
      <c r="F90" s="96">
        <f t="shared" si="6"/>
        <v>0.12718063422520243</v>
      </c>
      <c r="G90" s="97">
        <f t="shared" si="7"/>
        <v>0.12718063422520243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447</v>
      </c>
      <c r="W90" s="112">
        <v>435</v>
      </c>
      <c r="X90" s="112">
        <v>453</v>
      </c>
      <c r="Y90" s="112">
        <v>471</v>
      </c>
      <c r="Z90" s="112">
        <v>463</v>
      </c>
    </row>
    <row r="91" spans="1:30" ht="15" customHeight="1" x14ac:dyDescent="0.25">
      <c r="A91" s="49" t="s">
        <v>7</v>
      </c>
      <c r="B91" s="49"/>
      <c r="C91" s="57" t="str">
        <f t="shared" si="3"/>
        <v>$509.1 mil</v>
      </c>
      <c r="D91" s="96">
        <f t="shared" si="4"/>
        <v>5.7809131343669495E-2</v>
      </c>
      <c r="E91" s="97">
        <f t="shared" si="5"/>
        <v>5.7809131343669495E-2</v>
      </c>
      <c r="F91" s="96">
        <f t="shared" si="6"/>
        <v>0.31587657095725685</v>
      </c>
      <c r="G91" s="97">
        <f t="shared" si="7"/>
        <v>0.31587657095725685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4098</v>
      </c>
      <c r="W91" s="112">
        <v>4053</v>
      </c>
      <c r="X91" s="112">
        <v>4325</v>
      </c>
      <c r="Y91" s="112">
        <v>4339</v>
      </c>
      <c r="Z91" s="112">
        <v>4386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363</v>
      </c>
      <c r="W93" s="112">
        <v>374</v>
      </c>
      <c r="X93" s="112">
        <v>400</v>
      </c>
      <c r="Y93" s="112">
        <v>399</v>
      </c>
      <c r="Z93" s="112">
        <v>430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831</v>
      </c>
      <c r="W94" s="112">
        <v>830</v>
      </c>
      <c r="X94" s="112">
        <v>867</v>
      </c>
      <c r="Y94" s="112">
        <v>894</v>
      </c>
      <c r="Z94" s="112">
        <v>910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159</v>
      </c>
      <c r="W95" s="112">
        <v>156</v>
      </c>
      <c r="X95" s="112">
        <v>156</v>
      </c>
      <c r="Y95" s="112">
        <v>158</v>
      </c>
      <c r="Z95" s="112">
        <v>166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559</v>
      </c>
      <c r="W96" s="112">
        <v>599</v>
      </c>
      <c r="X96" s="112">
        <v>600</v>
      </c>
      <c r="Y96" s="112">
        <v>587</v>
      </c>
      <c r="Z96" s="112">
        <v>604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544</v>
      </c>
      <c r="W97" s="112">
        <v>522</v>
      </c>
      <c r="X97" s="112">
        <v>571</v>
      </c>
      <c r="Y97" s="112">
        <v>563</v>
      </c>
      <c r="Z97" s="112">
        <v>568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329</v>
      </c>
      <c r="W98" s="112">
        <v>323</v>
      </c>
      <c r="X98" s="112">
        <v>319</v>
      </c>
      <c r="Y98" s="112">
        <v>326</v>
      </c>
      <c r="Z98" s="112">
        <v>341</v>
      </c>
    </row>
    <row r="99" spans="1:32" ht="15" customHeight="1" x14ac:dyDescent="0.25">
      <c r="S99" s="115" t="s">
        <v>197</v>
      </c>
      <c r="T99" s="115"/>
      <c r="U99" s="112"/>
      <c r="V99" s="112">
        <v>33</v>
      </c>
      <c r="W99" s="112">
        <v>37</v>
      </c>
      <c r="X99" s="112">
        <v>33</v>
      </c>
      <c r="Y99" s="112">
        <v>38</v>
      </c>
      <c r="Z99" s="112">
        <v>32</v>
      </c>
    </row>
    <row r="100" spans="1:32" ht="15" customHeight="1" x14ac:dyDescent="0.25">
      <c r="S100" s="115" t="s">
        <v>58</v>
      </c>
      <c r="T100" s="115"/>
      <c r="U100" s="112"/>
      <c r="V100" s="112">
        <v>278</v>
      </c>
      <c r="W100" s="112">
        <v>292</v>
      </c>
      <c r="X100" s="112">
        <v>288</v>
      </c>
      <c r="Y100" s="112">
        <v>305</v>
      </c>
      <c r="Z100" s="112">
        <v>320</v>
      </c>
    </row>
    <row r="101" spans="1:32" x14ac:dyDescent="0.25">
      <c r="A101" s="18"/>
      <c r="S101" s="118" t="s">
        <v>53</v>
      </c>
      <c r="T101" s="118"/>
      <c r="U101" s="112"/>
      <c r="V101" s="112">
        <v>4048</v>
      </c>
      <c r="W101" s="112">
        <v>4043</v>
      </c>
      <c r="X101" s="112">
        <v>4259</v>
      </c>
      <c r="Y101" s="112">
        <v>4259</v>
      </c>
      <c r="Z101" s="112">
        <v>4396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8087</v>
      </c>
      <c r="W104" s="112">
        <v>8168</v>
      </c>
      <c r="X104" s="112">
        <v>8736</v>
      </c>
      <c r="Y104" s="112">
        <v>8809</v>
      </c>
      <c r="Z104" s="112">
        <v>9369</v>
      </c>
      <c r="AB104" s="109" t="str">
        <f>TEXT(Z104,"###,###")</f>
        <v>9,369</v>
      </c>
      <c r="AD104" s="130">
        <f>Z104/($Z$4)*100</f>
        <v>71.765607047108389</v>
      </c>
      <c r="AF104" s="109"/>
    </row>
    <row r="105" spans="1:32" x14ac:dyDescent="0.25">
      <c r="S105" s="115" t="s">
        <v>17</v>
      </c>
      <c r="T105" s="115"/>
      <c r="U105" s="112"/>
      <c r="V105" s="112">
        <v>2064</v>
      </c>
      <c r="W105" s="112">
        <v>2319</v>
      </c>
      <c r="X105" s="112">
        <v>2260</v>
      </c>
      <c r="Y105" s="112">
        <v>2236</v>
      </c>
      <c r="Z105" s="112">
        <v>2359</v>
      </c>
      <c r="AB105" s="109" t="str">
        <f>TEXT(Z105,"###,###")</f>
        <v>2,359</v>
      </c>
      <c r="AD105" s="130">
        <f>Z105/($Z$4)*100</f>
        <v>18.069705093833779</v>
      </c>
      <c r="AF105" s="109"/>
    </row>
    <row r="106" spans="1:32" x14ac:dyDescent="0.25">
      <c r="S106" s="118" t="s">
        <v>53</v>
      </c>
      <c r="T106" s="118"/>
      <c r="U106" s="120"/>
      <c r="V106" s="120">
        <v>10151</v>
      </c>
      <c r="W106" s="120">
        <v>10487</v>
      </c>
      <c r="X106" s="120">
        <v>10996</v>
      </c>
      <c r="Y106" s="120">
        <v>11045</v>
      </c>
      <c r="Z106" s="120">
        <v>11728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2648</v>
      </c>
      <c r="W108" s="112">
        <v>2351</v>
      </c>
      <c r="X108" s="112">
        <v>2483</v>
      </c>
      <c r="Y108" s="112">
        <v>2700</v>
      </c>
      <c r="Z108" s="112">
        <v>2755</v>
      </c>
      <c r="AB108" s="109" t="str">
        <f>TEXT(Z108,"###,###")</f>
        <v>2,755</v>
      </c>
      <c r="AD108" s="130">
        <f>Z108/($Z$4)*100</f>
        <v>21.103025660666411</v>
      </c>
      <c r="AF108" s="109"/>
    </row>
    <row r="109" spans="1:32" x14ac:dyDescent="0.25">
      <c r="S109" s="115" t="s">
        <v>20</v>
      </c>
      <c r="T109" s="115"/>
      <c r="U109" s="112"/>
      <c r="V109" s="112">
        <v>2045</v>
      </c>
      <c r="W109" s="112">
        <v>1846</v>
      </c>
      <c r="X109" s="112">
        <v>2037</v>
      </c>
      <c r="Y109" s="112">
        <v>2188</v>
      </c>
      <c r="Z109" s="112">
        <v>2296</v>
      </c>
      <c r="AB109" s="109" t="str">
        <f>TEXT(Z109,"###,###")</f>
        <v>2,296</v>
      </c>
      <c r="AD109" s="130">
        <f>Z109/($Z$4)*100</f>
        <v>17.587131367292226</v>
      </c>
      <c r="AF109" s="109"/>
    </row>
    <row r="110" spans="1:32" x14ac:dyDescent="0.25">
      <c r="S110" s="115" t="s">
        <v>21</v>
      </c>
      <c r="T110" s="115"/>
      <c r="U110" s="112"/>
      <c r="V110" s="112">
        <v>2223</v>
      </c>
      <c r="W110" s="112">
        <v>2669</v>
      </c>
      <c r="X110" s="112">
        <v>2694</v>
      </c>
      <c r="Y110" s="112">
        <v>2627</v>
      </c>
      <c r="Z110" s="112">
        <v>2655</v>
      </c>
      <c r="AB110" s="109" t="str">
        <f>TEXT(Z110,"###,###")</f>
        <v>2,655</v>
      </c>
      <c r="AD110" s="130">
        <f>Z110/($Z$4)*100</f>
        <v>20.337035618536959</v>
      </c>
      <c r="AF110" s="109"/>
    </row>
    <row r="111" spans="1:32" x14ac:dyDescent="0.25">
      <c r="S111" s="115" t="s">
        <v>22</v>
      </c>
      <c r="T111" s="115"/>
      <c r="U111" s="112"/>
      <c r="V111" s="112">
        <v>3101</v>
      </c>
      <c r="W111" s="112">
        <v>3390</v>
      </c>
      <c r="X111" s="112">
        <v>3576</v>
      </c>
      <c r="Y111" s="112">
        <v>3530</v>
      </c>
      <c r="Z111" s="112">
        <v>4031</v>
      </c>
      <c r="AB111" s="109" t="str">
        <f>TEXT(Z111,"###,###")</f>
        <v>4,031</v>
      </c>
      <c r="AD111" s="130">
        <f>Z111/($Z$4)*100</f>
        <v>30.877058598238222</v>
      </c>
      <c r="AF111" s="109"/>
    </row>
    <row r="112" spans="1:32" x14ac:dyDescent="0.25">
      <c r="S112" s="118" t="s">
        <v>53</v>
      </c>
      <c r="T112" s="118"/>
      <c r="U112" s="112"/>
      <c r="V112" s="112">
        <v>11563</v>
      </c>
      <c r="W112" s="112">
        <v>11708</v>
      </c>
      <c r="X112" s="112">
        <v>12235</v>
      </c>
      <c r="Y112" s="112">
        <v>12406</v>
      </c>
      <c r="Z112" s="112">
        <v>13055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46.05</v>
      </c>
      <c r="W118" s="131">
        <v>45.88</v>
      </c>
      <c r="X118" s="131">
        <v>46.29</v>
      </c>
      <c r="Y118" s="131">
        <v>46.41</v>
      </c>
      <c r="Z118" s="131">
        <v>46.61</v>
      </c>
      <c r="AB118" s="109" t="str">
        <f>TEXT(Z118,"##.0")</f>
        <v>46.6</v>
      </c>
    </row>
    <row r="120" spans="19:32" x14ac:dyDescent="0.25">
      <c r="S120" s="101" t="s">
        <v>98</v>
      </c>
      <c r="T120" s="112"/>
      <c r="U120" s="112"/>
      <c r="V120" s="112">
        <v>5978</v>
      </c>
      <c r="W120" s="112">
        <v>5953</v>
      </c>
      <c r="X120" s="112">
        <v>6264</v>
      </c>
      <c r="Y120" s="112">
        <v>6266</v>
      </c>
      <c r="Z120" s="112">
        <v>6440</v>
      </c>
      <c r="AB120" s="109" t="str">
        <f>TEXT(Z120,"###,###")</f>
        <v>6,440</v>
      </c>
    </row>
    <row r="121" spans="19:32" x14ac:dyDescent="0.25">
      <c r="S121" s="101" t="s">
        <v>99</v>
      </c>
      <c r="T121" s="112"/>
      <c r="U121" s="112"/>
      <c r="V121" s="112">
        <v>1283</v>
      </c>
      <c r="W121" s="112">
        <v>1252</v>
      </c>
      <c r="X121" s="112">
        <v>1358</v>
      </c>
      <c r="Y121" s="112">
        <v>1347</v>
      </c>
      <c r="Z121" s="112">
        <v>1369</v>
      </c>
      <c r="AB121" s="109" t="str">
        <f>TEXT(Z121,"###,###")</f>
        <v>1,369</v>
      </c>
    </row>
    <row r="122" spans="19:32" x14ac:dyDescent="0.25">
      <c r="S122" s="101" t="s">
        <v>100</v>
      </c>
      <c r="T122" s="112"/>
      <c r="U122" s="112"/>
      <c r="V122" s="112">
        <v>888</v>
      </c>
      <c r="W122" s="112">
        <v>894</v>
      </c>
      <c r="X122" s="112">
        <v>963</v>
      </c>
      <c r="Y122" s="112">
        <v>986</v>
      </c>
      <c r="Z122" s="112">
        <v>981</v>
      </c>
      <c r="AB122" s="109" t="str">
        <f>TEXT(Z122,"###,###")</f>
        <v>981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6866</v>
      </c>
      <c r="W124" s="112">
        <v>6847</v>
      </c>
      <c r="X124" s="112">
        <v>7227</v>
      </c>
      <c r="Y124" s="112">
        <v>7252</v>
      </c>
      <c r="Z124" s="112">
        <v>7421</v>
      </c>
      <c r="AB124" s="109" t="str">
        <f>TEXT(Z124,"###,###")</f>
        <v>7,421</v>
      </c>
      <c r="AD124" s="127">
        <f>Z124/$Z$7*100</f>
        <v>84.483151183970861</v>
      </c>
    </row>
    <row r="125" spans="19:32" x14ac:dyDescent="0.25">
      <c r="S125" s="101" t="s">
        <v>102</v>
      </c>
      <c r="T125" s="112"/>
      <c r="U125" s="112"/>
      <c r="V125" s="112">
        <v>2171</v>
      </c>
      <c r="W125" s="112">
        <v>2146</v>
      </c>
      <c r="X125" s="112">
        <v>2321</v>
      </c>
      <c r="Y125" s="112">
        <v>2333</v>
      </c>
      <c r="Z125" s="112">
        <v>2350</v>
      </c>
      <c r="AB125" s="109" t="str">
        <f>TEXT(Z125,"###,###")</f>
        <v>2,350</v>
      </c>
      <c r="AD125" s="127">
        <f>Z125/$Z$7*100</f>
        <v>26.753187613843348</v>
      </c>
    </row>
    <row r="127" spans="19:32" x14ac:dyDescent="0.25">
      <c r="S127" s="101" t="s">
        <v>103</v>
      </c>
      <c r="T127" s="112"/>
      <c r="U127" s="112"/>
      <c r="V127" s="112">
        <v>4099</v>
      </c>
      <c r="W127" s="112">
        <v>4058</v>
      </c>
      <c r="X127" s="112">
        <v>4325</v>
      </c>
      <c r="Y127" s="112">
        <v>4334</v>
      </c>
      <c r="Z127" s="112">
        <v>4385</v>
      </c>
      <c r="AB127" s="109" t="str">
        <f>TEXT(Z127,"###,###")</f>
        <v>4,385</v>
      </c>
      <c r="AD127" s="127">
        <f>Z127/$Z$7*100</f>
        <v>49.920309653916213</v>
      </c>
    </row>
    <row r="128" spans="19:32" x14ac:dyDescent="0.25">
      <c r="S128" s="101" t="s">
        <v>104</v>
      </c>
      <c r="T128" s="112"/>
      <c r="U128" s="112"/>
      <c r="V128" s="112">
        <v>4049</v>
      </c>
      <c r="W128" s="112">
        <v>4042</v>
      </c>
      <c r="X128" s="112">
        <v>4262</v>
      </c>
      <c r="Y128" s="112">
        <v>4259</v>
      </c>
      <c r="Z128" s="112">
        <v>4393</v>
      </c>
      <c r="AB128" s="109" t="str">
        <f>TEXT(Z128,"###,###")</f>
        <v>4,393</v>
      </c>
      <c r="AD128" s="127">
        <f>Z128/$Z$7*100</f>
        <v>50.01138433515483</v>
      </c>
    </row>
    <row r="130" spans="19:20" x14ac:dyDescent="0.25">
      <c r="S130" s="101" t="s">
        <v>280</v>
      </c>
      <c r="T130" s="127">
        <v>73.315118397085612</v>
      </c>
    </row>
    <row r="131" spans="19:20" x14ac:dyDescent="0.25">
      <c r="S131" s="101" t="s">
        <v>281</v>
      </c>
      <c r="T131" s="127">
        <v>15.585154826958107</v>
      </c>
    </row>
    <row r="132" spans="19:20" x14ac:dyDescent="0.25">
      <c r="S132" s="101" t="s">
        <v>282</v>
      </c>
      <c r="T132" s="127">
        <v>11.168032786885245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EE36B7-E929-4B65-9433-3F9CDFF662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6909178-A265-42F6-8129-6E854B57E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A0A4FC-531B-4124-9726-CC48882BD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FADBA57-EEE0-45FB-945F-9F91BF8732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D63B9-370E-4DDD-BC68-0A1D644007FD}">
  <sheetPr codeName="Sheet9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136</v>
      </c>
      <c r="T1" s="99"/>
      <c r="U1" s="99"/>
      <c r="V1" s="99"/>
      <c r="W1" s="99"/>
      <c r="X1" s="99"/>
      <c r="Y1" s="100" t="s">
        <v>137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136</v>
      </c>
      <c r="Y3" s="105" t="s">
        <v>137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8.30 Hindmarsh,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4299</v>
      </c>
      <c r="W4" s="108">
        <v>4274</v>
      </c>
      <c r="X4" s="108">
        <v>4396</v>
      </c>
      <c r="Y4" s="108">
        <v>4419</v>
      </c>
      <c r="Z4" s="108">
        <v>4607</v>
      </c>
      <c r="AB4" s="109" t="str">
        <f>TEXT(Z4,"###,###")</f>
        <v>4,607</v>
      </c>
      <c r="AD4" s="110">
        <f>Z4/Y4-1</f>
        <v>4.2543561891830839E-2</v>
      </c>
      <c r="AF4" s="110">
        <f>Z4/V4-1</f>
        <v>7.164456850430323E-2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2291</v>
      </c>
      <c r="W5" s="108">
        <v>2210</v>
      </c>
      <c r="X5" s="108">
        <v>2290</v>
      </c>
      <c r="Y5" s="108">
        <v>2285</v>
      </c>
      <c r="Z5" s="108">
        <v>2315</v>
      </c>
      <c r="AB5" s="109" t="str">
        <f>TEXT(Z5,"###,###")</f>
        <v>2,315</v>
      </c>
      <c r="AD5" s="110">
        <f t="shared" ref="AD5:AD9" si="0">Z5/Y5-1</f>
        <v>1.3129102844638973E-2</v>
      </c>
      <c r="AF5" s="110">
        <f t="shared" ref="AF5:AF9" si="1">Z5/V5-1</f>
        <v>1.0475774770842383E-2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2009</v>
      </c>
      <c r="W6" s="108">
        <v>2064</v>
      </c>
      <c r="X6" s="108">
        <v>2102</v>
      </c>
      <c r="Y6" s="108">
        <v>2132</v>
      </c>
      <c r="Z6" s="108">
        <v>2292</v>
      </c>
      <c r="AB6" s="109" t="str">
        <f>TEXT(Z6,"###,###")</f>
        <v>2,292</v>
      </c>
      <c r="AD6" s="110">
        <f t="shared" si="0"/>
        <v>7.5046904315196894E-2</v>
      </c>
      <c r="AF6" s="110">
        <f t="shared" si="1"/>
        <v>0.14086610253857645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2919</v>
      </c>
      <c r="W7" s="108">
        <v>2879</v>
      </c>
      <c r="X7" s="108">
        <v>2990</v>
      </c>
      <c r="Y7" s="108">
        <v>2980</v>
      </c>
      <c r="Z7" s="108">
        <v>3005</v>
      </c>
      <c r="AB7" s="109" t="str">
        <f>TEXT(Z7,"###,###")</f>
        <v>3,005</v>
      </c>
      <c r="AD7" s="110">
        <f t="shared" si="0"/>
        <v>8.3892617449663476E-3</v>
      </c>
      <c r="AF7" s="110">
        <f t="shared" si="1"/>
        <v>2.9462144570058246E-2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4,607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3,005</v>
      </c>
      <c r="P8" s="67"/>
      <c r="S8" s="107" t="s">
        <v>83</v>
      </c>
      <c r="T8" s="108"/>
      <c r="U8" s="108"/>
      <c r="V8" s="108">
        <v>35308</v>
      </c>
      <c r="W8" s="108">
        <v>35541</v>
      </c>
      <c r="X8" s="108">
        <v>37193.5</v>
      </c>
      <c r="Y8" s="108">
        <v>38870</v>
      </c>
      <c r="Z8" s="108">
        <v>38804.589999999997</v>
      </c>
      <c r="AB8" s="109" t="str">
        <f>TEXT(Z8,"$###,###")</f>
        <v>$38,805</v>
      </c>
      <c r="AD8" s="110">
        <f t="shared" si="0"/>
        <v>-1.6827887831233346E-3</v>
      </c>
      <c r="AF8" s="110">
        <f t="shared" si="1"/>
        <v>9.9031097768211174E-2</v>
      </c>
    </row>
    <row r="9" spans="1:32" x14ac:dyDescent="0.25">
      <c r="A9" s="30" t="s">
        <v>14</v>
      </c>
      <c r="B9" s="71"/>
      <c r="C9" s="72"/>
      <c r="D9" s="73">
        <f>AD104</f>
        <v>59.453006294768826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52.512479201331118</v>
      </c>
      <c r="P9" s="74" t="s">
        <v>84</v>
      </c>
      <c r="S9" s="107" t="s">
        <v>7</v>
      </c>
      <c r="T9" s="108"/>
      <c r="U9" s="108"/>
      <c r="V9" s="108">
        <v>154543641</v>
      </c>
      <c r="W9" s="108">
        <v>159692645</v>
      </c>
      <c r="X9" s="108">
        <v>175398573</v>
      </c>
      <c r="Y9" s="108">
        <v>158105532</v>
      </c>
      <c r="Z9" s="108">
        <v>183903744</v>
      </c>
      <c r="AB9" s="109" t="str">
        <f>TEXT(Z9/1000000,"$#,###.0")&amp;" mil"</f>
        <v>$183.9 mil</v>
      </c>
      <c r="AD9" s="110">
        <f t="shared" si="0"/>
        <v>0.16317083705837687</v>
      </c>
      <c r="AF9" s="110">
        <f t="shared" si="1"/>
        <v>0.18997936641081203</v>
      </c>
    </row>
    <row r="10" spans="1:32" x14ac:dyDescent="0.25">
      <c r="A10" s="30" t="s">
        <v>17</v>
      </c>
      <c r="B10" s="71"/>
      <c r="C10" s="72"/>
      <c r="D10" s="73">
        <f>AD105</f>
        <v>21.575862817451704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47.221297836938433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68.286189683860229</v>
      </c>
      <c r="P11" s="74" t="s">
        <v>84</v>
      </c>
      <c r="S11" s="107" t="s">
        <v>29</v>
      </c>
      <c r="T11" s="112"/>
      <c r="U11" s="112"/>
      <c r="V11" s="112">
        <v>3274</v>
      </c>
      <c r="W11" s="112">
        <v>3331</v>
      </c>
      <c r="X11" s="112">
        <v>3403</v>
      </c>
      <c r="Y11" s="112">
        <v>3477</v>
      </c>
      <c r="Z11" s="112">
        <v>3658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18.935108153078204</v>
      </c>
      <c r="P12" s="74" t="s">
        <v>84</v>
      </c>
      <c r="S12" s="107" t="s">
        <v>30</v>
      </c>
      <c r="T12" s="112"/>
      <c r="U12" s="112"/>
      <c r="V12" s="112">
        <v>1019</v>
      </c>
      <c r="W12" s="112">
        <v>941</v>
      </c>
      <c r="X12" s="112">
        <v>989</v>
      </c>
      <c r="Y12" s="112">
        <v>942</v>
      </c>
      <c r="Z12" s="112">
        <v>949</v>
      </c>
    </row>
    <row r="13" spans="1:32" ht="15" customHeight="1" x14ac:dyDescent="0.25">
      <c r="A13" s="30" t="s">
        <v>19</v>
      </c>
      <c r="B13" s="72"/>
      <c r="C13" s="72"/>
      <c r="D13" s="73">
        <f>AD108</f>
        <v>17.082700238767092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12.579034941763728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15.064032993271109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17.126112437594966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19.447219447219446</v>
      </c>
      <c r="P15" s="74" t="s">
        <v>84</v>
      </c>
      <c r="S15" s="115" t="s">
        <v>60</v>
      </c>
      <c r="T15" s="115"/>
      <c r="U15" s="116"/>
      <c r="V15" s="116">
        <v>776</v>
      </c>
      <c r="W15" s="116">
        <v>778</v>
      </c>
      <c r="X15" s="116">
        <v>808</v>
      </c>
      <c r="Y15" s="112">
        <v>799</v>
      </c>
      <c r="Z15" s="112">
        <v>802</v>
      </c>
      <c r="AB15" s="117">
        <f t="shared" ref="AB15:AB34" si="2">IF(Z15="np",0,Z15/$Z$34)</f>
        <v>0.17419635099913119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31.604080746689821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80.552780552780561</v>
      </c>
      <c r="P16" s="37" t="s">
        <v>84</v>
      </c>
      <c r="S16" s="115" t="s">
        <v>61</v>
      </c>
      <c r="T16" s="115"/>
      <c r="U16" s="116"/>
      <c r="V16" s="116">
        <v>9</v>
      </c>
      <c r="W16" s="116">
        <v>12</v>
      </c>
      <c r="X16" s="116">
        <v>30</v>
      </c>
      <c r="Y16" s="112">
        <v>15</v>
      </c>
      <c r="Z16" s="112">
        <v>22</v>
      </c>
      <c r="AB16" s="117">
        <f t="shared" si="2"/>
        <v>4.7784535186794095E-3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227</v>
      </c>
      <c r="W17" s="116">
        <v>136</v>
      </c>
      <c r="X17" s="116">
        <v>132</v>
      </c>
      <c r="Y17" s="112">
        <v>136</v>
      </c>
      <c r="Z17" s="112">
        <v>159</v>
      </c>
      <c r="AB17" s="117">
        <f t="shared" si="2"/>
        <v>3.4535186794092093E-2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28</v>
      </c>
      <c r="W18" s="116">
        <v>35</v>
      </c>
      <c r="X18" s="116">
        <v>28</v>
      </c>
      <c r="Y18" s="112">
        <v>27</v>
      </c>
      <c r="Z18" s="112">
        <v>32</v>
      </c>
      <c r="AB18" s="117">
        <f t="shared" si="2"/>
        <v>6.9504778453518675E-3</v>
      </c>
    </row>
    <row r="19" spans="1:28" x14ac:dyDescent="0.25">
      <c r="A19" s="63" t="str">
        <f>$S$1&amp;" ("&amp;$V$2&amp;" to "&amp;$Z$2&amp;")"</f>
        <v>Hindmarsh (2017-18 to 2021-22)</v>
      </c>
      <c r="B19" s="63"/>
      <c r="C19" s="63"/>
      <c r="D19" s="63"/>
      <c r="E19" s="63"/>
      <c r="F19" s="63"/>
      <c r="G19" s="63" t="str">
        <f>$S$1&amp;" ("&amp;$V$2&amp;" to "&amp;$Z$2&amp;")"</f>
        <v>Hindmarsh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192</v>
      </c>
      <c r="W19" s="116">
        <v>218</v>
      </c>
      <c r="X19" s="116">
        <v>217</v>
      </c>
      <c r="Y19" s="112">
        <v>228</v>
      </c>
      <c r="Z19" s="112">
        <v>222</v>
      </c>
      <c r="AB19" s="117">
        <f t="shared" si="2"/>
        <v>4.8218940052128581E-2</v>
      </c>
    </row>
    <row r="20" spans="1:28" x14ac:dyDescent="0.25">
      <c r="S20" s="115" t="s">
        <v>65</v>
      </c>
      <c r="T20" s="115"/>
      <c r="U20" s="116"/>
      <c r="V20" s="116">
        <v>135</v>
      </c>
      <c r="W20" s="116">
        <v>101</v>
      </c>
      <c r="X20" s="116">
        <v>101</v>
      </c>
      <c r="Y20" s="112">
        <v>114</v>
      </c>
      <c r="Z20" s="112">
        <v>108</v>
      </c>
      <c r="AB20" s="117">
        <f t="shared" si="2"/>
        <v>2.3457862728062554E-2</v>
      </c>
    </row>
    <row r="21" spans="1:28" x14ac:dyDescent="0.25">
      <c r="S21" s="115" t="s">
        <v>66</v>
      </c>
      <c r="T21" s="115"/>
      <c r="U21" s="116"/>
      <c r="V21" s="116">
        <v>257</v>
      </c>
      <c r="W21" s="116">
        <v>261</v>
      </c>
      <c r="X21" s="116">
        <v>270</v>
      </c>
      <c r="Y21" s="112">
        <v>275</v>
      </c>
      <c r="Z21" s="112">
        <v>310</v>
      </c>
      <c r="AB21" s="117">
        <f t="shared" si="2"/>
        <v>6.7332754126846223E-2</v>
      </c>
    </row>
    <row r="22" spans="1:28" x14ac:dyDescent="0.25">
      <c r="S22" s="115" t="s">
        <v>67</v>
      </c>
      <c r="T22" s="115"/>
      <c r="U22" s="116"/>
      <c r="V22" s="116">
        <v>93</v>
      </c>
      <c r="W22" s="116">
        <v>69</v>
      </c>
      <c r="X22" s="116">
        <v>100</v>
      </c>
      <c r="Y22" s="112">
        <v>122</v>
      </c>
      <c r="Z22" s="112">
        <v>170</v>
      </c>
      <c r="AB22" s="117">
        <f t="shared" si="2"/>
        <v>3.6924413553431797E-2</v>
      </c>
    </row>
    <row r="23" spans="1:28" x14ac:dyDescent="0.25">
      <c r="S23" s="115" t="s">
        <v>68</v>
      </c>
      <c r="T23" s="115"/>
      <c r="U23" s="116"/>
      <c r="V23" s="116">
        <v>249</v>
      </c>
      <c r="W23" s="116">
        <v>290</v>
      </c>
      <c r="X23" s="116">
        <v>284</v>
      </c>
      <c r="Y23" s="112">
        <v>285</v>
      </c>
      <c r="Z23" s="112">
        <v>281</v>
      </c>
      <c r="AB23" s="117">
        <f t="shared" si="2"/>
        <v>6.1033883579496087E-2</v>
      </c>
    </row>
    <row r="24" spans="1:28" x14ac:dyDescent="0.25">
      <c r="S24" s="115" t="s">
        <v>69</v>
      </c>
      <c r="T24" s="115"/>
      <c r="U24" s="116"/>
      <c r="V24" s="116">
        <v>11</v>
      </c>
      <c r="W24" s="116">
        <v>13</v>
      </c>
      <c r="X24" s="116">
        <v>10</v>
      </c>
      <c r="Y24" s="112">
        <v>20</v>
      </c>
      <c r="Z24" s="112">
        <v>19</v>
      </c>
      <c r="AB24" s="117">
        <f t="shared" si="2"/>
        <v>4.1268462206776714E-3</v>
      </c>
    </row>
    <row r="25" spans="1:28" x14ac:dyDescent="0.25">
      <c r="S25" s="115" t="s">
        <v>70</v>
      </c>
      <c r="T25" s="115"/>
      <c r="U25" s="116"/>
      <c r="V25" s="116">
        <v>83</v>
      </c>
      <c r="W25" s="116">
        <v>71</v>
      </c>
      <c r="X25" s="116">
        <v>70</v>
      </c>
      <c r="Y25" s="112">
        <v>73</v>
      </c>
      <c r="Z25" s="112">
        <v>79</v>
      </c>
      <c r="AB25" s="117">
        <f t="shared" si="2"/>
        <v>1.7158992180712426E-2</v>
      </c>
    </row>
    <row r="26" spans="1:28" x14ac:dyDescent="0.25">
      <c r="S26" s="115" t="s">
        <v>71</v>
      </c>
      <c r="T26" s="115"/>
      <c r="U26" s="116"/>
      <c r="V26" s="116">
        <v>48</v>
      </c>
      <c r="W26" s="116">
        <v>51</v>
      </c>
      <c r="X26" s="116">
        <v>54</v>
      </c>
      <c r="Y26" s="112">
        <v>41</v>
      </c>
      <c r="Z26" s="112">
        <v>42</v>
      </c>
      <c r="AB26" s="117">
        <f t="shared" si="2"/>
        <v>9.1225021720243264E-3</v>
      </c>
    </row>
    <row r="27" spans="1:28" x14ac:dyDescent="0.25">
      <c r="S27" s="115" t="s">
        <v>72</v>
      </c>
      <c r="T27" s="115"/>
      <c r="U27" s="116"/>
      <c r="V27" s="116">
        <v>75</v>
      </c>
      <c r="W27" s="116">
        <v>89</v>
      </c>
      <c r="X27" s="116">
        <v>109</v>
      </c>
      <c r="Y27" s="112">
        <v>112</v>
      </c>
      <c r="Z27" s="112">
        <v>105</v>
      </c>
      <c r="AB27" s="117">
        <f t="shared" si="2"/>
        <v>2.2806255430060818E-2</v>
      </c>
    </row>
    <row r="28" spans="1:28" x14ac:dyDescent="0.25">
      <c r="S28" s="115" t="s">
        <v>73</v>
      </c>
      <c r="T28" s="115"/>
      <c r="U28" s="116"/>
      <c r="V28" s="116">
        <v>172</v>
      </c>
      <c r="W28" s="116">
        <v>194</v>
      </c>
      <c r="X28" s="116">
        <v>218</v>
      </c>
      <c r="Y28" s="112">
        <v>232</v>
      </c>
      <c r="Z28" s="112">
        <v>228</v>
      </c>
      <c r="AB28" s="117">
        <f t="shared" si="2"/>
        <v>4.9522154648132061E-2</v>
      </c>
    </row>
    <row r="29" spans="1:28" x14ac:dyDescent="0.25">
      <c r="S29" s="115" t="s">
        <v>74</v>
      </c>
      <c r="T29" s="115"/>
      <c r="U29" s="116"/>
      <c r="V29" s="116">
        <v>191</v>
      </c>
      <c r="W29" s="116">
        <v>369</v>
      </c>
      <c r="X29" s="116">
        <v>217</v>
      </c>
      <c r="Y29" s="112">
        <v>210</v>
      </c>
      <c r="Z29" s="112">
        <v>237</v>
      </c>
      <c r="AB29" s="117">
        <f t="shared" si="2"/>
        <v>5.1476976542137273E-2</v>
      </c>
    </row>
    <row r="30" spans="1:28" x14ac:dyDescent="0.25">
      <c r="S30" s="115" t="s">
        <v>75</v>
      </c>
      <c r="T30" s="115"/>
      <c r="U30" s="116"/>
      <c r="V30" s="116">
        <v>271</v>
      </c>
      <c r="W30" s="116">
        <v>144</v>
      </c>
      <c r="X30" s="116">
        <v>296</v>
      </c>
      <c r="Y30" s="112">
        <v>303</v>
      </c>
      <c r="Z30" s="112">
        <v>299</v>
      </c>
      <c r="AB30" s="117">
        <f t="shared" si="2"/>
        <v>6.4943527367506512E-2</v>
      </c>
    </row>
    <row r="31" spans="1:28" x14ac:dyDescent="0.25">
      <c r="S31" s="115" t="s">
        <v>76</v>
      </c>
      <c r="T31" s="115"/>
      <c r="U31" s="116"/>
      <c r="V31" s="116">
        <v>596</v>
      </c>
      <c r="W31" s="116">
        <v>621</v>
      </c>
      <c r="X31" s="116">
        <v>662</v>
      </c>
      <c r="Y31" s="112">
        <v>690</v>
      </c>
      <c r="Z31" s="112">
        <v>753</v>
      </c>
      <c r="AB31" s="117">
        <f t="shared" si="2"/>
        <v>0.16355343179843615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40</v>
      </c>
      <c r="W32" s="116">
        <v>44</v>
      </c>
      <c r="X32" s="116">
        <v>38</v>
      </c>
      <c r="Y32" s="112">
        <v>49</v>
      </c>
      <c r="Z32" s="112">
        <v>68</v>
      </c>
      <c r="AB32" s="117">
        <f t="shared" si="2"/>
        <v>1.4769765421372719E-2</v>
      </c>
    </row>
    <row r="33" spans="19:32" x14ac:dyDescent="0.25">
      <c r="S33" s="115" t="s">
        <v>78</v>
      </c>
      <c r="T33" s="115"/>
      <c r="U33" s="116"/>
      <c r="V33" s="116">
        <v>121</v>
      </c>
      <c r="W33" s="116">
        <v>139</v>
      </c>
      <c r="X33" s="116">
        <v>104</v>
      </c>
      <c r="Y33" s="112">
        <v>100</v>
      </c>
      <c r="Z33" s="112">
        <v>106</v>
      </c>
      <c r="AB33" s="117">
        <f t="shared" si="2"/>
        <v>2.3023457862728063E-2</v>
      </c>
    </row>
    <row r="34" spans="19:32" x14ac:dyDescent="0.25">
      <c r="S34" s="118" t="s">
        <v>53</v>
      </c>
      <c r="T34" s="118"/>
      <c r="U34" s="119"/>
      <c r="V34" s="119">
        <v>4300</v>
      </c>
      <c r="W34" s="119">
        <v>4279</v>
      </c>
      <c r="X34" s="119">
        <v>4397</v>
      </c>
      <c r="Y34" s="120">
        <v>4419</v>
      </c>
      <c r="Z34" s="120">
        <v>4604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2505</v>
      </c>
      <c r="W37" s="112">
        <v>2405</v>
      </c>
      <c r="X37" s="112">
        <v>2467</v>
      </c>
      <c r="Y37" s="112">
        <v>2468</v>
      </c>
      <c r="Z37" s="112">
        <v>2419</v>
      </c>
      <c r="AB37" s="132">
        <f>Z37/Z40*100</f>
        <v>80.552780552780561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423</v>
      </c>
      <c r="W38" s="112">
        <v>477</v>
      </c>
      <c r="X38" s="112">
        <v>523</v>
      </c>
      <c r="Y38" s="112">
        <v>508</v>
      </c>
      <c r="Z38" s="112">
        <v>584</v>
      </c>
      <c r="AB38" s="132">
        <f>Z38/Z40*100</f>
        <v>19.447219447219446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2928</v>
      </c>
      <c r="W40" s="112">
        <v>2882</v>
      </c>
      <c r="X40" s="112">
        <v>2990</v>
      </c>
      <c r="Y40" s="112">
        <v>2976</v>
      </c>
      <c r="Z40" s="112">
        <v>3003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0</v>
      </c>
      <c r="X44" s="112">
        <v>4</v>
      </c>
      <c r="Y44" s="112">
        <v>3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65</v>
      </c>
      <c r="W45" s="112">
        <v>74</v>
      </c>
      <c r="X45" s="112">
        <v>70</v>
      </c>
      <c r="Y45" s="112">
        <v>74</v>
      </c>
      <c r="Z45" s="112">
        <v>83</v>
      </c>
    </row>
    <row r="46" spans="19:32" x14ac:dyDescent="0.25">
      <c r="S46" s="115" t="s">
        <v>38</v>
      </c>
      <c r="T46" s="115"/>
      <c r="U46" s="112"/>
      <c r="V46" s="112">
        <v>160</v>
      </c>
      <c r="W46" s="112">
        <v>122</v>
      </c>
      <c r="X46" s="112">
        <v>132</v>
      </c>
      <c r="Y46" s="112">
        <v>161</v>
      </c>
      <c r="Z46" s="112">
        <v>156</v>
      </c>
    </row>
    <row r="47" spans="19:32" x14ac:dyDescent="0.25">
      <c r="S47" s="115" t="s">
        <v>39</v>
      </c>
      <c r="T47" s="115"/>
      <c r="U47" s="112"/>
      <c r="V47" s="112">
        <v>266</v>
      </c>
      <c r="W47" s="112">
        <v>235</v>
      </c>
      <c r="X47" s="112">
        <v>193</v>
      </c>
      <c r="Y47" s="112">
        <v>194</v>
      </c>
      <c r="Z47" s="112">
        <v>199</v>
      </c>
    </row>
    <row r="48" spans="19:32" x14ac:dyDescent="0.25">
      <c r="S48" s="115" t="s">
        <v>40</v>
      </c>
      <c r="T48" s="115"/>
      <c r="U48" s="112"/>
      <c r="V48" s="112">
        <v>237</v>
      </c>
      <c r="W48" s="112">
        <v>265</v>
      </c>
      <c r="X48" s="112">
        <v>336</v>
      </c>
      <c r="Y48" s="112">
        <v>311</v>
      </c>
      <c r="Z48" s="112">
        <v>275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162</v>
      </c>
      <c r="W49" s="112">
        <v>193</v>
      </c>
      <c r="X49" s="112">
        <v>164</v>
      </c>
      <c r="Y49" s="112">
        <v>196</v>
      </c>
      <c r="Z49" s="112">
        <v>237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Hindmarsh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131</v>
      </c>
      <c r="W50" s="112">
        <v>146</v>
      </c>
      <c r="X50" s="112">
        <v>144</v>
      </c>
      <c r="Y50" s="112">
        <v>140</v>
      </c>
      <c r="Z50" s="112">
        <v>132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158</v>
      </c>
      <c r="W51" s="112">
        <v>145</v>
      </c>
      <c r="X51" s="112">
        <v>169</v>
      </c>
      <c r="Y51" s="112">
        <v>174</v>
      </c>
      <c r="Z51" s="112">
        <v>165</v>
      </c>
    </row>
    <row r="52" spans="1:26" ht="15" customHeight="1" x14ac:dyDescent="0.25">
      <c r="S52" s="115" t="s">
        <v>44</v>
      </c>
      <c r="T52" s="115"/>
      <c r="U52" s="112"/>
      <c r="V52" s="112">
        <v>198</v>
      </c>
      <c r="W52" s="112">
        <v>169</v>
      </c>
      <c r="X52" s="112">
        <v>143</v>
      </c>
      <c r="Y52" s="112">
        <v>143</v>
      </c>
      <c r="Z52" s="112">
        <v>156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202</v>
      </c>
      <c r="W53" s="112">
        <v>178</v>
      </c>
      <c r="X53" s="112">
        <v>186</v>
      </c>
      <c r="Y53" s="112">
        <v>173</v>
      </c>
      <c r="Z53" s="112">
        <v>193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252</v>
      </c>
      <c r="W54" s="112">
        <v>251</v>
      </c>
      <c r="X54" s="112">
        <v>262</v>
      </c>
      <c r="Y54" s="112">
        <v>234</v>
      </c>
      <c r="Z54" s="112">
        <v>212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199</v>
      </c>
      <c r="W55" s="112">
        <v>194</v>
      </c>
      <c r="X55" s="112">
        <v>213</v>
      </c>
      <c r="Y55" s="112">
        <v>237</v>
      </c>
      <c r="Z55" s="112">
        <v>232</v>
      </c>
    </row>
    <row r="56" spans="1:26" ht="15" customHeight="1" x14ac:dyDescent="0.25">
      <c r="S56" s="115" t="s">
        <v>48</v>
      </c>
      <c r="T56" s="115"/>
      <c r="U56" s="112"/>
      <c r="V56" s="112">
        <v>109</v>
      </c>
      <c r="W56" s="112">
        <v>108</v>
      </c>
      <c r="X56" s="112">
        <v>127</v>
      </c>
      <c r="Y56" s="112">
        <v>109</v>
      </c>
      <c r="Z56" s="112">
        <v>139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66</v>
      </c>
      <c r="W57" s="112">
        <v>54</v>
      </c>
      <c r="X57" s="112">
        <v>65</v>
      </c>
      <c r="Y57" s="112">
        <v>54</v>
      </c>
      <c r="Z57" s="112">
        <v>51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45</v>
      </c>
      <c r="W58" s="112">
        <v>44</v>
      </c>
      <c r="X58" s="112">
        <v>51</v>
      </c>
      <c r="Y58" s="112">
        <v>43</v>
      </c>
      <c r="Z58" s="112">
        <v>41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17</v>
      </c>
      <c r="W59" s="112">
        <v>13</v>
      </c>
      <c r="X59" s="112">
        <v>22</v>
      </c>
      <c r="Y59" s="112">
        <v>23</v>
      </c>
      <c r="Z59" s="112">
        <v>24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20</v>
      </c>
      <c r="W60" s="112">
        <v>15</v>
      </c>
      <c r="X60" s="112">
        <v>20</v>
      </c>
      <c r="Y60" s="112">
        <v>16</v>
      </c>
      <c r="Z60" s="112">
        <v>20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2291</v>
      </c>
      <c r="W61" s="112">
        <v>2210</v>
      </c>
      <c r="X61" s="112">
        <v>2292</v>
      </c>
      <c r="Y61" s="112">
        <v>2285</v>
      </c>
      <c r="Z61" s="112">
        <v>2315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2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40</v>
      </c>
      <c r="W64" s="112">
        <v>46</v>
      </c>
      <c r="X64" s="112">
        <v>49</v>
      </c>
      <c r="Y64" s="112">
        <v>46</v>
      </c>
      <c r="Z64" s="112">
        <v>66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Hindmarsh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157</v>
      </c>
      <c r="W65" s="112">
        <v>140</v>
      </c>
      <c r="X65" s="112">
        <v>163</v>
      </c>
      <c r="Y65" s="112">
        <v>151</v>
      </c>
      <c r="Z65" s="112">
        <v>167</v>
      </c>
    </row>
    <row r="66" spans="1:26" x14ac:dyDescent="0.25">
      <c r="S66" s="115" t="s">
        <v>39</v>
      </c>
      <c r="T66" s="115"/>
      <c r="U66" s="112"/>
      <c r="V66" s="112">
        <v>181</v>
      </c>
      <c r="W66" s="112">
        <v>204</v>
      </c>
      <c r="X66" s="112">
        <v>183</v>
      </c>
      <c r="Y66" s="112">
        <v>192</v>
      </c>
      <c r="Z66" s="112">
        <v>171</v>
      </c>
    </row>
    <row r="67" spans="1:26" x14ac:dyDescent="0.25">
      <c r="S67" s="115" t="s">
        <v>40</v>
      </c>
      <c r="T67" s="115"/>
      <c r="U67" s="112"/>
      <c r="V67" s="112">
        <v>183</v>
      </c>
      <c r="W67" s="112">
        <v>224</v>
      </c>
      <c r="X67" s="112">
        <v>224</v>
      </c>
      <c r="Y67" s="112">
        <v>263</v>
      </c>
      <c r="Z67" s="112">
        <v>256</v>
      </c>
    </row>
    <row r="68" spans="1:26" x14ac:dyDescent="0.25">
      <c r="S68" s="115" t="s">
        <v>41</v>
      </c>
      <c r="T68" s="115"/>
      <c r="U68" s="112"/>
      <c r="V68" s="112">
        <v>141</v>
      </c>
      <c r="W68" s="112">
        <v>147</v>
      </c>
      <c r="X68" s="112">
        <v>178</v>
      </c>
      <c r="Y68" s="112">
        <v>190</v>
      </c>
      <c r="Z68" s="112">
        <v>234</v>
      </c>
    </row>
    <row r="69" spans="1:26" x14ac:dyDescent="0.25">
      <c r="S69" s="115" t="s">
        <v>42</v>
      </c>
      <c r="T69" s="115"/>
      <c r="U69" s="112"/>
      <c r="V69" s="112">
        <v>149</v>
      </c>
      <c r="W69" s="112">
        <v>156</v>
      </c>
      <c r="X69" s="112">
        <v>154</v>
      </c>
      <c r="Y69" s="112">
        <v>161</v>
      </c>
      <c r="Z69" s="112">
        <v>173</v>
      </c>
    </row>
    <row r="70" spans="1:26" x14ac:dyDescent="0.25">
      <c r="S70" s="115" t="s">
        <v>43</v>
      </c>
      <c r="T70" s="115"/>
      <c r="U70" s="112"/>
      <c r="V70" s="112">
        <v>166</v>
      </c>
      <c r="W70" s="112">
        <v>130</v>
      </c>
      <c r="X70" s="112">
        <v>135</v>
      </c>
      <c r="Y70" s="112">
        <v>122</v>
      </c>
      <c r="Z70" s="112">
        <v>144</v>
      </c>
    </row>
    <row r="71" spans="1:26" x14ac:dyDescent="0.25">
      <c r="S71" s="115" t="s">
        <v>44</v>
      </c>
      <c r="T71" s="115"/>
      <c r="U71" s="112"/>
      <c r="V71" s="112">
        <v>208</v>
      </c>
      <c r="W71" s="112">
        <v>205</v>
      </c>
      <c r="X71" s="112">
        <v>185</v>
      </c>
      <c r="Y71" s="112">
        <v>185</v>
      </c>
      <c r="Z71" s="112">
        <v>191</v>
      </c>
    </row>
    <row r="72" spans="1:26" x14ac:dyDescent="0.25">
      <c r="S72" s="115" t="s">
        <v>45</v>
      </c>
      <c r="T72" s="115"/>
      <c r="U72" s="112"/>
      <c r="V72" s="112">
        <v>193</v>
      </c>
      <c r="W72" s="112">
        <v>207</v>
      </c>
      <c r="X72" s="112">
        <v>218</v>
      </c>
      <c r="Y72" s="112">
        <v>230</v>
      </c>
      <c r="Z72" s="112">
        <v>247</v>
      </c>
    </row>
    <row r="73" spans="1:26" x14ac:dyDescent="0.25">
      <c r="S73" s="115" t="s">
        <v>46</v>
      </c>
      <c r="T73" s="115"/>
      <c r="U73" s="112"/>
      <c r="V73" s="112">
        <v>268</v>
      </c>
      <c r="W73" s="112">
        <v>241</v>
      </c>
      <c r="X73" s="112">
        <v>234</v>
      </c>
      <c r="Y73" s="112">
        <v>205</v>
      </c>
      <c r="Z73" s="112">
        <v>219</v>
      </c>
    </row>
    <row r="74" spans="1:26" x14ac:dyDescent="0.25">
      <c r="S74" s="115" t="s">
        <v>47</v>
      </c>
      <c r="T74" s="115"/>
      <c r="U74" s="112"/>
      <c r="V74" s="112">
        <v>161</v>
      </c>
      <c r="W74" s="112">
        <v>192</v>
      </c>
      <c r="X74" s="112">
        <v>199</v>
      </c>
      <c r="Y74" s="112">
        <v>207</v>
      </c>
      <c r="Z74" s="112">
        <v>225</v>
      </c>
    </row>
    <row r="75" spans="1:26" x14ac:dyDescent="0.25">
      <c r="S75" s="115" t="s">
        <v>48</v>
      </c>
      <c r="T75" s="115"/>
      <c r="U75" s="112"/>
      <c r="V75" s="112">
        <v>67</v>
      </c>
      <c r="W75" s="112">
        <v>77</v>
      </c>
      <c r="X75" s="112">
        <v>84</v>
      </c>
      <c r="Y75" s="112">
        <v>90</v>
      </c>
      <c r="Z75" s="112">
        <v>113</v>
      </c>
    </row>
    <row r="76" spans="1:26" x14ac:dyDescent="0.25">
      <c r="S76" s="115" t="s">
        <v>49</v>
      </c>
      <c r="T76" s="115"/>
      <c r="U76" s="112"/>
      <c r="V76" s="112">
        <v>42</v>
      </c>
      <c r="W76" s="112">
        <v>27</v>
      </c>
      <c r="X76" s="112">
        <v>39</v>
      </c>
      <c r="Y76" s="112">
        <v>39</v>
      </c>
      <c r="Z76" s="112">
        <v>35</v>
      </c>
    </row>
    <row r="77" spans="1:26" x14ac:dyDescent="0.25">
      <c r="S77" s="115" t="s">
        <v>50</v>
      </c>
      <c r="T77" s="115"/>
      <c r="U77" s="112"/>
      <c r="V77" s="112">
        <v>28</v>
      </c>
      <c r="W77" s="112">
        <v>23</v>
      </c>
      <c r="X77" s="112">
        <v>28</v>
      </c>
      <c r="Y77" s="112">
        <v>23</v>
      </c>
      <c r="Z77" s="112">
        <v>18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20</v>
      </c>
      <c r="X78" s="112">
        <v>12</v>
      </c>
      <c r="Y78" s="112">
        <v>14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13</v>
      </c>
      <c r="X79" s="112">
        <v>16</v>
      </c>
      <c r="Y79" s="112">
        <v>12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2007</v>
      </c>
      <c r="W80" s="112">
        <v>2066</v>
      </c>
      <c r="X80" s="112">
        <v>2104</v>
      </c>
      <c r="Y80" s="112">
        <v>2132</v>
      </c>
      <c r="Z80" s="112">
        <v>2287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Hindmarsh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122</v>
      </c>
      <c r="W83" s="112">
        <v>124</v>
      </c>
      <c r="X83" s="112">
        <v>123</v>
      </c>
      <c r="Y83" s="112">
        <v>128</v>
      </c>
      <c r="Z83" s="112">
        <v>138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83</v>
      </c>
      <c r="W84" s="112">
        <v>86</v>
      </c>
      <c r="X84" s="112">
        <v>87</v>
      </c>
      <c r="Y84" s="112">
        <v>86</v>
      </c>
      <c r="Z84" s="112">
        <v>85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183</v>
      </c>
      <c r="W85" s="112">
        <v>197</v>
      </c>
      <c r="X85" s="112">
        <v>196</v>
      </c>
      <c r="Y85" s="112">
        <v>193</v>
      </c>
      <c r="Z85" s="112">
        <v>180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4,607</v>
      </c>
      <c r="D86" s="96">
        <f t="shared" ref="D86:D91" si="4">AD4</f>
        <v>4.2543561891830839E-2</v>
      </c>
      <c r="E86" s="97">
        <f t="shared" ref="E86:E91" si="5">AD4</f>
        <v>4.2543561891830839E-2</v>
      </c>
      <c r="F86" s="96">
        <f t="shared" ref="F86:F91" si="6">AF4</f>
        <v>7.164456850430323E-2</v>
      </c>
      <c r="G86" s="97">
        <f t="shared" ref="G86:G91" si="7">AF4</f>
        <v>7.164456850430323E-2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44</v>
      </c>
      <c r="W86" s="112">
        <v>38</v>
      </c>
      <c r="X86" s="112">
        <v>49</v>
      </c>
      <c r="Y86" s="112">
        <v>43</v>
      </c>
      <c r="Z86" s="112">
        <v>46</v>
      </c>
    </row>
    <row r="87" spans="1:30" ht="15" customHeight="1" x14ac:dyDescent="0.25">
      <c r="A87" s="98" t="s">
        <v>4</v>
      </c>
      <c r="B87" s="49"/>
      <c r="C87" s="57" t="str">
        <f t="shared" si="3"/>
        <v>2,315</v>
      </c>
      <c r="D87" s="96">
        <f t="shared" si="4"/>
        <v>1.3129102844638973E-2</v>
      </c>
      <c r="E87" s="97">
        <f t="shared" si="5"/>
        <v>1.3129102844638973E-2</v>
      </c>
      <c r="F87" s="96">
        <f t="shared" si="6"/>
        <v>1.0475774770842383E-2</v>
      </c>
      <c r="G87" s="97">
        <f t="shared" si="7"/>
        <v>1.0475774770842383E-2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33</v>
      </c>
      <c r="W87" s="112">
        <v>30</v>
      </c>
      <c r="X87" s="112">
        <v>35</v>
      </c>
      <c r="Y87" s="112">
        <v>34</v>
      </c>
      <c r="Z87" s="112">
        <v>31</v>
      </c>
    </row>
    <row r="88" spans="1:30" ht="15" customHeight="1" x14ac:dyDescent="0.25">
      <c r="A88" s="98" t="s">
        <v>5</v>
      </c>
      <c r="B88" s="49"/>
      <c r="C88" s="57" t="str">
        <f t="shared" si="3"/>
        <v>2,292</v>
      </c>
      <c r="D88" s="96">
        <f t="shared" si="4"/>
        <v>7.5046904315196894E-2</v>
      </c>
      <c r="E88" s="97">
        <f t="shared" si="5"/>
        <v>7.5046904315196894E-2</v>
      </c>
      <c r="F88" s="96">
        <f t="shared" si="6"/>
        <v>0.14086610253857645</v>
      </c>
      <c r="G88" s="97">
        <f t="shared" si="7"/>
        <v>0.14086610253857645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30</v>
      </c>
      <c r="W88" s="112">
        <v>32</v>
      </c>
      <c r="X88" s="112">
        <v>34</v>
      </c>
      <c r="Y88" s="112">
        <v>40</v>
      </c>
      <c r="Z88" s="112">
        <v>38</v>
      </c>
    </row>
    <row r="89" spans="1:30" ht="15" customHeight="1" x14ac:dyDescent="0.25">
      <c r="A89" s="49" t="s">
        <v>6</v>
      </c>
      <c r="B89" s="49"/>
      <c r="C89" s="57" t="str">
        <f t="shared" si="3"/>
        <v>3,005</v>
      </c>
      <c r="D89" s="96">
        <f t="shared" si="4"/>
        <v>8.3892617449663476E-3</v>
      </c>
      <c r="E89" s="97">
        <f t="shared" si="5"/>
        <v>8.3892617449663476E-3</v>
      </c>
      <c r="F89" s="96">
        <f t="shared" si="6"/>
        <v>2.9462144570058246E-2</v>
      </c>
      <c r="G89" s="97">
        <f t="shared" si="7"/>
        <v>2.9462144570058246E-2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201</v>
      </c>
      <c r="W89" s="112">
        <v>198</v>
      </c>
      <c r="X89" s="112">
        <v>204</v>
      </c>
      <c r="Y89" s="112">
        <v>200</v>
      </c>
      <c r="Z89" s="112">
        <v>217</v>
      </c>
    </row>
    <row r="90" spans="1:30" ht="15" customHeight="1" x14ac:dyDescent="0.25">
      <c r="A90" s="49" t="s">
        <v>96</v>
      </c>
      <c r="B90" s="49"/>
      <c r="C90" s="57" t="str">
        <f t="shared" si="3"/>
        <v>$38,805</v>
      </c>
      <c r="D90" s="96">
        <f t="shared" si="4"/>
        <v>-1.6827887831233346E-3</v>
      </c>
      <c r="E90" s="97">
        <f t="shared" si="5"/>
        <v>-1.6827887831233346E-3</v>
      </c>
      <c r="F90" s="96">
        <f t="shared" si="6"/>
        <v>9.9031097768211174E-2</v>
      </c>
      <c r="G90" s="97">
        <f t="shared" si="7"/>
        <v>9.9031097768211174E-2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336</v>
      </c>
      <c r="W90" s="112">
        <v>355</v>
      </c>
      <c r="X90" s="112">
        <v>343</v>
      </c>
      <c r="Y90" s="112">
        <v>362</v>
      </c>
      <c r="Z90" s="112">
        <v>355</v>
      </c>
    </row>
    <row r="91" spans="1:30" ht="15" customHeight="1" x14ac:dyDescent="0.25">
      <c r="A91" s="49" t="s">
        <v>7</v>
      </c>
      <c r="B91" s="49"/>
      <c r="C91" s="57" t="str">
        <f t="shared" si="3"/>
        <v>$183.9 mil</v>
      </c>
      <c r="D91" s="96">
        <f t="shared" si="4"/>
        <v>0.16317083705837687</v>
      </c>
      <c r="E91" s="97">
        <f t="shared" si="5"/>
        <v>0.16317083705837687</v>
      </c>
      <c r="F91" s="96">
        <f t="shared" si="6"/>
        <v>0.18997936641081203</v>
      </c>
      <c r="G91" s="97">
        <f t="shared" si="7"/>
        <v>0.18997936641081203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1570</v>
      </c>
      <c r="W91" s="112">
        <v>1528</v>
      </c>
      <c r="X91" s="112">
        <v>1581</v>
      </c>
      <c r="Y91" s="112">
        <v>1588</v>
      </c>
      <c r="Z91" s="112">
        <v>1579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78</v>
      </c>
      <c r="W93" s="112">
        <v>80</v>
      </c>
      <c r="X93" s="112">
        <v>79</v>
      </c>
      <c r="Y93" s="112">
        <v>77</v>
      </c>
      <c r="Z93" s="112">
        <v>79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259</v>
      </c>
      <c r="W94" s="112">
        <v>252</v>
      </c>
      <c r="X94" s="112">
        <v>270</v>
      </c>
      <c r="Y94" s="112">
        <v>292</v>
      </c>
      <c r="Z94" s="112">
        <v>298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37</v>
      </c>
      <c r="W95" s="112">
        <v>37</v>
      </c>
      <c r="X95" s="112">
        <v>40</v>
      </c>
      <c r="Y95" s="112">
        <v>42</v>
      </c>
      <c r="Z95" s="112">
        <v>40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198</v>
      </c>
      <c r="W96" s="112">
        <v>207</v>
      </c>
      <c r="X96" s="112">
        <v>225</v>
      </c>
      <c r="Y96" s="112">
        <v>220</v>
      </c>
      <c r="Z96" s="112">
        <v>208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176</v>
      </c>
      <c r="W97" s="112">
        <v>179</v>
      </c>
      <c r="X97" s="112">
        <v>185</v>
      </c>
      <c r="Y97" s="112">
        <v>173</v>
      </c>
      <c r="Z97" s="112">
        <v>185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82</v>
      </c>
      <c r="W98" s="112">
        <v>97</v>
      </c>
      <c r="X98" s="112">
        <v>87</v>
      </c>
      <c r="Y98" s="112">
        <v>93</v>
      </c>
      <c r="Z98" s="112">
        <v>91</v>
      </c>
    </row>
    <row r="99" spans="1:32" ht="15" customHeight="1" x14ac:dyDescent="0.25">
      <c r="S99" s="115" t="s">
        <v>197</v>
      </c>
      <c r="T99" s="115"/>
      <c r="U99" s="112"/>
      <c r="V99" s="112">
        <v>15</v>
      </c>
      <c r="W99" s="112">
        <v>12</v>
      </c>
      <c r="X99" s="112">
        <v>23</v>
      </c>
      <c r="Y99" s="112">
        <v>21</v>
      </c>
      <c r="Z99" s="112">
        <v>24</v>
      </c>
    </row>
    <row r="100" spans="1:32" ht="15" customHeight="1" x14ac:dyDescent="0.25">
      <c r="S100" s="115" t="s">
        <v>58</v>
      </c>
      <c r="T100" s="115"/>
      <c r="U100" s="112"/>
      <c r="V100" s="112">
        <v>180</v>
      </c>
      <c r="W100" s="112">
        <v>174</v>
      </c>
      <c r="X100" s="112">
        <v>176</v>
      </c>
      <c r="Y100" s="112">
        <v>180</v>
      </c>
      <c r="Z100" s="112">
        <v>191</v>
      </c>
    </row>
    <row r="101" spans="1:32" x14ac:dyDescent="0.25">
      <c r="A101" s="18"/>
      <c r="S101" s="118" t="s">
        <v>53</v>
      </c>
      <c r="T101" s="118"/>
      <c r="U101" s="112"/>
      <c r="V101" s="112">
        <v>1358</v>
      </c>
      <c r="W101" s="112">
        <v>1357</v>
      </c>
      <c r="X101" s="112">
        <v>1410</v>
      </c>
      <c r="Y101" s="112">
        <v>1387</v>
      </c>
      <c r="Z101" s="112">
        <v>1422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2438</v>
      </c>
      <c r="W104" s="112">
        <v>2457</v>
      </c>
      <c r="X104" s="112">
        <v>2579</v>
      </c>
      <c r="Y104" s="112">
        <v>2611</v>
      </c>
      <c r="Z104" s="112">
        <v>2739</v>
      </c>
      <c r="AB104" s="109" t="str">
        <f>TEXT(Z104,"###,###")</f>
        <v>2,739</v>
      </c>
      <c r="AD104" s="130">
        <f>Z104/($Z$4)*100</f>
        <v>59.453006294768826</v>
      </c>
      <c r="AF104" s="109"/>
    </row>
    <row r="105" spans="1:32" x14ac:dyDescent="0.25">
      <c r="S105" s="115" t="s">
        <v>17</v>
      </c>
      <c r="T105" s="115"/>
      <c r="U105" s="112"/>
      <c r="V105" s="112">
        <v>889</v>
      </c>
      <c r="W105" s="112">
        <v>955</v>
      </c>
      <c r="X105" s="112">
        <v>912</v>
      </c>
      <c r="Y105" s="112">
        <v>941</v>
      </c>
      <c r="Z105" s="112">
        <v>994</v>
      </c>
      <c r="AB105" s="109" t="str">
        <f>TEXT(Z105,"###,###")</f>
        <v>994</v>
      </c>
      <c r="AD105" s="130">
        <f>Z105/($Z$4)*100</f>
        <v>21.575862817451704</v>
      </c>
      <c r="AF105" s="109"/>
    </row>
    <row r="106" spans="1:32" x14ac:dyDescent="0.25">
      <c r="S106" s="118" t="s">
        <v>53</v>
      </c>
      <c r="T106" s="118"/>
      <c r="U106" s="120"/>
      <c r="V106" s="120">
        <v>3327</v>
      </c>
      <c r="W106" s="120">
        <v>3412</v>
      </c>
      <c r="X106" s="120">
        <v>3491</v>
      </c>
      <c r="Y106" s="120">
        <v>3552</v>
      </c>
      <c r="Z106" s="120">
        <v>3733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824</v>
      </c>
      <c r="W108" s="112">
        <v>685</v>
      </c>
      <c r="X108" s="112">
        <v>780</v>
      </c>
      <c r="Y108" s="112">
        <v>707</v>
      </c>
      <c r="Z108" s="112">
        <v>787</v>
      </c>
      <c r="AB108" s="109" t="str">
        <f>TEXT(Z108,"###,###")</f>
        <v>787</v>
      </c>
      <c r="AD108" s="130">
        <f>Z108/($Z$4)*100</f>
        <v>17.082700238767092</v>
      </c>
      <c r="AF108" s="109"/>
    </row>
    <row r="109" spans="1:32" x14ac:dyDescent="0.25">
      <c r="S109" s="115" t="s">
        <v>20</v>
      </c>
      <c r="T109" s="115"/>
      <c r="U109" s="112"/>
      <c r="V109" s="112">
        <v>622</v>
      </c>
      <c r="W109" s="112">
        <v>612</v>
      </c>
      <c r="X109" s="112">
        <v>644</v>
      </c>
      <c r="Y109" s="112">
        <v>800</v>
      </c>
      <c r="Z109" s="112">
        <v>694</v>
      </c>
      <c r="AB109" s="109" t="str">
        <f>TEXT(Z109,"###,###")</f>
        <v>694</v>
      </c>
      <c r="AD109" s="130">
        <f>Z109/($Z$4)*100</f>
        <v>15.064032993271109</v>
      </c>
      <c r="AF109" s="109"/>
    </row>
    <row r="110" spans="1:32" x14ac:dyDescent="0.25">
      <c r="S110" s="115" t="s">
        <v>21</v>
      </c>
      <c r="T110" s="115"/>
      <c r="U110" s="112"/>
      <c r="V110" s="112">
        <v>641</v>
      </c>
      <c r="W110" s="112">
        <v>733</v>
      </c>
      <c r="X110" s="112">
        <v>738</v>
      </c>
      <c r="Y110" s="112">
        <v>699</v>
      </c>
      <c r="Z110" s="112">
        <v>789</v>
      </c>
      <c r="AB110" s="109" t="str">
        <f>TEXT(Z110,"###,###")</f>
        <v>789</v>
      </c>
      <c r="AD110" s="130">
        <f>Z110/($Z$4)*100</f>
        <v>17.126112437594966</v>
      </c>
      <c r="AF110" s="109"/>
    </row>
    <row r="111" spans="1:32" x14ac:dyDescent="0.25">
      <c r="S111" s="115" t="s">
        <v>22</v>
      </c>
      <c r="T111" s="115"/>
      <c r="U111" s="112"/>
      <c r="V111" s="112">
        <v>1254</v>
      </c>
      <c r="W111" s="112">
        <v>1327</v>
      </c>
      <c r="X111" s="112">
        <v>1316</v>
      </c>
      <c r="Y111" s="112">
        <v>1346</v>
      </c>
      <c r="Z111" s="112">
        <v>1456</v>
      </c>
      <c r="AB111" s="109" t="str">
        <f>TEXT(Z111,"###,###")</f>
        <v>1,456</v>
      </c>
      <c r="AD111" s="130">
        <f>Z111/($Z$4)*100</f>
        <v>31.604080746689821</v>
      </c>
      <c r="AF111" s="109"/>
    </row>
    <row r="112" spans="1:32" x14ac:dyDescent="0.25">
      <c r="S112" s="118" t="s">
        <v>53</v>
      </c>
      <c r="T112" s="118"/>
      <c r="U112" s="112"/>
      <c r="V112" s="112">
        <v>4301</v>
      </c>
      <c r="W112" s="112">
        <v>4278</v>
      </c>
      <c r="X112" s="112">
        <v>4393</v>
      </c>
      <c r="Y112" s="112">
        <v>4419</v>
      </c>
      <c r="Z112" s="112">
        <v>4610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45.34</v>
      </c>
      <c r="W118" s="131">
        <v>44.81</v>
      </c>
      <c r="X118" s="131">
        <v>45.18</v>
      </c>
      <c r="Y118" s="131">
        <v>44.94</v>
      </c>
      <c r="Z118" s="131">
        <v>45.18</v>
      </c>
      <c r="AB118" s="109" t="str">
        <f>TEXT(Z118,"##.0")</f>
        <v>45.2</v>
      </c>
    </row>
    <row r="120" spans="19:32" x14ac:dyDescent="0.25">
      <c r="S120" s="101" t="s">
        <v>98</v>
      </c>
      <c r="T120" s="112"/>
      <c r="U120" s="112"/>
      <c r="V120" s="112">
        <v>1903</v>
      </c>
      <c r="W120" s="112">
        <v>1942</v>
      </c>
      <c r="X120" s="112">
        <v>2003</v>
      </c>
      <c r="Y120" s="112">
        <v>2038</v>
      </c>
      <c r="Z120" s="112">
        <v>2052</v>
      </c>
      <c r="AB120" s="109" t="str">
        <f>TEXT(Z120,"###,###")</f>
        <v>2,052</v>
      </c>
    </row>
    <row r="121" spans="19:32" x14ac:dyDescent="0.25">
      <c r="S121" s="101" t="s">
        <v>99</v>
      </c>
      <c r="T121" s="112"/>
      <c r="U121" s="112"/>
      <c r="V121" s="112">
        <v>580</v>
      </c>
      <c r="W121" s="112">
        <v>543</v>
      </c>
      <c r="X121" s="112">
        <v>581</v>
      </c>
      <c r="Y121" s="112">
        <v>548</v>
      </c>
      <c r="Z121" s="112">
        <v>569</v>
      </c>
      <c r="AB121" s="109" t="str">
        <f>TEXT(Z121,"###,###")</f>
        <v>569</v>
      </c>
    </row>
    <row r="122" spans="19:32" x14ac:dyDescent="0.25">
      <c r="S122" s="101" t="s">
        <v>100</v>
      </c>
      <c r="T122" s="112"/>
      <c r="U122" s="112"/>
      <c r="V122" s="112">
        <v>436</v>
      </c>
      <c r="W122" s="112">
        <v>398</v>
      </c>
      <c r="X122" s="112">
        <v>402</v>
      </c>
      <c r="Y122" s="112">
        <v>396</v>
      </c>
      <c r="Z122" s="112">
        <v>378</v>
      </c>
      <c r="AB122" s="109" t="str">
        <f>TEXT(Z122,"###,###")</f>
        <v>378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2339</v>
      </c>
      <c r="W124" s="112">
        <v>2340</v>
      </c>
      <c r="X124" s="112">
        <v>2405</v>
      </c>
      <c r="Y124" s="112">
        <v>2434</v>
      </c>
      <c r="Z124" s="112">
        <v>2430</v>
      </c>
      <c r="AB124" s="109" t="str">
        <f>TEXT(Z124,"###,###")</f>
        <v>2,430</v>
      </c>
      <c r="AD124" s="127">
        <f>Z124/$Z$7*100</f>
        <v>80.865224625623952</v>
      </c>
    </row>
    <row r="125" spans="19:32" x14ac:dyDescent="0.25">
      <c r="S125" s="101" t="s">
        <v>102</v>
      </c>
      <c r="T125" s="112"/>
      <c r="U125" s="112"/>
      <c r="V125" s="112">
        <v>1016</v>
      </c>
      <c r="W125" s="112">
        <v>941</v>
      </c>
      <c r="X125" s="112">
        <v>983</v>
      </c>
      <c r="Y125" s="112">
        <v>944</v>
      </c>
      <c r="Z125" s="112">
        <v>947</v>
      </c>
      <c r="AB125" s="109" t="str">
        <f>TEXT(Z125,"###,###")</f>
        <v>947</v>
      </c>
      <c r="AD125" s="127">
        <f>Z125/$Z$7*100</f>
        <v>31.514143094841927</v>
      </c>
    </row>
    <row r="127" spans="19:32" x14ac:dyDescent="0.25">
      <c r="S127" s="101" t="s">
        <v>103</v>
      </c>
      <c r="T127" s="112"/>
      <c r="U127" s="112"/>
      <c r="V127" s="112">
        <v>1564</v>
      </c>
      <c r="W127" s="112">
        <v>1525</v>
      </c>
      <c r="X127" s="112">
        <v>1581</v>
      </c>
      <c r="Y127" s="112">
        <v>1589</v>
      </c>
      <c r="Z127" s="112">
        <v>1578</v>
      </c>
      <c r="AB127" s="109" t="str">
        <f>TEXT(Z127,"###,###")</f>
        <v>1,578</v>
      </c>
      <c r="AD127" s="127">
        <f>Z127/$Z$7*100</f>
        <v>52.512479201331118</v>
      </c>
    </row>
    <row r="128" spans="19:32" x14ac:dyDescent="0.25">
      <c r="S128" s="101" t="s">
        <v>104</v>
      </c>
      <c r="T128" s="112"/>
      <c r="U128" s="112"/>
      <c r="V128" s="112">
        <v>1354</v>
      </c>
      <c r="W128" s="112">
        <v>1356</v>
      </c>
      <c r="X128" s="112">
        <v>1404</v>
      </c>
      <c r="Y128" s="112">
        <v>1392</v>
      </c>
      <c r="Z128" s="112">
        <v>1419</v>
      </c>
      <c r="AB128" s="109" t="str">
        <f>TEXT(Z128,"###,###")</f>
        <v>1,419</v>
      </c>
      <c r="AD128" s="127">
        <f>Z128/$Z$7*100</f>
        <v>47.221297836938433</v>
      </c>
    </row>
    <row r="130" spans="19:20" x14ac:dyDescent="0.25">
      <c r="S130" s="101" t="s">
        <v>280</v>
      </c>
      <c r="T130" s="127">
        <v>68.286189683860229</v>
      </c>
    </row>
    <row r="131" spans="19:20" x14ac:dyDescent="0.25">
      <c r="S131" s="101" t="s">
        <v>281</v>
      </c>
      <c r="T131" s="127">
        <v>18.935108153078204</v>
      </c>
    </row>
    <row r="132" spans="19:20" x14ac:dyDescent="0.25">
      <c r="S132" s="101" t="s">
        <v>282</v>
      </c>
      <c r="T132" s="127">
        <v>12.579034941763728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BFBE20-EBC2-4CC4-9E30-73BBF9BBA9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2DE4145-5A78-4228-BB36-282016B648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AB7A7A4-79B8-4EFF-BFA4-93F2DAB8F3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84D878E-FCC4-451D-AA6B-709443A141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A1218-4697-4667-ABAC-41ED756726A0}">
  <sheetPr codeName="Sheet9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138</v>
      </c>
      <c r="T1" s="99"/>
      <c r="U1" s="99"/>
      <c r="V1" s="99"/>
      <c r="W1" s="99"/>
      <c r="X1" s="99"/>
      <c r="Y1" s="100" t="s">
        <v>230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138</v>
      </c>
      <c r="Y3" s="105" t="s">
        <v>230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8.31 Hobsons Bay,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74307</v>
      </c>
      <c r="W4" s="108">
        <v>76253</v>
      </c>
      <c r="X4" s="108">
        <v>74766</v>
      </c>
      <c r="Y4" s="108">
        <v>74508</v>
      </c>
      <c r="Z4" s="108">
        <v>80481</v>
      </c>
      <c r="AB4" s="109" t="str">
        <f>TEXT(Z4,"###,###")</f>
        <v>80,481</v>
      </c>
      <c r="AD4" s="110">
        <f>Z4/Y4-1</f>
        <v>8.0165888226767512E-2</v>
      </c>
      <c r="AF4" s="110">
        <f>Z4/V4-1</f>
        <v>8.3087730631030698E-2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38722</v>
      </c>
      <c r="W5" s="108">
        <v>39556</v>
      </c>
      <c r="X5" s="108">
        <v>38830</v>
      </c>
      <c r="Y5" s="108">
        <v>38126</v>
      </c>
      <c r="Z5" s="108">
        <v>40635</v>
      </c>
      <c r="AB5" s="109" t="str">
        <f>TEXT(Z5,"###,###")</f>
        <v>40,635</v>
      </c>
      <c r="AD5" s="110">
        <f t="shared" ref="AD5:AD9" si="0">Z5/Y5-1</f>
        <v>6.5808109951214444E-2</v>
      </c>
      <c r="AF5" s="110">
        <f t="shared" ref="AF5:AF9" si="1">Z5/V5-1</f>
        <v>4.9403439904963653E-2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35587</v>
      </c>
      <c r="W6" s="108">
        <v>36696</v>
      </c>
      <c r="X6" s="108">
        <v>35934</v>
      </c>
      <c r="Y6" s="108">
        <v>36349</v>
      </c>
      <c r="Z6" s="108">
        <v>39810</v>
      </c>
      <c r="AB6" s="109" t="str">
        <f>TEXT(Z6,"###,###")</f>
        <v>39,810</v>
      </c>
      <c r="AD6" s="110">
        <f t="shared" si="0"/>
        <v>9.5215824369308644E-2</v>
      </c>
      <c r="AF6" s="110">
        <f t="shared" si="1"/>
        <v>0.1186669289347233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53070</v>
      </c>
      <c r="W7" s="108">
        <v>54090</v>
      </c>
      <c r="X7" s="108">
        <v>54240</v>
      </c>
      <c r="Y7" s="108">
        <v>53086</v>
      </c>
      <c r="Z7" s="108">
        <v>53797</v>
      </c>
      <c r="AB7" s="109" t="str">
        <f>TEXT(Z7,"###,###")</f>
        <v>53,797</v>
      </c>
      <c r="AD7" s="110">
        <f t="shared" si="0"/>
        <v>1.3393361714953089E-2</v>
      </c>
      <c r="AF7" s="110">
        <f t="shared" si="1"/>
        <v>1.3698888260787578E-2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80,481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53,797</v>
      </c>
      <c r="P8" s="67"/>
      <c r="S8" s="107" t="s">
        <v>83</v>
      </c>
      <c r="T8" s="108"/>
      <c r="U8" s="108"/>
      <c r="V8" s="108">
        <v>51533</v>
      </c>
      <c r="W8" s="108">
        <v>52463.97</v>
      </c>
      <c r="X8" s="108">
        <v>53433.02</v>
      </c>
      <c r="Y8" s="108">
        <v>55528.5</v>
      </c>
      <c r="Z8" s="108">
        <v>55831.23</v>
      </c>
      <c r="AB8" s="109" t="str">
        <f>TEXT(Z8,"$###,###")</f>
        <v>$55,831</v>
      </c>
      <c r="AD8" s="110">
        <f t="shared" si="0"/>
        <v>5.4517950241768087E-3</v>
      </c>
      <c r="AF8" s="110">
        <f t="shared" si="1"/>
        <v>8.3407331224652159E-2</v>
      </c>
    </row>
    <row r="9" spans="1:32" x14ac:dyDescent="0.25">
      <c r="A9" s="30" t="s">
        <v>14</v>
      </c>
      <c r="B9" s="71"/>
      <c r="C9" s="72"/>
      <c r="D9" s="73">
        <f>AD104</f>
        <v>79.043500950534906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51.080915292674312</v>
      </c>
      <c r="P9" s="74" t="s">
        <v>84</v>
      </c>
      <c r="S9" s="107" t="s">
        <v>7</v>
      </c>
      <c r="T9" s="108"/>
      <c r="U9" s="108"/>
      <c r="V9" s="108">
        <v>3611387459</v>
      </c>
      <c r="W9" s="108">
        <v>3809454395</v>
      </c>
      <c r="X9" s="108">
        <v>3970761115</v>
      </c>
      <c r="Y9" s="108">
        <v>4074378834</v>
      </c>
      <c r="Z9" s="108">
        <v>4313548922</v>
      </c>
      <c r="AB9" s="109" t="str">
        <f>TEXT(Z9/1000000,"$#,###.0")&amp;" mil"</f>
        <v>$4,313.5 mil</v>
      </c>
      <c r="AD9" s="110">
        <f t="shared" si="0"/>
        <v>5.8700994125574724E-2</v>
      </c>
      <c r="AF9" s="110">
        <f t="shared" si="1"/>
        <v>0.19442983367794886</v>
      </c>
    </row>
    <row r="10" spans="1:32" x14ac:dyDescent="0.25">
      <c r="A10" s="30" t="s">
        <v>17</v>
      </c>
      <c r="B10" s="71"/>
      <c r="C10" s="72"/>
      <c r="D10" s="73">
        <f>AD105</f>
        <v>15.773909369913397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48.84287227912337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87.001133892224473</v>
      </c>
      <c r="P11" s="74" t="s">
        <v>84</v>
      </c>
      <c r="S11" s="107" t="s">
        <v>29</v>
      </c>
      <c r="T11" s="112"/>
      <c r="U11" s="112"/>
      <c r="V11" s="112">
        <v>67556</v>
      </c>
      <c r="W11" s="112">
        <v>69250</v>
      </c>
      <c r="X11" s="112">
        <v>67738</v>
      </c>
      <c r="Y11" s="112">
        <v>67529</v>
      </c>
      <c r="Z11" s="112">
        <v>73493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5.2939755004925928</v>
      </c>
      <c r="P12" s="74" t="s">
        <v>84</v>
      </c>
      <c r="S12" s="107" t="s">
        <v>30</v>
      </c>
      <c r="T12" s="112"/>
      <c r="U12" s="112"/>
      <c r="V12" s="112">
        <v>6753</v>
      </c>
      <c r="W12" s="112">
        <v>7003</v>
      </c>
      <c r="X12" s="112">
        <v>7029</v>
      </c>
      <c r="Y12" s="112">
        <v>6979</v>
      </c>
      <c r="Z12" s="112">
        <v>6989</v>
      </c>
    </row>
    <row r="13" spans="1:32" ht="15" customHeight="1" x14ac:dyDescent="0.25">
      <c r="A13" s="30" t="s">
        <v>19</v>
      </c>
      <c r="B13" s="72"/>
      <c r="C13" s="72"/>
      <c r="D13" s="73">
        <f>AD108</f>
        <v>13.424286477553709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7.6881610498726687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13.001826518060163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20.96395422522086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19.030447228521506</v>
      </c>
      <c r="P15" s="74" t="s">
        <v>84</v>
      </c>
      <c r="S15" s="115" t="s">
        <v>60</v>
      </c>
      <c r="T15" s="115"/>
      <c r="U15" s="116"/>
      <c r="V15" s="116">
        <v>266</v>
      </c>
      <c r="W15" s="116">
        <v>311</v>
      </c>
      <c r="X15" s="116">
        <v>263</v>
      </c>
      <c r="Y15" s="112">
        <v>260</v>
      </c>
      <c r="Z15" s="112">
        <v>273</v>
      </c>
      <c r="AB15" s="117">
        <f t="shared" ref="AB15:AB34" si="2">IF(Z15="np",0,Z15/$Z$34)</f>
        <v>3.3921471172962225E-3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47.421130453150433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80.96955277147849</v>
      </c>
      <c r="P16" s="37" t="s">
        <v>84</v>
      </c>
      <c r="S16" s="115" t="s">
        <v>61</v>
      </c>
      <c r="T16" s="115"/>
      <c r="U16" s="116"/>
      <c r="V16" s="116">
        <v>133</v>
      </c>
      <c r="W16" s="116">
        <v>138</v>
      </c>
      <c r="X16" s="116">
        <v>156</v>
      </c>
      <c r="Y16" s="112">
        <v>151</v>
      </c>
      <c r="Z16" s="112">
        <v>142</v>
      </c>
      <c r="AB16" s="117">
        <f t="shared" si="2"/>
        <v>1.76441351888668E-3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4102</v>
      </c>
      <c r="W17" s="116">
        <v>4069</v>
      </c>
      <c r="X17" s="116">
        <v>3695</v>
      </c>
      <c r="Y17" s="112">
        <v>3640</v>
      </c>
      <c r="Z17" s="112">
        <v>3783</v>
      </c>
      <c r="AB17" s="117">
        <f t="shared" si="2"/>
        <v>4.7005467196819084E-2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553</v>
      </c>
      <c r="W18" s="116">
        <v>557</v>
      </c>
      <c r="X18" s="116">
        <v>654</v>
      </c>
      <c r="Y18" s="112">
        <v>654</v>
      </c>
      <c r="Z18" s="112">
        <v>700</v>
      </c>
      <c r="AB18" s="117">
        <f t="shared" si="2"/>
        <v>8.6978131212723658E-3</v>
      </c>
    </row>
    <row r="19" spans="1:28" x14ac:dyDescent="0.25">
      <c r="A19" s="63" t="str">
        <f>$S$1&amp;" ("&amp;$V$2&amp;" to "&amp;$Z$2&amp;")"</f>
        <v>Hobsons Bay (2017-18 to 2021-22)</v>
      </c>
      <c r="B19" s="63"/>
      <c r="C19" s="63"/>
      <c r="D19" s="63"/>
      <c r="E19" s="63"/>
      <c r="F19" s="63"/>
      <c r="G19" s="63" t="str">
        <f>$S$1&amp;" ("&amp;$V$2&amp;" to "&amp;$Z$2&amp;")"</f>
        <v>Hobsons Bay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4929</v>
      </c>
      <c r="W19" s="116">
        <v>5198</v>
      </c>
      <c r="X19" s="116">
        <v>5088</v>
      </c>
      <c r="Y19" s="112">
        <v>5175</v>
      </c>
      <c r="Z19" s="112">
        <v>5608</v>
      </c>
      <c r="AB19" s="117">
        <f t="shared" si="2"/>
        <v>6.9681908548707747E-2</v>
      </c>
    </row>
    <row r="20" spans="1:28" x14ac:dyDescent="0.25">
      <c r="S20" s="115" t="s">
        <v>65</v>
      </c>
      <c r="T20" s="115"/>
      <c r="U20" s="116"/>
      <c r="V20" s="116">
        <v>3586</v>
      </c>
      <c r="W20" s="116">
        <v>3298</v>
      </c>
      <c r="X20" s="116">
        <v>3220</v>
      </c>
      <c r="Y20" s="112">
        <v>3130</v>
      </c>
      <c r="Z20" s="112">
        <v>3138</v>
      </c>
      <c r="AB20" s="117">
        <f t="shared" si="2"/>
        <v>3.8991053677932402E-2</v>
      </c>
    </row>
    <row r="21" spans="1:28" x14ac:dyDescent="0.25">
      <c r="S21" s="115" t="s">
        <v>66</v>
      </c>
      <c r="T21" s="115"/>
      <c r="U21" s="116"/>
      <c r="V21" s="116">
        <v>6018</v>
      </c>
      <c r="W21" s="116">
        <v>5991</v>
      </c>
      <c r="X21" s="116">
        <v>6097</v>
      </c>
      <c r="Y21" s="112">
        <v>6295</v>
      </c>
      <c r="Z21" s="112">
        <v>6967</v>
      </c>
      <c r="AB21" s="117">
        <f t="shared" si="2"/>
        <v>8.6568091451292253E-2</v>
      </c>
    </row>
    <row r="22" spans="1:28" x14ac:dyDescent="0.25">
      <c r="S22" s="115" t="s">
        <v>67</v>
      </c>
      <c r="T22" s="115"/>
      <c r="U22" s="116"/>
      <c r="V22" s="116">
        <v>4509</v>
      </c>
      <c r="W22" s="116">
        <v>4660</v>
      </c>
      <c r="X22" s="116">
        <v>4811</v>
      </c>
      <c r="Y22" s="112">
        <v>4806</v>
      </c>
      <c r="Z22" s="112">
        <v>5473</v>
      </c>
      <c r="AB22" s="117">
        <f t="shared" si="2"/>
        <v>6.8004473161033793E-2</v>
      </c>
    </row>
    <row r="23" spans="1:28" x14ac:dyDescent="0.25">
      <c r="S23" s="115" t="s">
        <v>68</v>
      </c>
      <c r="T23" s="115"/>
      <c r="U23" s="116"/>
      <c r="V23" s="116">
        <v>4032</v>
      </c>
      <c r="W23" s="116">
        <v>4129</v>
      </c>
      <c r="X23" s="116">
        <v>3899</v>
      </c>
      <c r="Y23" s="112">
        <v>3861</v>
      </c>
      <c r="Z23" s="112">
        <v>4013</v>
      </c>
      <c r="AB23" s="117">
        <f t="shared" si="2"/>
        <v>4.9863320079522863E-2</v>
      </c>
    </row>
    <row r="24" spans="1:28" x14ac:dyDescent="0.25">
      <c r="S24" s="115" t="s">
        <v>69</v>
      </c>
      <c r="T24" s="115"/>
      <c r="U24" s="116"/>
      <c r="V24" s="116">
        <v>1696</v>
      </c>
      <c r="W24" s="116">
        <v>1732</v>
      </c>
      <c r="X24" s="116">
        <v>1631</v>
      </c>
      <c r="Y24" s="112">
        <v>1600</v>
      </c>
      <c r="Z24" s="112">
        <v>1814</v>
      </c>
      <c r="AB24" s="117">
        <f t="shared" si="2"/>
        <v>2.253976143141153E-2</v>
      </c>
    </row>
    <row r="25" spans="1:28" x14ac:dyDescent="0.25">
      <c r="S25" s="115" t="s">
        <v>70</v>
      </c>
      <c r="T25" s="115"/>
      <c r="U25" s="116"/>
      <c r="V25" s="116">
        <v>3632</v>
      </c>
      <c r="W25" s="116">
        <v>3759</v>
      </c>
      <c r="X25" s="116">
        <v>3862</v>
      </c>
      <c r="Y25" s="112">
        <v>3985</v>
      </c>
      <c r="Z25" s="112">
        <v>4487</v>
      </c>
      <c r="AB25" s="117">
        <f t="shared" si="2"/>
        <v>5.5752982107355867E-2</v>
      </c>
    </row>
    <row r="26" spans="1:28" x14ac:dyDescent="0.25">
      <c r="S26" s="115" t="s">
        <v>71</v>
      </c>
      <c r="T26" s="115"/>
      <c r="U26" s="116"/>
      <c r="V26" s="116">
        <v>1567</v>
      </c>
      <c r="W26" s="116">
        <v>1586</v>
      </c>
      <c r="X26" s="116">
        <v>1512</v>
      </c>
      <c r="Y26" s="112">
        <v>1472</v>
      </c>
      <c r="Z26" s="112">
        <v>1545</v>
      </c>
      <c r="AB26" s="117">
        <f t="shared" si="2"/>
        <v>1.919731610337972E-2</v>
      </c>
    </row>
    <row r="27" spans="1:28" x14ac:dyDescent="0.25">
      <c r="S27" s="115" t="s">
        <v>72</v>
      </c>
      <c r="T27" s="115"/>
      <c r="U27" s="116"/>
      <c r="V27" s="116">
        <v>6935</v>
      </c>
      <c r="W27" s="116">
        <v>7390</v>
      </c>
      <c r="X27" s="116">
        <v>7338</v>
      </c>
      <c r="Y27" s="112">
        <v>7326</v>
      </c>
      <c r="Z27" s="112">
        <v>7725</v>
      </c>
      <c r="AB27" s="117">
        <f t="shared" si="2"/>
        <v>9.5986580516898609E-2</v>
      </c>
    </row>
    <row r="28" spans="1:28" x14ac:dyDescent="0.25">
      <c r="S28" s="115" t="s">
        <v>73</v>
      </c>
      <c r="T28" s="115"/>
      <c r="U28" s="116"/>
      <c r="V28" s="116">
        <v>8549</v>
      </c>
      <c r="W28" s="116">
        <v>8854</v>
      </c>
      <c r="X28" s="116">
        <v>8576</v>
      </c>
      <c r="Y28" s="112">
        <v>8193</v>
      </c>
      <c r="Z28" s="112">
        <v>9149</v>
      </c>
      <c r="AB28" s="117">
        <f t="shared" si="2"/>
        <v>0.11368041749502981</v>
      </c>
    </row>
    <row r="29" spans="1:28" x14ac:dyDescent="0.25">
      <c r="S29" s="115" t="s">
        <v>74</v>
      </c>
      <c r="T29" s="115"/>
      <c r="U29" s="116"/>
      <c r="V29" s="116">
        <v>3891</v>
      </c>
      <c r="W29" s="116">
        <v>6188</v>
      </c>
      <c r="X29" s="116">
        <v>4184</v>
      </c>
      <c r="Y29" s="112">
        <v>4442</v>
      </c>
      <c r="Z29" s="112">
        <v>4883</v>
      </c>
      <c r="AB29" s="117">
        <f t="shared" si="2"/>
        <v>6.0673459244532803E-2</v>
      </c>
    </row>
    <row r="30" spans="1:28" x14ac:dyDescent="0.25">
      <c r="S30" s="115" t="s">
        <v>75</v>
      </c>
      <c r="T30" s="115"/>
      <c r="U30" s="116"/>
      <c r="V30" s="116">
        <v>5782</v>
      </c>
      <c r="W30" s="116">
        <v>4297</v>
      </c>
      <c r="X30" s="116">
        <v>5770</v>
      </c>
      <c r="Y30" s="112">
        <v>5560</v>
      </c>
      <c r="Z30" s="112">
        <v>6067</v>
      </c>
      <c r="AB30" s="117">
        <f t="shared" si="2"/>
        <v>7.5385188866799208E-2</v>
      </c>
    </row>
    <row r="31" spans="1:28" x14ac:dyDescent="0.25">
      <c r="S31" s="115" t="s">
        <v>76</v>
      </c>
      <c r="T31" s="115"/>
      <c r="U31" s="116"/>
      <c r="V31" s="116">
        <v>6798</v>
      </c>
      <c r="W31" s="116">
        <v>7080</v>
      </c>
      <c r="X31" s="116">
        <v>7189</v>
      </c>
      <c r="Y31" s="112">
        <v>7676</v>
      </c>
      <c r="Z31" s="112">
        <v>8298</v>
      </c>
      <c r="AB31" s="117">
        <f t="shared" si="2"/>
        <v>0.10310636182902584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1854</v>
      </c>
      <c r="W32" s="116">
        <v>2091</v>
      </c>
      <c r="X32" s="116">
        <v>2146</v>
      </c>
      <c r="Y32" s="112">
        <v>2056</v>
      </c>
      <c r="Z32" s="112">
        <v>2317</v>
      </c>
      <c r="AB32" s="117">
        <f t="shared" si="2"/>
        <v>2.8789761431411532E-2</v>
      </c>
    </row>
    <row r="33" spans="19:32" x14ac:dyDescent="0.25">
      <c r="S33" s="115" t="s">
        <v>78</v>
      </c>
      <c r="T33" s="115"/>
      <c r="U33" s="116"/>
      <c r="V33" s="116">
        <v>2368</v>
      </c>
      <c r="W33" s="116">
        <v>2492</v>
      </c>
      <c r="X33" s="116">
        <v>2629</v>
      </c>
      <c r="Y33" s="112">
        <v>2576</v>
      </c>
      <c r="Z33" s="112">
        <v>2674</v>
      </c>
      <c r="AB33" s="117">
        <f t="shared" si="2"/>
        <v>3.3225646123260434E-2</v>
      </c>
    </row>
    <row r="34" spans="19:32" x14ac:dyDescent="0.25">
      <c r="S34" s="118" t="s">
        <v>53</v>
      </c>
      <c r="T34" s="118"/>
      <c r="U34" s="119"/>
      <c r="V34" s="119">
        <v>74309</v>
      </c>
      <c r="W34" s="119">
        <v>76250</v>
      </c>
      <c r="X34" s="119">
        <v>74766</v>
      </c>
      <c r="Y34" s="120">
        <v>74508</v>
      </c>
      <c r="Z34" s="120">
        <v>80480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45361</v>
      </c>
      <c r="W37" s="112">
        <v>45469</v>
      </c>
      <c r="X37" s="112">
        <v>45783</v>
      </c>
      <c r="Y37" s="112">
        <v>44637</v>
      </c>
      <c r="Z37" s="112">
        <v>43560</v>
      </c>
      <c r="AB37" s="132">
        <f>Z37/Z40*100</f>
        <v>80.96955277147849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7711</v>
      </c>
      <c r="W38" s="112">
        <v>8619</v>
      </c>
      <c r="X38" s="112">
        <v>8452</v>
      </c>
      <c r="Y38" s="112">
        <v>8450</v>
      </c>
      <c r="Z38" s="112">
        <v>10238</v>
      </c>
      <c r="AB38" s="132">
        <f>Z38/Z40*100</f>
        <v>19.030447228521506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53072</v>
      </c>
      <c r="W40" s="112">
        <v>54088</v>
      </c>
      <c r="X40" s="112">
        <v>54235</v>
      </c>
      <c r="Y40" s="112">
        <v>53087</v>
      </c>
      <c r="Z40" s="112">
        <v>53798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8</v>
      </c>
      <c r="X44" s="112">
        <v>12</v>
      </c>
      <c r="Y44" s="112">
        <v>13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445</v>
      </c>
      <c r="W45" s="112">
        <v>503</v>
      </c>
      <c r="X45" s="112">
        <v>506</v>
      </c>
      <c r="Y45" s="112">
        <v>582</v>
      </c>
      <c r="Z45" s="112">
        <v>819</v>
      </c>
    </row>
    <row r="46" spans="19:32" x14ac:dyDescent="0.25">
      <c r="S46" s="115" t="s">
        <v>38</v>
      </c>
      <c r="T46" s="115"/>
      <c r="U46" s="112"/>
      <c r="V46" s="112">
        <v>1671</v>
      </c>
      <c r="W46" s="112">
        <v>1799</v>
      </c>
      <c r="X46" s="112">
        <v>1707</v>
      </c>
      <c r="Y46" s="112">
        <v>1692</v>
      </c>
      <c r="Z46" s="112">
        <v>2162</v>
      </c>
    </row>
    <row r="47" spans="19:32" x14ac:dyDescent="0.25">
      <c r="S47" s="115" t="s">
        <v>39</v>
      </c>
      <c r="T47" s="115"/>
      <c r="U47" s="112"/>
      <c r="V47" s="112">
        <v>3559</v>
      </c>
      <c r="W47" s="112">
        <v>3743</v>
      </c>
      <c r="X47" s="112">
        <v>3291</v>
      </c>
      <c r="Y47" s="112">
        <v>3075</v>
      </c>
      <c r="Z47" s="112">
        <v>3304</v>
      </c>
    </row>
    <row r="48" spans="19:32" x14ac:dyDescent="0.25">
      <c r="S48" s="115" t="s">
        <v>40</v>
      </c>
      <c r="T48" s="115"/>
      <c r="U48" s="112"/>
      <c r="V48" s="112">
        <v>5025</v>
      </c>
      <c r="W48" s="112">
        <v>5156</v>
      </c>
      <c r="X48" s="112">
        <v>5030</v>
      </c>
      <c r="Y48" s="112">
        <v>4736</v>
      </c>
      <c r="Z48" s="112">
        <v>4941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5128</v>
      </c>
      <c r="W49" s="112">
        <v>5177</v>
      </c>
      <c r="X49" s="112">
        <v>5030</v>
      </c>
      <c r="Y49" s="112">
        <v>4951</v>
      </c>
      <c r="Z49" s="112">
        <v>4997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Hobsons Bay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4722</v>
      </c>
      <c r="W50" s="112">
        <v>4921</v>
      </c>
      <c r="X50" s="112">
        <v>5038</v>
      </c>
      <c r="Y50" s="112">
        <v>4932</v>
      </c>
      <c r="Z50" s="112">
        <v>5023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4215</v>
      </c>
      <c r="W51" s="112">
        <v>4170</v>
      </c>
      <c r="X51" s="112">
        <v>4140</v>
      </c>
      <c r="Y51" s="112">
        <v>4070</v>
      </c>
      <c r="Z51" s="112">
        <v>4452</v>
      </c>
    </row>
    <row r="52" spans="1:26" ht="15" customHeight="1" x14ac:dyDescent="0.25">
      <c r="S52" s="115" t="s">
        <v>44</v>
      </c>
      <c r="T52" s="115"/>
      <c r="U52" s="112"/>
      <c r="V52" s="112">
        <v>4008</v>
      </c>
      <c r="W52" s="112">
        <v>3880</v>
      </c>
      <c r="X52" s="112">
        <v>3899</v>
      </c>
      <c r="Y52" s="112">
        <v>3836</v>
      </c>
      <c r="Z52" s="112">
        <v>3940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3383</v>
      </c>
      <c r="W53" s="112">
        <v>3415</v>
      </c>
      <c r="X53" s="112">
        <v>3392</v>
      </c>
      <c r="Y53" s="112">
        <v>3431</v>
      </c>
      <c r="Z53" s="112">
        <v>3655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2975</v>
      </c>
      <c r="W54" s="112">
        <v>3068</v>
      </c>
      <c r="X54" s="112">
        <v>3019</v>
      </c>
      <c r="Y54" s="112">
        <v>2918</v>
      </c>
      <c r="Z54" s="112">
        <v>3012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2053</v>
      </c>
      <c r="W55" s="112">
        <v>2158</v>
      </c>
      <c r="X55" s="112">
        <v>2156</v>
      </c>
      <c r="Y55" s="112">
        <v>2209</v>
      </c>
      <c r="Z55" s="112">
        <v>2412</v>
      </c>
    </row>
    <row r="56" spans="1:26" ht="15" customHeight="1" x14ac:dyDescent="0.25">
      <c r="S56" s="115" t="s">
        <v>48</v>
      </c>
      <c r="T56" s="115"/>
      <c r="U56" s="112"/>
      <c r="V56" s="112">
        <v>931</v>
      </c>
      <c r="W56" s="112">
        <v>936</v>
      </c>
      <c r="X56" s="112">
        <v>993</v>
      </c>
      <c r="Y56" s="112">
        <v>1046</v>
      </c>
      <c r="Z56" s="112">
        <v>1186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352</v>
      </c>
      <c r="W57" s="112">
        <v>353</v>
      </c>
      <c r="X57" s="112">
        <v>369</v>
      </c>
      <c r="Y57" s="112">
        <v>375</v>
      </c>
      <c r="Z57" s="112">
        <v>443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137</v>
      </c>
      <c r="W58" s="112">
        <v>146</v>
      </c>
      <c r="X58" s="112">
        <v>133</v>
      </c>
      <c r="Y58" s="112">
        <v>143</v>
      </c>
      <c r="Z58" s="112">
        <v>167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60</v>
      </c>
      <c r="W59" s="112">
        <v>75</v>
      </c>
      <c r="X59" s="112">
        <v>63</v>
      </c>
      <c r="Y59" s="112">
        <v>71</v>
      </c>
      <c r="Z59" s="112">
        <v>57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45</v>
      </c>
      <c r="W60" s="112">
        <v>38</v>
      </c>
      <c r="X60" s="112">
        <v>45</v>
      </c>
      <c r="Y60" s="112">
        <v>46</v>
      </c>
      <c r="Z60" s="112">
        <v>43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38718</v>
      </c>
      <c r="W61" s="112">
        <v>39556</v>
      </c>
      <c r="X61" s="112">
        <v>38831</v>
      </c>
      <c r="Y61" s="112">
        <v>38126</v>
      </c>
      <c r="Z61" s="112">
        <v>40631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11</v>
      </c>
      <c r="X63" s="112">
        <v>5</v>
      </c>
      <c r="Y63" s="112">
        <v>9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556</v>
      </c>
      <c r="W64" s="112">
        <v>600</v>
      </c>
      <c r="X64" s="112">
        <v>606</v>
      </c>
      <c r="Y64" s="112">
        <v>606</v>
      </c>
      <c r="Z64" s="112">
        <v>941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Hobsons Bay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1706</v>
      </c>
      <c r="W65" s="112">
        <v>1777</v>
      </c>
      <c r="X65" s="112">
        <v>1709</v>
      </c>
      <c r="Y65" s="112">
        <v>1740</v>
      </c>
      <c r="Z65" s="112">
        <v>2176</v>
      </c>
    </row>
    <row r="66" spans="1:26" x14ac:dyDescent="0.25">
      <c r="S66" s="115" t="s">
        <v>39</v>
      </c>
      <c r="T66" s="115"/>
      <c r="U66" s="112"/>
      <c r="V66" s="112">
        <v>3174</v>
      </c>
      <c r="W66" s="112">
        <v>3354</v>
      </c>
      <c r="X66" s="112">
        <v>2961</v>
      </c>
      <c r="Y66" s="112">
        <v>3124</v>
      </c>
      <c r="Z66" s="112">
        <v>3536</v>
      </c>
    </row>
    <row r="67" spans="1:26" x14ac:dyDescent="0.25">
      <c r="S67" s="115" t="s">
        <v>40</v>
      </c>
      <c r="T67" s="115"/>
      <c r="U67" s="112"/>
      <c r="V67" s="112">
        <v>4566</v>
      </c>
      <c r="W67" s="112">
        <v>4522</v>
      </c>
      <c r="X67" s="112">
        <v>4453</v>
      </c>
      <c r="Y67" s="112">
        <v>4407</v>
      </c>
      <c r="Z67" s="112">
        <v>4474</v>
      </c>
    </row>
    <row r="68" spans="1:26" x14ac:dyDescent="0.25">
      <c r="S68" s="115" t="s">
        <v>41</v>
      </c>
      <c r="T68" s="115"/>
      <c r="U68" s="112"/>
      <c r="V68" s="112">
        <v>4477</v>
      </c>
      <c r="W68" s="112">
        <v>4690</v>
      </c>
      <c r="X68" s="112">
        <v>4608</v>
      </c>
      <c r="Y68" s="112">
        <v>4595</v>
      </c>
      <c r="Z68" s="112">
        <v>4846</v>
      </c>
    </row>
    <row r="69" spans="1:26" x14ac:dyDescent="0.25">
      <c r="S69" s="115" t="s">
        <v>42</v>
      </c>
      <c r="T69" s="115"/>
      <c r="U69" s="112"/>
      <c r="V69" s="112">
        <v>4249</v>
      </c>
      <c r="W69" s="112">
        <v>4360</v>
      </c>
      <c r="X69" s="112">
        <v>4368</v>
      </c>
      <c r="Y69" s="112">
        <v>4432</v>
      </c>
      <c r="Z69" s="112">
        <v>4852</v>
      </c>
    </row>
    <row r="70" spans="1:26" x14ac:dyDescent="0.25">
      <c r="S70" s="115" t="s">
        <v>43</v>
      </c>
      <c r="T70" s="115"/>
      <c r="U70" s="112"/>
      <c r="V70" s="112">
        <v>3737</v>
      </c>
      <c r="W70" s="112">
        <v>3922</v>
      </c>
      <c r="X70" s="112">
        <v>3929</v>
      </c>
      <c r="Y70" s="112">
        <v>4049</v>
      </c>
      <c r="Z70" s="112">
        <v>4485</v>
      </c>
    </row>
    <row r="71" spans="1:26" x14ac:dyDescent="0.25">
      <c r="S71" s="115" t="s">
        <v>44</v>
      </c>
      <c r="T71" s="115"/>
      <c r="U71" s="112"/>
      <c r="V71" s="112">
        <v>3934</v>
      </c>
      <c r="W71" s="112">
        <v>3904</v>
      </c>
      <c r="X71" s="112">
        <v>3765</v>
      </c>
      <c r="Y71" s="112">
        <v>3625</v>
      </c>
      <c r="Z71" s="112">
        <v>3897</v>
      </c>
    </row>
    <row r="72" spans="1:26" x14ac:dyDescent="0.25">
      <c r="S72" s="115" t="s">
        <v>45</v>
      </c>
      <c r="T72" s="115"/>
      <c r="U72" s="112"/>
      <c r="V72" s="112">
        <v>3343</v>
      </c>
      <c r="W72" s="112">
        <v>3480</v>
      </c>
      <c r="X72" s="112">
        <v>3459</v>
      </c>
      <c r="Y72" s="112">
        <v>3616</v>
      </c>
      <c r="Z72" s="112">
        <v>3903</v>
      </c>
    </row>
    <row r="73" spans="1:26" x14ac:dyDescent="0.25">
      <c r="S73" s="115" t="s">
        <v>46</v>
      </c>
      <c r="T73" s="115"/>
      <c r="U73" s="112"/>
      <c r="V73" s="112">
        <v>2848</v>
      </c>
      <c r="W73" s="112">
        <v>2986</v>
      </c>
      <c r="X73" s="112">
        <v>2870</v>
      </c>
      <c r="Y73" s="112">
        <v>2772</v>
      </c>
      <c r="Z73" s="112">
        <v>2988</v>
      </c>
    </row>
    <row r="74" spans="1:26" x14ac:dyDescent="0.25">
      <c r="S74" s="115" t="s">
        <v>47</v>
      </c>
      <c r="T74" s="115"/>
      <c r="U74" s="112"/>
      <c r="V74" s="112">
        <v>1754</v>
      </c>
      <c r="W74" s="112">
        <v>1828</v>
      </c>
      <c r="X74" s="112">
        <v>1868</v>
      </c>
      <c r="Y74" s="112">
        <v>2003</v>
      </c>
      <c r="Z74" s="112">
        <v>2181</v>
      </c>
    </row>
    <row r="75" spans="1:26" x14ac:dyDescent="0.25">
      <c r="S75" s="115" t="s">
        <v>48</v>
      </c>
      <c r="T75" s="115"/>
      <c r="U75" s="112"/>
      <c r="V75" s="112">
        <v>709</v>
      </c>
      <c r="W75" s="112">
        <v>757</v>
      </c>
      <c r="X75" s="112">
        <v>782</v>
      </c>
      <c r="Y75" s="112">
        <v>829</v>
      </c>
      <c r="Z75" s="112">
        <v>939</v>
      </c>
    </row>
    <row r="76" spans="1:26" x14ac:dyDescent="0.25">
      <c r="S76" s="115" t="s">
        <v>49</v>
      </c>
      <c r="T76" s="115"/>
      <c r="U76" s="112"/>
      <c r="V76" s="112">
        <v>263</v>
      </c>
      <c r="W76" s="112">
        <v>264</v>
      </c>
      <c r="X76" s="112">
        <v>281</v>
      </c>
      <c r="Y76" s="112">
        <v>280</v>
      </c>
      <c r="Z76" s="112">
        <v>316</v>
      </c>
    </row>
    <row r="77" spans="1:26" x14ac:dyDescent="0.25">
      <c r="S77" s="115" t="s">
        <v>50</v>
      </c>
      <c r="T77" s="115"/>
      <c r="U77" s="112"/>
      <c r="V77" s="112">
        <v>111</v>
      </c>
      <c r="W77" s="112">
        <v>108</v>
      </c>
      <c r="X77" s="112">
        <v>107</v>
      </c>
      <c r="Y77" s="112">
        <v>113</v>
      </c>
      <c r="Z77" s="112">
        <v>119</v>
      </c>
    </row>
    <row r="78" spans="1:26" x14ac:dyDescent="0.25">
      <c r="S78" s="115" t="s">
        <v>51</v>
      </c>
      <c r="T78" s="115"/>
      <c r="U78" s="112"/>
      <c r="V78" s="112">
        <v>61</v>
      </c>
      <c r="W78" s="112">
        <v>64</v>
      </c>
      <c r="X78" s="112">
        <v>79</v>
      </c>
      <c r="Y78" s="112">
        <v>61</v>
      </c>
      <c r="Z78" s="112">
        <v>58</v>
      </c>
    </row>
    <row r="79" spans="1:26" x14ac:dyDescent="0.25">
      <c r="S79" s="115" t="s">
        <v>52</v>
      </c>
      <c r="T79" s="115"/>
      <c r="U79" s="112"/>
      <c r="V79" s="112">
        <v>95</v>
      </c>
      <c r="W79" s="112">
        <v>68</v>
      </c>
      <c r="X79" s="112">
        <v>75</v>
      </c>
      <c r="Y79" s="112">
        <v>88</v>
      </c>
      <c r="Z79" s="112">
        <v>76</v>
      </c>
    </row>
    <row r="80" spans="1:26" x14ac:dyDescent="0.25">
      <c r="S80" s="118" t="s">
        <v>53</v>
      </c>
      <c r="T80" s="118"/>
      <c r="U80" s="112"/>
      <c r="V80" s="112">
        <v>35591</v>
      </c>
      <c r="W80" s="112">
        <v>36697</v>
      </c>
      <c r="X80" s="112">
        <v>35937</v>
      </c>
      <c r="Y80" s="112">
        <v>36349</v>
      </c>
      <c r="Z80" s="112">
        <v>39809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Hobsons Bay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4018</v>
      </c>
      <c r="W83" s="112">
        <v>4135</v>
      </c>
      <c r="X83" s="112">
        <v>4254</v>
      </c>
      <c r="Y83" s="112">
        <v>4265</v>
      </c>
      <c r="Z83" s="112">
        <v>4302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5051</v>
      </c>
      <c r="W84" s="112">
        <v>5153</v>
      </c>
      <c r="X84" s="112">
        <v>5192</v>
      </c>
      <c r="Y84" s="112">
        <v>5162</v>
      </c>
      <c r="Z84" s="112">
        <v>5248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4282</v>
      </c>
      <c r="W85" s="112">
        <v>4284</v>
      </c>
      <c r="X85" s="112">
        <v>4211</v>
      </c>
      <c r="Y85" s="112">
        <v>4049</v>
      </c>
      <c r="Z85" s="112">
        <v>4067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80,481</v>
      </c>
      <c r="D86" s="96">
        <f t="shared" ref="D86:D91" si="4">AD4</f>
        <v>8.0165888226767512E-2</v>
      </c>
      <c r="E86" s="97">
        <f t="shared" ref="E86:E91" si="5">AD4</f>
        <v>8.0165888226767512E-2</v>
      </c>
      <c r="F86" s="96">
        <f t="shared" ref="F86:F91" si="6">AF4</f>
        <v>8.3087730631030698E-2</v>
      </c>
      <c r="G86" s="97">
        <f t="shared" ref="G86:G91" si="7">AF4</f>
        <v>8.3087730631030698E-2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1471</v>
      </c>
      <c r="W86" s="112">
        <v>1533</v>
      </c>
      <c r="X86" s="112">
        <v>1559</v>
      </c>
      <c r="Y86" s="112">
        <v>1509</v>
      </c>
      <c r="Z86" s="112">
        <v>1505</v>
      </c>
    </row>
    <row r="87" spans="1:30" ht="15" customHeight="1" x14ac:dyDescent="0.25">
      <c r="A87" s="98" t="s">
        <v>4</v>
      </c>
      <c r="B87" s="49"/>
      <c r="C87" s="57" t="str">
        <f t="shared" si="3"/>
        <v>40,635</v>
      </c>
      <c r="D87" s="96">
        <f t="shared" si="4"/>
        <v>6.5808109951214444E-2</v>
      </c>
      <c r="E87" s="97">
        <f t="shared" si="5"/>
        <v>6.5808109951214444E-2</v>
      </c>
      <c r="F87" s="96">
        <f t="shared" si="6"/>
        <v>4.9403439904963653E-2</v>
      </c>
      <c r="G87" s="97">
        <f t="shared" si="7"/>
        <v>4.9403439904963653E-2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1787</v>
      </c>
      <c r="W87" s="112">
        <v>1844</v>
      </c>
      <c r="X87" s="112">
        <v>1808</v>
      </c>
      <c r="Y87" s="112">
        <v>1746</v>
      </c>
      <c r="Z87" s="112">
        <v>1767</v>
      </c>
    </row>
    <row r="88" spans="1:30" ht="15" customHeight="1" x14ac:dyDescent="0.25">
      <c r="A88" s="98" t="s">
        <v>5</v>
      </c>
      <c r="B88" s="49"/>
      <c r="C88" s="57" t="str">
        <f t="shared" si="3"/>
        <v>39,810</v>
      </c>
      <c r="D88" s="96">
        <f t="shared" si="4"/>
        <v>9.5215824369308644E-2</v>
      </c>
      <c r="E88" s="97">
        <f t="shared" si="5"/>
        <v>9.5215824369308644E-2</v>
      </c>
      <c r="F88" s="96">
        <f t="shared" si="6"/>
        <v>0.1186669289347233</v>
      </c>
      <c r="G88" s="97">
        <f t="shared" si="7"/>
        <v>0.1186669289347233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1405</v>
      </c>
      <c r="W88" s="112">
        <v>1453</v>
      </c>
      <c r="X88" s="112">
        <v>1419</v>
      </c>
      <c r="Y88" s="112">
        <v>1385</v>
      </c>
      <c r="Z88" s="112">
        <v>1416</v>
      </c>
    </row>
    <row r="89" spans="1:30" ht="15" customHeight="1" x14ac:dyDescent="0.25">
      <c r="A89" s="49" t="s">
        <v>6</v>
      </c>
      <c r="B89" s="49"/>
      <c r="C89" s="57" t="str">
        <f t="shared" si="3"/>
        <v>53,797</v>
      </c>
      <c r="D89" s="96">
        <f t="shared" si="4"/>
        <v>1.3393361714953089E-2</v>
      </c>
      <c r="E89" s="97">
        <f t="shared" si="5"/>
        <v>1.3393361714953089E-2</v>
      </c>
      <c r="F89" s="96">
        <f t="shared" si="6"/>
        <v>1.3698888260787578E-2</v>
      </c>
      <c r="G89" s="97">
        <f t="shared" si="7"/>
        <v>1.3698888260787578E-2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2267</v>
      </c>
      <c r="W89" s="112">
        <v>2237</v>
      </c>
      <c r="X89" s="112">
        <v>2134</v>
      </c>
      <c r="Y89" s="112">
        <v>2045</v>
      </c>
      <c r="Z89" s="112">
        <v>2067</v>
      </c>
    </row>
    <row r="90" spans="1:30" ht="15" customHeight="1" x14ac:dyDescent="0.25">
      <c r="A90" s="49" t="s">
        <v>96</v>
      </c>
      <c r="B90" s="49"/>
      <c r="C90" s="57" t="str">
        <f t="shared" si="3"/>
        <v>$55,831</v>
      </c>
      <c r="D90" s="96">
        <f t="shared" si="4"/>
        <v>5.4517950241768087E-3</v>
      </c>
      <c r="E90" s="97">
        <f t="shared" si="5"/>
        <v>5.4517950241768087E-3</v>
      </c>
      <c r="F90" s="96">
        <f t="shared" si="6"/>
        <v>8.3407331224652159E-2</v>
      </c>
      <c r="G90" s="97">
        <f t="shared" si="7"/>
        <v>8.3407331224652159E-2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2482</v>
      </c>
      <c r="W90" s="112">
        <v>2608</v>
      </c>
      <c r="X90" s="112">
        <v>2542</v>
      </c>
      <c r="Y90" s="112">
        <v>2392</v>
      </c>
      <c r="Z90" s="112">
        <v>2385</v>
      </c>
    </row>
    <row r="91" spans="1:30" ht="15" customHeight="1" x14ac:dyDescent="0.25">
      <c r="A91" s="49" t="s">
        <v>7</v>
      </c>
      <c r="B91" s="49"/>
      <c r="C91" s="57" t="str">
        <f t="shared" si="3"/>
        <v>$4,313.5 mil</v>
      </c>
      <c r="D91" s="96">
        <f t="shared" si="4"/>
        <v>5.8700994125574724E-2</v>
      </c>
      <c r="E91" s="97">
        <f t="shared" si="5"/>
        <v>5.8700994125574724E-2</v>
      </c>
      <c r="F91" s="96">
        <f t="shared" si="6"/>
        <v>0.19442983367794886</v>
      </c>
      <c r="G91" s="97">
        <f t="shared" si="7"/>
        <v>0.19442983367794886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27743</v>
      </c>
      <c r="W91" s="112">
        <v>28240</v>
      </c>
      <c r="X91" s="112">
        <v>28211</v>
      </c>
      <c r="Y91" s="112">
        <v>27292</v>
      </c>
      <c r="Z91" s="112">
        <v>27482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2922</v>
      </c>
      <c r="W93" s="112">
        <v>3057</v>
      </c>
      <c r="X93" s="112">
        <v>3143</v>
      </c>
      <c r="Y93" s="112">
        <v>3179</v>
      </c>
      <c r="Z93" s="112">
        <v>3276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6282</v>
      </c>
      <c r="W94" s="112">
        <v>6616</v>
      </c>
      <c r="X94" s="112">
        <v>6762</v>
      </c>
      <c r="Y94" s="112">
        <v>6832</v>
      </c>
      <c r="Z94" s="112">
        <v>7021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762</v>
      </c>
      <c r="W95" s="112">
        <v>787</v>
      </c>
      <c r="X95" s="112">
        <v>784</v>
      </c>
      <c r="Y95" s="112">
        <v>771</v>
      </c>
      <c r="Z95" s="112">
        <v>780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2710</v>
      </c>
      <c r="W96" s="112">
        <v>2853</v>
      </c>
      <c r="X96" s="112">
        <v>2894</v>
      </c>
      <c r="Y96" s="112">
        <v>2875</v>
      </c>
      <c r="Z96" s="112">
        <v>2905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4897</v>
      </c>
      <c r="W97" s="112">
        <v>4898</v>
      </c>
      <c r="X97" s="112">
        <v>4782</v>
      </c>
      <c r="Y97" s="112">
        <v>4634</v>
      </c>
      <c r="Z97" s="112">
        <v>4626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2206</v>
      </c>
      <c r="W98" s="112">
        <v>2165</v>
      </c>
      <c r="X98" s="112">
        <v>2218</v>
      </c>
      <c r="Y98" s="112">
        <v>2180</v>
      </c>
      <c r="Z98" s="112">
        <v>2200</v>
      </c>
    </row>
    <row r="99" spans="1:32" ht="15" customHeight="1" x14ac:dyDescent="0.25">
      <c r="S99" s="115" t="s">
        <v>197</v>
      </c>
      <c r="T99" s="115"/>
      <c r="U99" s="112"/>
      <c r="V99" s="112">
        <v>331</v>
      </c>
      <c r="W99" s="112">
        <v>368</v>
      </c>
      <c r="X99" s="112">
        <v>364</v>
      </c>
      <c r="Y99" s="112">
        <v>383</v>
      </c>
      <c r="Z99" s="112">
        <v>418</v>
      </c>
    </row>
    <row r="100" spans="1:32" ht="15" customHeight="1" x14ac:dyDescent="0.25">
      <c r="S100" s="115" t="s">
        <v>58</v>
      </c>
      <c r="T100" s="115"/>
      <c r="U100" s="112"/>
      <c r="V100" s="112">
        <v>1176</v>
      </c>
      <c r="W100" s="112">
        <v>1169</v>
      </c>
      <c r="X100" s="112">
        <v>1174</v>
      </c>
      <c r="Y100" s="112">
        <v>1144</v>
      </c>
      <c r="Z100" s="112">
        <v>1211</v>
      </c>
    </row>
    <row r="101" spans="1:32" x14ac:dyDescent="0.25">
      <c r="A101" s="18"/>
      <c r="S101" s="118" t="s">
        <v>53</v>
      </c>
      <c r="T101" s="118"/>
      <c r="U101" s="112"/>
      <c r="V101" s="112">
        <v>25331</v>
      </c>
      <c r="W101" s="112">
        <v>25851</v>
      </c>
      <c r="X101" s="112">
        <v>26027</v>
      </c>
      <c r="Y101" s="112">
        <v>25758</v>
      </c>
      <c r="Z101" s="112">
        <v>26276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57836</v>
      </c>
      <c r="W104" s="112">
        <v>59000</v>
      </c>
      <c r="X104" s="112">
        <v>58957</v>
      </c>
      <c r="Y104" s="112">
        <v>58360</v>
      </c>
      <c r="Z104" s="112">
        <v>63615</v>
      </c>
      <c r="AB104" s="109" t="str">
        <f>TEXT(Z104,"###,###")</f>
        <v>63,615</v>
      </c>
      <c r="AD104" s="130">
        <f>Z104/($Z$4)*100</f>
        <v>79.043500950534906</v>
      </c>
      <c r="AF104" s="109"/>
    </row>
    <row r="105" spans="1:32" x14ac:dyDescent="0.25">
      <c r="S105" s="115" t="s">
        <v>17</v>
      </c>
      <c r="T105" s="115"/>
      <c r="U105" s="112"/>
      <c r="V105" s="112">
        <v>11210</v>
      </c>
      <c r="W105" s="112">
        <v>12111</v>
      </c>
      <c r="X105" s="112">
        <v>11602</v>
      </c>
      <c r="Y105" s="112">
        <v>11722</v>
      </c>
      <c r="Z105" s="112">
        <v>12695</v>
      </c>
      <c r="AB105" s="109" t="str">
        <f>TEXT(Z105,"###,###")</f>
        <v>12,695</v>
      </c>
      <c r="AD105" s="130">
        <f>Z105/($Z$4)*100</f>
        <v>15.773909369913397</v>
      </c>
      <c r="AF105" s="109"/>
    </row>
    <row r="106" spans="1:32" x14ac:dyDescent="0.25">
      <c r="S106" s="118" t="s">
        <v>53</v>
      </c>
      <c r="T106" s="118"/>
      <c r="U106" s="120"/>
      <c r="V106" s="120">
        <v>69046</v>
      </c>
      <c r="W106" s="120">
        <v>71111</v>
      </c>
      <c r="X106" s="120">
        <v>70559</v>
      </c>
      <c r="Y106" s="120">
        <v>70082</v>
      </c>
      <c r="Z106" s="120">
        <v>76310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11641</v>
      </c>
      <c r="W108" s="112">
        <v>10384</v>
      </c>
      <c r="X108" s="112">
        <v>10651</v>
      </c>
      <c r="Y108" s="112">
        <v>9960</v>
      </c>
      <c r="Z108" s="112">
        <v>10804</v>
      </c>
      <c r="AB108" s="109" t="str">
        <f>TEXT(Z108,"###,###")</f>
        <v>10,804</v>
      </c>
      <c r="AD108" s="130">
        <f>Z108/($Z$4)*100</f>
        <v>13.424286477553709</v>
      </c>
      <c r="AF108" s="109"/>
    </row>
    <row r="109" spans="1:32" x14ac:dyDescent="0.25">
      <c r="S109" s="115" t="s">
        <v>20</v>
      </c>
      <c r="T109" s="115"/>
      <c r="U109" s="112"/>
      <c r="V109" s="112">
        <v>9239</v>
      </c>
      <c r="W109" s="112">
        <v>8914</v>
      </c>
      <c r="X109" s="112">
        <v>9121</v>
      </c>
      <c r="Y109" s="112">
        <v>9657</v>
      </c>
      <c r="Z109" s="112">
        <v>10464</v>
      </c>
      <c r="AB109" s="109" t="str">
        <f>TEXT(Z109,"###,###")</f>
        <v>10,464</v>
      </c>
      <c r="AD109" s="130">
        <f>Z109/($Z$4)*100</f>
        <v>13.001826518060163</v>
      </c>
      <c r="AF109" s="109"/>
    </row>
    <row r="110" spans="1:32" x14ac:dyDescent="0.25">
      <c r="S110" s="115" t="s">
        <v>21</v>
      </c>
      <c r="T110" s="115"/>
      <c r="U110" s="112"/>
      <c r="V110" s="112">
        <v>14953</v>
      </c>
      <c r="W110" s="112">
        <v>16864</v>
      </c>
      <c r="X110" s="112">
        <v>15322</v>
      </c>
      <c r="Y110" s="112">
        <v>15534</v>
      </c>
      <c r="Z110" s="112">
        <v>16872</v>
      </c>
      <c r="AB110" s="109" t="str">
        <f>TEXT(Z110,"###,###")</f>
        <v>16,872</v>
      </c>
      <c r="AD110" s="130">
        <f>Z110/($Z$4)*100</f>
        <v>20.96395422522086</v>
      </c>
      <c r="AF110" s="109"/>
    </row>
    <row r="111" spans="1:32" x14ac:dyDescent="0.25">
      <c r="S111" s="115" t="s">
        <v>22</v>
      </c>
      <c r="T111" s="115"/>
      <c r="U111" s="112"/>
      <c r="V111" s="112">
        <v>33441</v>
      </c>
      <c r="W111" s="112">
        <v>35192</v>
      </c>
      <c r="X111" s="112">
        <v>34840</v>
      </c>
      <c r="Y111" s="112">
        <v>34931</v>
      </c>
      <c r="Z111" s="112">
        <v>38165</v>
      </c>
      <c r="AB111" s="109" t="str">
        <f>TEXT(Z111,"###,###")</f>
        <v>38,165</v>
      </c>
      <c r="AD111" s="130">
        <f>Z111/($Z$4)*100</f>
        <v>47.421130453150433</v>
      </c>
      <c r="AF111" s="109"/>
    </row>
    <row r="112" spans="1:32" x14ac:dyDescent="0.25">
      <c r="S112" s="118" t="s">
        <v>53</v>
      </c>
      <c r="T112" s="118"/>
      <c r="U112" s="112"/>
      <c r="V112" s="112">
        <v>74309</v>
      </c>
      <c r="W112" s="112">
        <v>76251</v>
      </c>
      <c r="X112" s="112">
        <v>74761</v>
      </c>
      <c r="Y112" s="112">
        <v>74508</v>
      </c>
      <c r="Z112" s="112">
        <v>80482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40.79</v>
      </c>
      <c r="W118" s="131">
        <v>40.76</v>
      </c>
      <c r="X118" s="131">
        <v>41.04</v>
      </c>
      <c r="Y118" s="131">
        <v>41.41</v>
      </c>
      <c r="Z118" s="131">
        <v>41.44</v>
      </c>
      <c r="AB118" s="109" t="str">
        <f>TEXT(Z118,"##.0")</f>
        <v>41.4</v>
      </c>
    </row>
    <row r="120" spans="19:32" x14ac:dyDescent="0.25">
      <c r="S120" s="101" t="s">
        <v>98</v>
      </c>
      <c r="T120" s="112"/>
      <c r="U120" s="112"/>
      <c r="V120" s="112">
        <v>46323</v>
      </c>
      <c r="W120" s="112">
        <v>47091</v>
      </c>
      <c r="X120" s="112">
        <v>47210</v>
      </c>
      <c r="Y120" s="112">
        <v>46103</v>
      </c>
      <c r="Z120" s="112">
        <v>46804</v>
      </c>
      <c r="AB120" s="109" t="str">
        <f>TEXT(Z120,"###,###")</f>
        <v>46,804</v>
      </c>
    </row>
    <row r="121" spans="19:32" x14ac:dyDescent="0.25">
      <c r="S121" s="101" t="s">
        <v>99</v>
      </c>
      <c r="T121" s="112"/>
      <c r="U121" s="112"/>
      <c r="V121" s="112">
        <v>3186</v>
      </c>
      <c r="W121" s="112">
        <v>3184</v>
      </c>
      <c r="X121" s="112">
        <v>3150</v>
      </c>
      <c r="Y121" s="112">
        <v>3049</v>
      </c>
      <c r="Z121" s="112">
        <v>2848</v>
      </c>
      <c r="AB121" s="109" t="str">
        <f>TEXT(Z121,"###,###")</f>
        <v>2,848</v>
      </c>
    </row>
    <row r="122" spans="19:32" x14ac:dyDescent="0.25">
      <c r="S122" s="101" t="s">
        <v>100</v>
      </c>
      <c r="T122" s="112"/>
      <c r="U122" s="112"/>
      <c r="V122" s="112">
        <v>3565</v>
      </c>
      <c r="W122" s="112">
        <v>3816</v>
      </c>
      <c r="X122" s="112">
        <v>3874</v>
      </c>
      <c r="Y122" s="112">
        <v>3935</v>
      </c>
      <c r="Z122" s="112">
        <v>4136</v>
      </c>
      <c r="AB122" s="109" t="str">
        <f>TEXT(Z122,"###,###")</f>
        <v>4,136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49888</v>
      </c>
      <c r="W124" s="112">
        <v>50907</v>
      </c>
      <c r="X124" s="112">
        <v>51084</v>
      </c>
      <c r="Y124" s="112">
        <v>50038</v>
      </c>
      <c r="Z124" s="112">
        <v>50940</v>
      </c>
      <c r="AB124" s="109" t="str">
        <f>TEXT(Z124,"###,###")</f>
        <v>50,940</v>
      </c>
      <c r="AD124" s="127">
        <f>Z124/$Z$7*100</f>
        <v>94.689294942097149</v>
      </c>
    </row>
    <row r="125" spans="19:32" x14ac:dyDescent="0.25">
      <c r="S125" s="101" t="s">
        <v>102</v>
      </c>
      <c r="T125" s="112"/>
      <c r="U125" s="112"/>
      <c r="V125" s="112">
        <v>6751</v>
      </c>
      <c r="W125" s="112">
        <v>7000</v>
      </c>
      <c r="X125" s="112">
        <v>7024</v>
      </c>
      <c r="Y125" s="112">
        <v>6984</v>
      </c>
      <c r="Z125" s="112">
        <v>6984</v>
      </c>
      <c r="AB125" s="109" t="str">
        <f>TEXT(Z125,"###,###")</f>
        <v>6,984</v>
      </c>
      <c r="AD125" s="127">
        <f>Z125/$Z$7*100</f>
        <v>12.982136550365261</v>
      </c>
    </row>
    <row r="127" spans="19:32" x14ac:dyDescent="0.25">
      <c r="S127" s="101" t="s">
        <v>103</v>
      </c>
      <c r="T127" s="112"/>
      <c r="U127" s="112"/>
      <c r="V127" s="112">
        <v>27743</v>
      </c>
      <c r="W127" s="112">
        <v>28237</v>
      </c>
      <c r="X127" s="112">
        <v>28212</v>
      </c>
      <c r="Y127" s="112">
        <v>27294</v>
      </c>
      <c r="Z127" s="112">
        <v>27480</v>
      </c>
      <c r="AB127" s="109" t="str">
        <f>TEXT(Z127,"###,###")</f>
        <v>27,480</v>
      </c>
      <c r="AD127" s="127">
        <f>Z127/$Z$7*100</f>
        <v>51.080915292674312</v>
      </c>
    </row>
    <row r="128" spans="19:32" x14ac:dyDescent="0.25">
      <c r="S128" s="101" t="s">
        <v>104</v>
      </c>
      <c r="T128" s="112"/>
      <c r="U128" s="112"/>
      <c r="V128" s="112">
        <v>25330</v>
      </c>
      <c r="W128" s="112">
        <v>25851</v>
      </c>
      <c r="X128" s="112">
        <v>26026</v>
      </c>
      <c r="Y128" s="112">
        <v>25762</v>
      </c>
      <c r="Z128" s="112">
        <v>26276</v>
      </c>
      <c r="AB128" s="109" t="str">
        <f>TEXT(Z128,"###,###")</f>
        <v>26,276</v>
      </c>
      <c r="AD128" s="127">
        <f>Z128/$Z$7*100</f>
        <v>48.84287227912337</v>
      </c>
    </row>
    <row r="130" spans="19:20" x14ac:dyDescent="0.25">
      <c r="S130" s="101" t="s">
        <v>280</v>
      </c>
      <c r="T130" s="127">
        <v>87.001133892224473</v>
      </c>
    </row>
    <row r="131" spans="19:20" x14ac:dyDescent="0.25">
      <c r="S131" s="101" t="s">
        <v>281</v>
      </c>
      <c r="T131" s="127">
        <v>5.2939755004925928</v>
      </c>
    </row>
    <row r="132" spans="19:20" x14ac:dyDescent="0.25">
      <c r="S132" s="101" t="s">
        <v>282</v>
      </c>
      <c r="T132" s="127">
        <v>7.6881610498726687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2A20A5-3F4A-444F-8D8D-BDDEBD6AE7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050EFD1-71BA-4F7B-9AB2-E42D54AFC3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D3549A-3DF2-432D-B3CF-644F58725F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E0802CD-4521-42C3-8912-291BB8061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5D002-303D-4805-A933-4A6206D848DC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139</v>
      </c>
      <c r="T1" s="99"/>
      <c r="U1" s="99"/>
      <c r="V1" s="99"/>
      <c r="W1" s="99"/>
      <c r="X1" s="99"/>
      <c r="Y1" s="100" t="s">
        <v>231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139</v>
      </c>
      <c r="Y3" s="105" t="s">
        <v>231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8.32 Horsham,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16792</v>
      </c>
      <c r="W4" s="108">
        <v>16615</v>
      </c>
      <c r="X4" s="108">
        <v>16980</v>
      </c>
      <c r="Y4" s="108">
        <v>17351</v>
      </c>
      <c r="Z4" s="108">
        <v>18948</v>
      </c>
      <c r="AB4" s="109" t="str">
        <f>TEXT(Z4,"###,###")</f>
        <v>18,948</v>
      </c>
      <c r="AD4" s="110">
        <f>Z4/Y4-1</f>
        <v>9.2040804564578416E-2</v>
      </c>
      <c r="AF4" s="110">
        <f>Z4/V4-1</f>
        <v>0.1283944735588376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8447</v>
      </c>
      <c r="W5" s="108">
        <v>8261</v>
      </c>
      <c r="X5" s="108">
        <v>8542</v>
      </c>
      <c r="Y5" s="108">
        <v>8652</v>
      </c>
      <c r="Z5" s="108">
        <v>9027</v>
      </c>
      <c r="AB5" s="109" t="str">
        <f>TEXT(Z5,"###,###")</f>
        <v>9,027</v>
      </c>
      <c r="AD5" s="110">
        <f t="shared" ref="AD5:AD9" si="0">Z5/Y5-1</f>
        <v>4.3342579750346832E-2</v>
      </c>
      <c r="AF5" s="110">
        <f t="shared" ref="AF5:AF9" si="1">Z5/V5-1</f>
        <v>6.8663430803835634E-2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8347</v>
      </c>
      <c r="W6" s="108">
        <v>8350</v>
      </c>
      <c r="X6" s="108">
        <v>8437</v>
      </c>
      <c r="Y6" s="108">
        <v>8685</v>
      </c>
      <c r="Z6" s="108">
        <v>9901</v>
      </c>
      <c r="AB6" s="109" t="str">
        <f>TEXT(Z6,"###,###")</f>
        <v>9,901</v>
      </c>
      <c r="AD6" s="110">
        <f t="shared" si="0"/>
        <v>0.14001151410477841</v>
      </c>
      <c r="AF6" s="110">
        <f t="shared" si="1"/>
        <v>0.18617467353540196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11355</v>
      </c>
      <c r="W7" s="108">
        <v>11343</v>
      </c>
      <c r="X7" s="108">
        <v>11609</v>
      </c>
      <c r="Y7" s="108">
        <v>11713</v>
      </c>
      <c r="Z7" s="108">
        <v>11910</v>
      </c>
      <c r="AB7" s="109" t="str">
        <f>TEXT(Z7,"###,###")</f>
        <v>11,910</v>
      </c>
      <c r="AD7" s="110">
        <f t="shared" si="0"/>
        <v>1.6818919149662825E-2</v>
      </c>
      <c r="AF7" s="110">
        <f t="shared" si="1"/>
        <v>4.8877146631439938E-2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18,948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11,910</v>
      </c>
      <c r="P8" s="67"/>
      <c r="S8" s="107" t="s">
        <v>83</v>
      </c>
      <c r="T8" s="108"/>
      <c r="U8" s="108"/>
      <c r="V8" s="108">
        <v>35933.32</v>
      </c>
      <c r="W8" s="108">
        <v>36623</v>
      </c>
      <c r="X8" s="108">
        <v>36958.74</v>
      </c>
      <c r="Y8" s="108">
        <v>39612</v>
      </c>
      <c r="Z8" s="108">
        <v>36847.089999999997</v>
      </c>
      <c r="AB8" s="109" t="str">
        <f>TEXT(Z8,"$###,###")</f>
        <v>$36,847</v>
      </c>
      <c r="AD8" s="110">
        <f t="shared" si="0"/>
        <v>-6.9799808138947927E-2</v>
      </c>
      <c r="AF8" s="110">
        <f t="shared" si="1"/>
        <v>2.5429601272579205E-2</v>
      </c>
    </row>
    <row r="9" spans="1:32" x14ac:dyDescent="0.25">
      <c r="A9" s="30" t="s">
        <v>14</v>
      </c>
      <c r="B9" s="71"/>
      <c r="C9" s="72"/>
      <c r="D9" s="73">
        <f>AD104</f>
        <v>66.635001055520377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50.688497061293035</v>
      </c>
      <c r="P9" s="74" t="s">
        <v>84</v>
      </c>
      <c r="S9" s="107" t="s">
        <v>7</v>
      </c>
      <c r="T9" s="108"/>
      <c r="U9" s="108"/>
      <c r="V9" s="108">
        <v>557727646</v>
      </c>
      <c r="W9" s="108">
        <v>585280732</v>
      </c>
      <c r="X9" s="108">
        <v>641829135</v>
      </c>
      <c r="Y9" s="108">
        <v>663270042</v>
      </c>
      <c r="Z9" s="108">
        <v>723851700</v>
      </c>
      <c r="AB9" s="109" t="str">
        <f>TEXT(Z9/1000000,"$#,###.0")&amp;" mil"</f>
        <v>$723.9 mil</v>
      </c>
      <c r="AD9" s="110">
        <f t="shared" si="0"/>
        <v>9.1337847579131326E-2</v>
      </c>
      <c r="AF9" s="110">
        <f t="shared" si="1"/>
        <v>0.29785874017799729</v>
      </c>
    </row>
    <row r="10" spans="1:32" x14ac:dyDescent="0.25">
      <c r="A10" s="30" t="s">
        <v>17</v>
      </c>
      <c r="B10" s="71"/>
      <c r="C10" s="72"/>
      <c r="D10" s="73">
        <f>AD105</f>
        <v>23.068397720075996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49.244332493702771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80.11754827875734</v>
      </c>
      <c r="P11" s="74" t="s">
        <v>84</v>
      </c>
      <c r="S11" s="107" t="s">
        <v>29</v>
      </c>
      <c r="T11" s="112"/>
      <c r="U11" s="112"/>
      <c r="V11" s="112">
        <v>14438</v>
      </c>
      <c r="W11" s="112">
        <v>14277</v>
      </c>
      <c r="X11" s="112">
        <v>14594</v>
      </c>
      <c r="Y11" s="112">
        <v>14959</v>
      </c>
      <c r="Z11" s="112">
        <v>16578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10.100755667506297</v>
      </c>
      <c r="P12" s="74" t="s">
        <v>84</v>
      </c>
      <c r="S12" s="107" t="s">
        <v>30</v>
      </c>
      <c r="T12" s="112"/>
      <c r="U12" s="112"/>
      <c r="V12" s="112">
        <v>2362</v>
      </c>
      <c r="W12" s="112">
        <v>2337</v>
      </c>
      <c r="X12" s="112">
        <v>2389</v>
      </c>
      <c r="Y12" s="112">
        <v>2392</v>
      </c>
      <c r="Z12" s="112">
        <v>2376</v>
      </c>
    </row>
    <row r="13" spans="1:32" ht="15" customHeight="1" x14ac:dyDescent="0.25">
      <c r="A13" s="30" t="s">
        <v>19</v>
      </c>
      <c r="B13" s="72"/>
      <c r="C13" s="72"/>
      <c r="D13" s="73">
        <f>AD108</f>
        <v>13.537048765041165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9.8236775818639792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17.447751741608613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22.160650200548872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25.558166862514685</v>
      </c>
      <c r="P15" s="74" t="s">
        <v>84</v>
      </c>
      <c r="S15" s="115" t="s">
        <v>60</v>
      </c>
      <c r="T15" s="115"/>
      <c r="U15" s="116"/>
      <c r="V15" s="116">
        <v>1139</v>
      </c>
      <c r="W15" s="116">
        <v>1287</v>
      </c>
      <c r="X15" s="116">
        <v>1412</v>
      </c>
      <c r="Y15" s="112">
        <v>1435</v>
      </c>
      <c r="Z15" s="112">
        <v>1375</v>
      </c>
      <c r="AB15" s="117">
        <f t="shared" ref="AB15:AB34" si="2">IF(Z15="np",0,Z15/$Z$34)</f>
        <v>7.2570855544413365E-2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36.594891281401729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74.441833137485318</v>
      </c>
      <c r="P16" s="37" t="s">
        <v>84</v>
      </c>
      <c r="S16" s="115" t="s">
        <v>61</v>
      </c>
      <c r="T16" s="115"/>
      <c r="U16" s="116"/>
      <c r="V16" s="116">
        <v>64</v>
      </c>
      <c r="W16" s="116">
        <v>75</v>
      </c>
      <c r="X16" s="116">
        <v>84</v>
      </c>
      <c r="Y16" s="112">
        <v>75</v>
      </c>
      <c r="Z16" s="112">
        <v>92</v>
      </c>
      <c r="AB16" s="117">
        <f t="shared" si="2"/>
        <v>4.8556499709716582E-3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773</v>
      </c>
      <c r="W17" s="116">
        <v>572</v>
      </c>
      <c r="X17" s="116">
        <v>537</v>
      </c>
      <c r="Y17" s="112">
        <v>578</v>
      </c>
      <c r="Z17" s="112">
        <v>594</v>
      </c>
      <c r="AB17" s="117">
        <f t="shared" si="2"/>
        <v>3.1350609595186575E-2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179</v>
      </c>
      <c r="W18" s="116">
        <v>179</v>
      </c>
      <c r="X18" s="116">
        <v>183</v>
      </c>
      <c r="Y18" s="112">
        <v>183</v>
      </c>
      <c r="Z18" s="112">
        <v>177</v>
      </c>
      <c r="AB18" s="117">
        <f t="shared" si="2"/>
        <v>9.3418483137172117E-3</v>
      </c>
    </row>
    <row r="19" spans="1:28" x14ac:dyDescent="0.25">
      <c r="A19" s="63" t="str">
        <f>$S$1&amp;" ("&amp;$V$2&amp;" to "&amp;$Z$2&amp;")"</f>
        <v>Horsham (2017-18 to 2021-22)</v>
      </c>
      <c r="B19" s="63"/>
      <c r="C19" s="63"/>
      <c r="D19" s="63"/>
      <c r="E19" s="63"/>
      <c r="F19" s="63"/>
      <c r="G19" s="63" t="str">
        <f>$S$1&amp;" ("&amp;$V$2&amp;" to "&amp;$Z$2&amp;")"</f>
        <v>Horsham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1110</v>
      </c>
      <c r="W19" s="116">
        <v>1142</v>
      </c>
      <c r="X19" s="116">
        <v>1171</v>
      </c>
      <c r="Y19" s="112">
        <v>1242</v>
      </c>
      <c r="Z19" s="112">
        <v>1267</v>
      </c>
      <c r="AB19" s="117">
        <f t="shared" si="2"/>
        <v>6.6870744708924901E-2</v>
      </c>
    </row>
    <row r="20" spans="1:28" x14ac:dyDescent="0.25">
      <c r="S20" s="115" t="s">
        <v>65</v>
      </c>
      <c r="T20" s="115"/>
      <c r="U20" s="116"/>
      <c r="V20" s="116">
        <v>638</v>
      </c>
      <c r="W20" s="116">
        <v>544</v>
      </c>
      <c r="X20" s="116">
        <v>556</v>
      </c>
      <c r="Y20" s="112">
        <v>599</v>
      </c>
      <c r="Z20" s="112">
        <v>603</v>
      </c>
      <c r="AB20" s="117">
        <f t="shared" si="2"/>
        <v>3.1825618831477276E-2</v>
      </c>
    </row>
    <row r="21" spans="1:28" x14ac:dyDescent="0.25">
      <c r="S21" s="115" t="s">
        <v>66</v>
      </c>
      <c r="T21" s="115"/>
      <c r="U21" s="116"/>
      <c r="V21" s="116">
        <v>1729</v>
      </c>
      <c r="W21" s="116">
        <v>1608</v>
      </c>
      <c r="X21" s="116">
        <v>1708</v>
      </c>
      <c r="Y21" s="112">
        <v>1753</v>
      </c>
      <c r="Z21" s="112">
        <v>1949</v>
      </c>
      <c r="AB21" s="117">
        <f t="shared" si="2"/>
        <v>0.10286588905895393</v>
      </c>
    </row>
    <row r="22" spans="1:28" x14ac:dyDescent="0.25">
      <c r="S22" s="115" t="s">
        <v>67</v>
      </c>
      <c r="T22" s="115"/>
      <c r="U22" s="116"/>
      <c r="V22" s="116">
        <v>1136</v>
      </c>
      <c r="W22" s="116">
        <v>1162</v>
      </c>
      <c r="X22" s="116">
        <v>1197</v>
      </c>
      <c r="Y22" s="112">
        <v>1199</v>
      </c>
      <c r="Z22" s="112">
        <v>1268</v>
      </c>
      <c r="AB22" s="117">
        <f t="shared" si="2"/>
        <v>6.6923523512957203E-2</v>
      </c>
    </row>
    <row r="23" spans="1:28" x14ac:dyDescent="0.25">
      <c r="S23" s="115" t="s">
        <v>68</v>
      </c>
      <c r="T23" s="115"/>
      <c r="U23" s="116"/>
      <c r="V23" s="116">
        <v>674</v>
      </c>
      <c r="W23" s="116">
        <v>711</v>
      </c>
      <c r="X23" s="116">
        <v>718</v>
      </c>
      <c r="Y23" s="112">
        <v>735</v>
      </c>
      <c r="Z23" s="112">
        <v>746</v>
      </c>
      <c r="AB23" s="117">
        <f t="shared" si="2"/>
        <v>3.9372987808096269E-2</v>
      </c>
    </row>
    <row r="24" spans="1:28" x14ac:dyDescent="0.25">
      <c r="S24" s="115" t="s">
        <v>69</v>
      </c>
      <c r="T24" s="115"/>
      <c r="U24" s="116"/>
      <c r="V24" s="116">
        <v>117</v>
      </c>
      <c r="W24" s="116">
        <v>124</v>
      </c>
      <c r="X24" s="116">
        <v>120</v>
      </c>
      <c r="Y24" s="112">
        <v>108</v>
      </c>
      <c r="Z24" s="112">
        <v>106</v>
      </c>
      <c r="AB24" s="117">
        <f t="shared" si="2"/>
        <v>5.5945532274238666E-3</v>
      </c>
    </row>
    <row r="25" spans="1:28" x14ac:dyDescent="0.25">
      <c r="S25" s="115" t="s">
        <v>70</v>
      </c>
      <c r="T25" s="115"/>
      <c r="U25" s="116"/>
      <c r="V25" s="116">
        <v>508</v>
      </c>
      <c r="W25" s="116">
        <v>500</v>
      </c>
      <c r="X25" s="116">
        <v>510</v>
      </c>
      <c r="Y25" s="112">
        <v>499</v>
      </c>
      <c r="Z25" s="112">
        <v>526</v>
      </c>
      <c r="AB25" s="117">
        <f t="shared" si="2"/>
        <v>2.776165092099013E-2</v>
      </c>
    </row>
    <row r="26" spans="1:28" x14ac:dyDescent="0.25">
      <c r="S26" s="115" t="s">
        <v>71</v>
      </c>
      <c r="T26" s="115"/>
      <c r="U26" s="116"/>
      <c r="V26" s="116">
        <v>196</v>
      </c>
      <c r="W26" s="116">
        <v>214</v>
      </c>
      <c r="X26" s="116">
        <v>243</v>
      </c>
      <c r="Y26" s="112">
        <v>237</v>
      </c>
      <c r="Z26" s="112">
        <v>237</v>
      </c>
      <c r="AB26" s="117">
        <f t="shared" si="2"/>
        <v>1.250857655565525E-2</v>
      </c>
    </row>
    <row r="27" spans="1:28" x14ac:dyDescent="0.25">
      <c r="S27" s="115" t="s">
        <v>72</v>
      </c>
      <c r="T27" s="115"/>
      <c r="U27" s="116"/>
      <c r="V27" s="116">
        <v>617</v>
      </c>
      <c r="W27" s="116">
        <v>635</v>
      </c>
      <c r="X27" s="116">
        <v>604</v>
      </c>
      <c r="Y27" s="112">
        <v>608</v>
      </c>
      <c r="Z27" s="112">
        <v>657</v>
      </c>
      <c r="AB27" s="117">
        <f t="shared" si="2"/>
        <v>3.4675674249221515E-2</v>
      </c>
    </row>
    <row r="28" spans="1:28" x14ac:dyDescent="0.25">
      <c r="S28" s="115" t="s">
        <v>73</v>
      </c>
      <c r="T28" s="115"/>
      <c r="U28" s="116"/>
      <c r="V28" s="116">
        <v>1053</v>
      </c>
      <c r="W28" s="116">
        <v>1034</v>
      </c>
      <c r="X28" s="116">
        <v>1120</v>
      </c>
      <c r="Y28" s="112">
        <v>1187</v>
      </c>
      <c r="Z28" s="112">
        <v>1186</v>
      </c>
      <c r="AB28" s="117">
        <f t="shared" si="2"/>
        <v>6.2595661582308545E-2</v>
      </c>
    </row>
    <row r="29" spans="1:28" x14ac:dyDescent="0.25">
      <c r="S29" s="115" t="s">
        <v>74</v>
      </c>
      <c r="T29" s="115"/>
      <c r="U29" s="116"/>
      <c r="V29" s="116">
        <v>830</v>
      </c>
      <c r="W29" s="116">
        <v>1383</v>
      </c>
      <c r="X29" s="116">
        <v>904</v>
      </c>
      <c r="Y29" s="112">
        <v>925</v>
      </c>
      <c r="Z29" s="112">
        <v>1004</v>
      </c>
      <c r="AB29" s="117">
        <f t="shared" si="2"/>
        <v>5.2989919248429829E-2</v>
      </c>
    </row>
    <row r="30" spans="1:28" x14ac:dyDescent="0.25">
      <c r="S30" s="115" t="s">
        <v>75</v>
      </c>
      <c r="T30" s="115"/>
      <c r="U30" s="116"/>
      <c r="V30" s="116">
        <v>1137</v>
      </c>
      <c r="W30" s="116">
        <v>811</v>
      </c>
      <c r="X30" s="116">
        <v>1144</v>
      </c>
      <c r="Y30" s="112">
        <v>1058</v>
      </c>
      <c r="Z30" s="112">
        <v>1166</v>
      </c>
      <c r="AB30" s="117">
        <f t="shared" si="2"/>
        <v>6.1540085501662532E-2</v>
      </c>
    </row>
    <row r="31" spans="1:28" x14ac:dyDescent="0.25">
      <c r="S31" s="115" t="s">
        <v>76</v>
      </c>
      <c r="T31" s="115"/>
      <c r="U31" s="116"/>
      <c r="V31" s="116">
        <v>2423</v>
      </c>
      <c r="W31" s="116">
        <v>2381</v>
      </c>
      <c r="X31" s="116">
        <v>2489</v>
      </c>
      <c r="Y31" s="112">
        <v>2734</v>
      </c>
      <c r="Z31" s="112">
        <v>3756</v>
      </c>
      <c r="AB31" s="117">
        <f t="shared" si="2"/>
        <v>0.19823718794532116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326</v>
      </c>
      <c r="W32" s="116">
        <v>291</v>
      </c>
      <c r="X32" s="116">
        <v>356</v>
      </c>
      <c r="Y32" s="112">
        <v>320</v>
      </c>
      <c r="Z32" s="112">
        <v>346</v>
      </c>
      <c r="AB32" s="117">
        <f t="shared" si="2"/>
        <v>1.8261466195176018E-2</v>
      </c>
    </row>
    <row r="33" spans="19:32" x14ac:dyDescent="0.25">
      <c r="S33" s="115" t="s">
        <v>78</v>
      </c>
      <c r="T33" s="115"/>
      <c r="U33" s="116"/>
      <c r="V33" s="116">
        <v>592</v>
      </c>
      <c r="W33" s="116">
        <v>596</v>
      </c>
      <c r="X33" s="116">
        <v>620</v>
      </c>
      <c r="Y33" s="112">
        <v>666</v>
      </c>
      <c r="Z33" s="112">
        <v>706</v>
      </c>
      <c r="AB33" s="117">
        <f t="shared" si="2"/>
        <v>3.7261835646804242E-2</v>
      </c>
    </row>
    <row r="34" spans="19:32" x14ac:dyDescent="0.25">
      <c r="S34" s="118" t="s">
        <v>53</v>
      </c>
      <c r="T34" s="118"/>
      <c r="U34" s="119"/>
      <c r="V34" s="119">
        <v>16798</v>
      </c>
      <c r="W34" s="119">
        <v>16617</v>
      </c>
      <c r="X34" s="119">
        <v>16976</v>
      </c>
      <c r="Y34" s="120">
        <v>17351</v>
      </c>
      <c r="Z34" s="120">
        <v>18947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9260</v>
      </c>
      <c r="W37" s="112">
        <v>9213</v>
      </c>
      <c r="X37" s="112">
        <v>9362</v>
      </c>
      <c r="Y37" s="112">
        <v>9444</v>
      </c>
      <c r="Z37" s="112">
        <v>8869</v>
      </c>
      <c r="AB37" s="132">
        <f>Z37/Z40*100</f>
        <v>74.441833137485318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2097</v>
      </c>
      <c r="W38" s="112">
        <v>2130</v>
      </c>
      <c r="X38" s="112">
        <v>2249</v>
      </c>
      <c r="Y38" s="112">
        <v>2274</v>
      </c>
      <c r="Z38" s="112">
        <v>3045</v>
      </c>
      <c r="AB38" s="132">
        <f>Z38/Z40*100</f>
        <v>25.558166862514685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11357</v>
      </c>
      <c r="W40" s="112">
        <v>11343</v>
      </c>
      <c r="X40" s="112">
        <v>11611</v>
      </c>
      <c r="Y40" s="112">
        <v>11718</v>
      </c>
      <c r="Z40" s="112">
        <v>11914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11</v>
      </c>
      <c r="X44" s="112">
        <v>10</v>
      </c>
      <c r="Y44" s="112">
        <v>10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220</v>
      </c>
      <c r="W45" s="112">
        <v>231</v>
      </c>
      <c r="X45" s="112">
        <v>270</v>
      </c>
      <c r="Y45" s="112">
        <v>296</v>
      </c>
      <c r="Z45" s="112">
        <v>354</v>
      </c>
    </row>
    <row r="46" spans="19:32" x14ac:dyDescent="0.25">
      <c r="S46" s="115" t="s">
        <v>38</v>
      </c>
      <c r="T46" s="115"/>
      <c r="U46" s="112"/>
      <c r="V46" s="112">
        <v>609</v>
      </c>
      <c r="W46" s="112">
        <v>540</v>
      </c>
      <c r="X46" s="112">
        <v>538</v>
      </c>
      <c r="Y46" s="112">
        <v>570</v>
      </c>
      <c r="Z46" s="112">
        <v>607</v>
      </c>
    </row>
    <row r="47" spans="19:32" x14ac:dyDescent="0.25">
      <c r="S47" s="115" t="s">
        <v>39</v>
      </c>
      <c r="T47" s="115"/>
      <c r="U47" s="112"/>
      <c r="V47" s="112">
        <v>834</v>
      </c>
      <c r="W47" s="112">
        <v>803</v>
      </c>
      <c r="X47" s="112">
        <v>776</v>
      </c>
      <c r="Y47" s="112">
        <v>769</v>
      </c>
      <c r="Z47" s="112">
        <v>779</v>
      </c>
    </row>
    <row r="48" spans="19:32" x14ac:dyDescent="0.25">
      <c r="S48" s="115" t="s">
        <v>40</v>
      </c>
      <c r="T48" s="115"/>
      <c r="U48" s="112"/>
      <c r="V48" s="112">
        <v>982</v>
      </c>
      <c r="W48" s="112">
        <v>972</v>
      </c>
      <c r="X48" s="112">
        <v>1002</v>
      </c>
      <c r="Y48" s="112">
        <v>1042</v>
      </c>
      <c r="Z48" s="112">
        <v>1047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819</v>
      </c>
      <c r="W49" s="112">
        <v>799</v>
      </c>
      <c r="X49" s="112">
        <v>884</v>
      </c>
      <c r="Y49" s="112">
        <v>913</v>
      </c>
      <c r="Z49" s="112">
        <v>941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Horsham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649</v>
      </c>
      <c r="W50" s="112">
        <v>664</v>
      </c>
      <c r="X50" s="112">
        <v>733</v>
      </c>
      <c r="Y50" s="112">
        <v>748</v>
      </c>
      <c r="Z50" s="112">
        <v>825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703</v>
      </c>
      <c r="W51" s="112">
        <v>651</v>
      </c>
      <c r="X51" s="112">
        <v>629</v>
      </c>
      <c r="Y51" s="112">
        <v>641</v>
      </c>
      <c r="Z51" s="112">
        <v>679</v>
      </c>
    </row>
    <row r="52" spans="1:26" ht="15" customHeight="1" x14ac:dyDescent="0.25">
      <c r="S52" s="115" t="s">
        <v>44</v>
      </c>
      <c r="T52" s="115"/>
      <c r="U52" s="112"/>
      <c r="V52" s="112">
        <v>694</v>
      </c>
      <c r="W52" s="112">
        <v>676</v>
      </c>
      <c r="X52" s="112">
        <v>739</v>
      </c>
      <c r="Y52" s="112">
        <v>705</v>
      </c>
      <c r="Z52" s="112">
        <v>700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806</v>
      </c>
      <c r="W53" s="112">
        <v>754</v>
      </c>
      <c r="X53" s="112">
        <v>739</v>
      </c>
      <c r="Y53" s="112">
        <v>721</v>
      </c>
      <c r="Z53" s="112">
        <v>715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766</v>
      </c>
      <c r="W54" s="112">
        <v>763</v>
      </c>
      <c r="X54" s="112">
        <v>756</v>
      </c>
      <c r="Y54" s="112">
        <v>745</v>
      </c>
      <c r="Z54" s="112">
        <v>769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638</v>
      </c>
      <c r="W55" s="112">
        <v>656</v>
      </c>
      <c r="X55" s="112">
        <v>691</v>
      </c>
      <c r="Y55" s="112">
        <v>698</v>
      </c>
      <c r="Z55" s="112">
        <v>739</v>
      </c>
    </row>
    <row r="56" spans="1:26" ht="15" customHeight="1" x14ac:dyDescent="0.25">
      <c r="S56" s="115" t="s">
        <v>48</v>
      </c>
      <c r="T56" s="115"/>
      <c r="U56" s="112"/>
      <c r="V56" s="112">
        <v>351</v>
      </c>
      <c r="W56" s="112">
        <v>380</v>
      </c>
      <c r="X56" s="112">
        <v>388</v>
      </c>
      <c r="Y56" s="112">
        <v>393</v>
      </c>
      <c r="Z56" s="112">
        <v>452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189</v>
      </c>
      <c r="W57" s="112">
        <v>179</v>
      </c>
      <c r="X57" s="112">
        <v>191</v>
      </c>
      <c r="Y57" s="112">
        <v>200</v>
      </c>
      <c r="Z57" s="112">
        <v>209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100</v>
      </c>
      <c r="W58" s="112">
        <v>106</v>
      </c>
      <c r="X58" s="112">
        <v>107</v>
      </c>
      <c r="Y58" s="112">
        <v>104</v>
      </c>
      <c r="Z58" s="112">
        <v>103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55</v>
      </c>
      <c r="W59" s="112">
        <v>62</v>
      </c>
      <c r="X59" s="112">
        <v>56</v>
      </c>
      <c r="Y59" s="112">
        <v>60</v>
      </c>
      <c r="Z59" s="112">
        <v>63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26</v>
      </c>
      <c r="W60" s="112">
        <v>27</v>
      </c>
      <c r="X60" s="112">
        <v>37</v>
      </c>
      <c r="Y60" s="112">
        <v>37</v>
      </c>
      <c r="Z60" s="112">
        <v>36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8452</v>
      </c>
      <c r="W61" s="112">
        <v>8266</v>
      </c>
      <c r="X61" s="112">
        <v>8544</v>
      </c>
      <c r="Y61" s="112">
        <v>8652</v>
      </c>
      <c r="Z61" s="112">
        <v>9031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27</v>
      </c>
      <c r="W63" s="112">
        <v>28</v>
      </c>
      <c r="X63" s="112">
        <v>23</v>
      </c>
      <c r="Y63" s="112">
        <v>16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258</v>
      </c>
      <c r="W64" s="112">
        <v>249</v>
      </c>
      <c r="X64" s="112">
        <v>270</v>
      </c>
      <c r="Y64" s="112">
        <v>330</v>
      </c>
      <c r="Z64" s="112">
        <v>384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Horsham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644</v>
      </c>
      <c r="W65" s="112">
        <v>641</v>
      </c>
      <c r="X65" s="112">
        <v>607</v>
      </c>
      <c r="Y65" s="112">
        <v>606</v>
      </c>
      <c r="Z65" s="112">
        <v>664</v>
      </c>
    </row>
    <row r="66" spans="1:26" x14ac:dyDescent="0.25">
      <c r="S66" s="115" t="s">
        <v>39</v>
      </c>
      <c r="T66" s="115"/>
      <c r="U66" s="112"/>
      <c r="V66" s="112">
        <v>775</v>
      </c>
      <c r="W66" s="112">
        <v>814</v>
      </c>
      <c r="X66" s="112">
        <v>870</v>
      </c>
      <c r="Y66" s="112">
        <v>851</v>
      </c>
      <c r="Z66" s="112">
        <v>973</v>
      </c>
    </row>
    <row r="67" spans="1:26" x14ac:dyDescent="0.25">
      <c r="S67" s="115" t="s">
        <v>40</v>
      </c>
      <c r="T67" s="115"/>
      <c r="U67" s="112"/>
      <c r="V67" s="112">
        <v>880</v>
      </c>
      <c r="W67" s="112">
        <v>849</v>
      </c>
      <c r="X67" s="112">
        <v>861</v>
      </c>
      <c r="Y67" s="112">
        <v>883</v>
      </c>
      <c r="Z67" s="112">
        <v>977</v>
      </c>
    </row>
    <row r="68" spans="1:26" x14ac:dyDescent="0.25">
      <c r="S68" s="115" t="s">
        <v>41</v>
      </c>
      <c r="T68" s="115"/>
      <c r="U68" s="112"/>
      <c r="V68" s="112">
        <v>714</v>
      </c>
      <c r="W68" s="112">
        <v>750</v>
      </c>
      <c r="X68" s="112">
        <v>803</v>
      </c>
      <c r="Y68" s="112">
        <v>864</v>
      </c>
      <c r="Z68" s="112">
        <v>993</v>
      </c>
    </row>
    <row r="69" spans="1:26" x14ac:dyDescent="0.25">
      <c r="S69" s="115" t="s">
        <v>42</v>
      </c>
      <c r="T69" s="115"/>
      <c r="U69" s="112"/>
      <c r="V69" s="112">
        <v>669</v>
      </c>
      <c r="W69" s="112">
        <v>651</v>
      </c>
      <c r="X69" s="112">
        <v>716</v>
      </c>
      <c r="Y69" s="112">
        <v>736</v>
      </c>
      <c r="Z69" s="112">
        <v>862</v>
      </c>
    </row>
    <row r="70" spans="1:26" x14ac:dyDescent="0.25">
      <c r="S70" s="115" t="s">
        <v>43</v>
      </c>
      <c r="T70" s="115"/>
      <c r="U70" s="112"/>
      <c r="V70" s="112">
        <v>793</v>
      </c>
      <c r="W70" s="112">
        <v>787</v>
      </c>
      <c r="X70" s="112">
        <v>696</v>
      </c>
      <c r="Y70" s="112">
        <v>699</v>
      </c>
      <c r="Z70" s="112">
        <v>860</v>
      </c>
    </row>
    <row r="71" spans="1:26" x14ac:dyDescent="0.25">
      <c r="S71" s="115" t="s">
        <v>44</v>
      </c>
      <c r="T71" s="115"/>
      <c r="U71" s="112"/>
      <c r="V71" s="112">
        <v>811</v>
      </c>
      <c r="W71" s="112">
        <v>825</v>
      </c>
      <c r="X71" s="112">
        <v>857</v>
      </c>
      <c r="Y71" s="112">
        <v>857</v>
      </c>
      <c r="Z71" s="112">
        <v>892</v>
      </c>
    </row>
    <row r="72" spans="1:26" x14ac:dyDescent="0.25">
      <c r="S72" s="115" t="s">
        <v>45</v>
      </c>
      <c r="T72" s="115"/>
      <c r="U72" s="112"/>
      <c r="V72" s="112">
        <v>823</v>
      </c>
      <c r="W72" s="112">
        <v>809</v>
      </c>
      <c r="X72" s="112">
        <v>755</v>
      </c>
      <c r="Y72" s="112">
        <v>772</v>
      </c>
      <c r="Z72" s="112">
        <v>896</v>
      </c>
    </row>
    <row r="73" spans="1:26" x14ac:dyDescent="0.25">
      <c r="S73" s="115" t="s">
        <v>46</v>
      </c>
      <c r="T73" s="115"/>
      <c r="U73" s="112"/>
      <c r="V73" s="112">
        <v>834</v>
      </c>
      <c r="W73" s="112">
        <v>760</v>
      </c>
      <c r="X73" s="112">
        <v>757</v>
      </c>
      <c r="Y73" s="112">
        <v>792</v>
      </c>
      <c r="Z73" s="112">
        <v>878</v>
      </c>
    </row>
    <row r="74" spans="1:26" x14ac:dyDescent="0.25">
      <c r="S74" s="115" t="s">
        <v>47</v>
      </c>
      <c r="T74" s="115"/>
      <c r="U74" s="112"/>
      <c r="V74" s="112">
        <v>564</v>
      </c>
      <c r="W74" s="112">
        <v>648</v>
      </c>
      <c r="X74" s="112">
        <v>647</v>
      </c>
      <c r="Y74" s="112">
        <v>673</v>
      </c>
      <c r="Z74" s="112">
        <v>808</v>
      </c>
    </row>
    <row r="75" spans="1:26" x14ac:dyDescent="0.25">
      <c r="S75" s="115" t="s">
        <v>48</v>
      </c>
      <c r="T75" s="115"/>
      <c r="U75" s="112"/>
      <c r="V75" s="112">
        <v>266</v>
      </c>
      <c r="W75" s="112">
        <v>257</v>
      </c>
      <c r="X75" s="112">
        <v>292</v>
      </c>
      <c r="Y75" s="112">
        <v>324</v>
      </c>
      <c r="Z75" s="112">
        <v>417</v>
      </c>
    </row>
    <row r="76" spans="1:26" x14ac:dyDescent="0.25">
      <c r="S76" s="115" t="s">
        <v>49</v>
      </c>
      <c r="T76" s="115"/>
      <c r="U76" s="112"/>
      <c r="V76" s="112">
        <v>129</v>
      </c>
      <c r="W76" s="112">
        <v>141</v>
      </c>
      <c r="X76" s="112">
        <v>128</v>
      </c>
      <c r="Y76" s="112">
        <v>132</v>
      </c>
      <c r="Z76" s="112">
        <v>138</v>
      </c>
    </row>
    <row r="77" spans="1:26" x14ac:dyDescent="0.25">
      <c r="S77" s="115" t="s">
        <v>50</v>
      </c>
      <c r="T77" s="115"/>
      <c r="U77" s="112"/>
      <c r="V77" s="112">
        <v>70</v>
      </c>
      <c r="W77" s="112">
        <v>68</v>
      </c>
      <c r="X77" s="112">
        <v>69</v>
      </c>
      <c r="Y77" s="112">
        <v>69</v>
      </c>
      <c r="Z77" s="112">
        <v>76</v>
      </c>
    </row>
    <row r="78" spans="1:26" x14ac:dyDescent="0.25">
      <c r="S78" s="115" t="s">
        <v>51</v>
      </c>
      <c r="T78" s="115"/>
      <c r="U78" s="112"/>
      <c r="V78" s="112">
        <v>42</v>
      </c>
      <c r="W78" s="112">
        <v>46</v>
      </c>
      <c r="X78" s="112">
        <v>47</v>
      </c>
      <c r="Y78" s="112">
        <v>41</v>
      </c>
      <c r="Z78" s="112">
        <v>43</v>
      </c>
    </row>
    <row r="79" spans="1:26" x14ac:dyDescent="0.25">
      <c r="S79" s="115" t="s">
        <v>52</v>
      </c>
      <c r="T79" s="115"/>
      <c r="U79" s="112"/>
      <c r="V79" s="112">
        <v>44</v>
      </c>
      <c r="W79" s="112">
        <v>38</v>
      </c>
      <c r="X79" s="112">
        <v>39</v>
      </c>
      <c r="Y79" s="112">
        <v>40</v>
      </c>
      <c r="Z79" s="112">
        <v>42</v>
      </c>
    </row>
    <row r="80" spans="1:26" x14ac:dyDescent="0.25">
      <c r="S80" s="118" t="s">
        <v>53</v>
      </c>
      <c r="T80" s="118"/>
      <c r="U80" s="112"/>
      <c r="V80" s="112">
        <v>8343</v>
      </c>
      <c r="W80" s="112">
        <v>8355</v>
      </c>
      <c r="X80" s="112">
        <v>8437</v>
      </c>
      <c r="Y80" s="112">
        <v>8685</v>
      </c>
      <c r="Z80" s="112">
        <v>9906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Horsham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640</v>
      </c>
      <c r="W83" s="112">
        <v>665</v>
      </c>
      <c r="X83" s="112">
        <v>683</v>
      </c>
      <c r="Y83" s="112">
        <v>671</v>
      </c>
      <c r="Z83" s="112">
        <v>678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584</v>
      </c>
      <c r="W84" s="112">
        <v>571</v>
      </c>
      <c r="X84" s="112">
        <v>576</v>
      </c>
      <c r="Y84" s="112">
        <v>617</v>
      </c>
      <c r="Z84" s="112">
        <v>626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1004</v>
      </c>
      <c r="W85" s="112">
        <v>987</v>
      </c>
      <c r="X85" s="112">
        <v>1021</v>
      </c>
      <c r="Y85" s="112">
        <v>1030</v>
      </c>
      <c r="Z85" s="112">
        <v>1088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18,948</v>
      </c>
      <c r="D86" s="96">
        <f t="shared" ref="D86:D91" si="4">AD4</f>
        <v>9.2040804564578416E-2</v>
      </c>
      <c r="E86" s="97">
        <f t="shared" ref="E86:E91" si="5">AD4</f>
        <v>9.2040804564578416E-2</v>
      </c>
      <c r="F86" s="96">
        <f t="shared" ref="F86:F91" si="6">AF4</f>
        <v>0.1283944735588376</v>
      </c>
      <c r="G86" s="97">
        <f t="shared" ref="G86:G91" si="7">AF4</f>
        <v>0.1283944735588376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292</v>
      </c>
      <c r="W86" s="112">
        <v>325</v>
      </c>
      <c r="X86" s="112">
        <v>351</v>
      </c>
      <c r="Y86" s="112">
        <v>337</v>
      </c>
      <c r="Z86" s="112">
        <v>334</v>
      </c>
    </row>
    <row r="87" spans="1:30" ht="15" customHeight="1" x14ac:dyDescent="0.25">
      <c r="A87" s="98" t="s">
        <v>4</v>
      </c>
      <c r="B87" s="49"/>
      <c r="C87" s="57" t="str">
        <f t="shared" si="3"/>
        <v>9,027</v>
      </c>
      <c r="D87" s="96">
        <f t="shared" si="4"/>
        <v>4.3342579750346832E-2</v>
      </c>
      <c r="E87" s="97">
        <f t="shared" si="5"/>
        <v>4.3342579750346832E-2</v>
      </c>
      <c r="F87" s="96">
        <f t="shared" si="6"/>
        <v>6.8663430803835634E-2</v>
      </c>
      <c r="G87" s="97">
        <f t="shared" si="7"/>
        <v>6.8663430803835634E-2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238</v>
      </c>
      <c r="W87" s="112">
        <v>237</v>
      </c>
      <c r="X87" s="112">
        <v>222</v>
      </c>
      <c r="Y87" s="112">
        <v>220</v>
      </c>
      <c r="Z87" s="112">
        <v>216</v>
      </c>
    </row>
    <row r="88" spans="1:30" ht="15" customHeight="1" x14ac:dyDescent="0.25">
      <c r="A88" s="98" t="s">
        <v>5</v>
      </c>
      <c r="B88" s="49"/>
      <c r="C88" s="57" t="str">
        <f t="shared" si="3"/>
        <v>9,901</v>
      </c>
      <c r="D88" s="96">
        <f t="shared" si="4"/>
        <v>0.14001151410477841</v>
      </c>
      <c r="E88" s="97">
        <f t="shared" si="5"/>
        <v>0.14001151410477841</v>
      </c>
      <c r="F88" s="96">
        <f t="shared" si="6"/>
        <v>0.18617467353540196</v>
      </c>
      <c r="G88" s="97">
        <f t="shared" si="7"/>
        <v>0.18617467353540196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380</v>
      </c>
      <c r="W88" s="112">
        <v>360</v>
      </c>
      <c r="X88" s="112">
        <v>374</v>
      </c>
      <c r="Y88" s="112">
        <v>396</v>
      </c>
      <c r="Z88" s="112">
        <v>411</v>
      </c>
    </row>
    <row r="89" spans="1:30" ht="15" customHeight="1" x14ac:dyDescent="0.25">
      <c r="A89" s="49" t="s">
        <v>6</v>
      </c>
      <c r="B89" s="49"/>
      <c r="C89" s="57" t="str">
        <f t="shared" si="3"/>
        <v>11,910</v>
      </c>
      <c r="D89" s="96">
        <f t="shared" si="4"/>
        <v>1.6818919149662825E-2</v>
      </c>
      <c r="E89" s="97">
        <f t="shared" si="5"/>
        <v>1.6818919149662825E-2</v>
      </c>
      <c r="F89" s="96">
        <f t="shared" si="6"/>
        <v>4.8877146631439938E-2</v>
      </c>
      <c r="G89" s="97">
        <f t="shared" si="7"/>
        <v>4.8877146631439938E-2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570</v>
      </c>
      <c r="W89" s="112">
        <v>584</v>
      </c>
      <c r="X89" s="112">
        <v>612</v>
      </c>
      <c r="Y89" s="112">
        <v>596</v>
      </c>
      <c r="Z89" s="112">
        <v>596</v>
      </c>
    </row>
    <row r="90" spans="1:30" ht="15" customHeight="1" x14ac:dyDescent="0.25">
      <c r="A90" s="49" t="s">
        <v>96</v>
      </c>
      <c r="B90" s="49"/>
      <c r="C90" s="57" t="str">
        <f t="shared" si="3"/>
        <v>$36,847</v>
      </c>
      <c r="D90" s="96">
        <f t="shared" si="4"/>
        <v>-6.9799808138947927E-2</v>
      </c>
      <c r="E90" s="97">
        <f t="shared" si="5"/>
        <v>-6.9799808138947927E-2</v>
      </c>
      <c r="F90" s="96">
        <f t="shared" si="6"/>
        <v>2.5429601272579205E-2</v>
      </c>
      <c r="G90" s="97">
        <f t="shared" si="7"/>
        <v>2.5429601272579205E-2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824</v>
      </c>
      <c r="W90" s="112">
        <v>829</v>
      </c>
      <c r="X90" s="112">
        <v>843</v>
      </c>
      <c r="Y90" s="112">
        <v>863</v>
      </c>
      <c r="Z90" s="112">
        <v>850</v>
      </c>
    </row>
    <row r="91" spans="1:30" ht="15" customHeight="1" x14ac:dyDescent="0.25">
      <c r="A91" s="49" t="s">
        <v>7</v>
      </c>
      <c r="B91" s="49"/>
      <c r="C91" s="57" t="str">
        <f t="shared" si="3"/>
        <v>$723.9 mil</v>
      </c>
      <c r="D91" s="96">
        <f t="shared" si="4"/>
        <v>9.1337847579131326E-2</v>
      </c>
      <c r="E91" s="97">
        <f t="shared" si="5"/>
        <v>9.1337847579131326E-2</v>
      </c>
      <c r="F91" s="96">
        <f t="shared" si="6"/>
        <v>0.29785874017799729</v>
      </c>
      <c r="G91" s="97">
        <f t="shared" si="7"/>
        <v>0.29785874017799729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5847</v>
      </c>
      <c r="W91" s="112">
        <v>5769</v>
      </c>
      <c r="X91" s="112">
        <v>5941</v>
      </c>
      <c r="Y91" s="112">
        <v>5972</v>
      </c>
      <c r="Z91" s="112">
        <v>6039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400</v>
      </c>
      <c r="W93" s="112">
        <v>423</v>
      </c>
      <c r="X93" s="112">
        <v>428</v>
      </c>
      <c r="Y93" s="112">
        <v>432</v>
      </c>
      <c r="Z93" s="112">
        <v>449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1230</v>
      </c>
      <c r="W94" s="112">
        <v>1261</v>
      </c>
      <c r="X94" s="112">
        <v>1255</v>
      </c>
      <c r="Y94" s="112">
        <v>1281</v>
      </c>
      <c r="Z94" s="112">
        <v>1307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181</v>
      </c>
      <c r="W95" s="112">
        <v>173</v>
      </c>
      <c r="X95" s="112">
        <v>173</v>
      </c>
      <c r="Y95" s="112">
        <v>184</v>
      </c>
      <c r="Z95" s="112">
        <v>201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770</v>
      </c>
      <c r="W96" s="112">
        <v>813</v>
      </c>
      <c r="X96" s="112">
        <v>876</v>
      </c>
      <c r="Y96" s="112">
        <v>881</v>
      </c>
      <c r="Z96" s="112">
        <v>942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907</v>
      </c>
      <c r="W97" s="112">
        <v>895</v>
      </c>
      <c r="X97" s="112">
        <v>913</v>
      </c>
      <c r="Y97" s="112">
        <v>887</v>
      </c>
      <c r="Z97" s="112">
        <v>897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615</v>
      </c>
      <c r="W98" s="112">
        <v>624</v>
      </c>
      <c r="X98" s="112">
        <v>614</v>
      </c>
      <c r="Y98" s="112">
        <v>635</v>
      </c>
      <c r="Z98" s="112">
        <v>633</v>
      </c>
    </row>
    <row r="99" spans="1:32" ht="15" customHeight="1" x14ac:dyDescent="0.25">
      <c r="S99" s="115" t="s">
        <v>197</v>
      </c>
      <c r="T99" s="115"/>
      <c r="U99" s="112"/>
      <c r="V99" s="112">
        <v>54</v>
      </c>
      <c r="W99" s="112">
        <v>45</v>
      </c>
      <c r="X99" s="112">
        <v>47</v>
      </c>
      <c r="Y99" s="112">
        <v>54</v>
      </c>
      <c r="Z99" s="112">
        <v>59</v>
      </c>
    </row>
    <row r="100" spans="1:32" ht="15" customHeight="1" x14ac:dyDescent="0.25">
      <c r="S100" s="115" t="s">
        <v>58</v>
      </c>
      <c r="T100" s="115"/>
      <c r="U100" s="112"/>
      <c r="V100" s="112">
        <v>395</v>
      </c>
      <c r="W100" s="112">
        <v>389</v>
      </c>
      <c r="X100" s="112">
        <v>437</v>
      </c>
      <c r="Y100" s="112">
        <v>460</v>
      </c>
      <c r="Z100" s="112">
        <v>481</v>
      </c>
    </row>
    <row r="101" spans="1:32" x14ac:dyDescent="0.25">
      <c r="A101" s="18"/>
      <c r="S101" s="118" t="s">
        <v>53</v>
      </c>
      <c r="T101" s="118"/>
      <c r="U101" s="112"/>
      <c r="V101" s="112">
        <v>5508</v>
      </c>
      <c r="W101" s="112">
        <v>5569</v>
      </c>
      <c r="X101" s="112">
        <v>5667</v>
      </c>
      <c r="Y101" s="112">
        <v>5732</v>
      </c>
      <c r="Z101" s="112">
        <v>5862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11003</v>
      </c>
      <c r="W104" s="112">
        <v>11031</v>
      </c>
      <c r="X104" s="112">
        <v>11510</v>
      </c>
      <c r="Y104" s="112">
        <v>11643</v>
      </c>
      <c r="Z104" s="112">
        <v>12626</v>
      </c>
      <c r="AB104" s="109" t="str">
        <f>TEXT(Z104,"###,###")</f>
        <v>12,626</v>
      </c>
      <c r="AD104" s="130">
        <f>Z104/($Z$4)*100</f>
        <v>66.635001055520377</v>
      </c>
      <c r="AF104" s="109"/>
    </row>
    <row r="105" spans="1:32" x14ac:dyDescent="0.25">
      <c r="S105" s="115" t="s">
        <v>17</v>
      </c>
      <c r="T105" s="115"/>
      <c r="U105" s="112"/>
      <c r="V105" s="112">
        <v>3417</v>
      </c>
      <c r="W105" s="112">
        <v>3634</v>
      </c>
      <c r="X105" s="112">
        <v>3570</v>
      </c>
      <c r="Y105" s="112">
        <v>3666</v>
      </c>
      <c r="Z105" s="112">
        <v>4371</v>
      </c>
      <c r="AB105" s="109" t="str">
        <f>TEXT(Z105,"###,###")</f>
        <v>4,371</v>
      </c>
      <c r="AD105" s="130">
        <f>Z105/($Z$4)*100</f>
        <v>23.068397720075996</v>
      </c>
      <c r="AF105" s="109"/>
    </row>
    <row r="106" spans="1:32" x14ac:dyDescent="0.25">
      <c r="S106" s="118" t="s">
        <v>53</v>
      </c>
      <c r="T106" s="118"/>
      <c r="U106" s="120"/>
      <c r="V106" s="120">
        <v>14420</v>
      </c>
      <c r="W106" s="120">
        <v>14665</v>
      </c>
      <c r="X106" s="120">
        <v>15080</v>
      </c>
      <c r="Y106" s="120">
        <v>15309</v>
      </c>
      <c r="Z106" s="120">
        <v>16997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2856</v>
      </c>
      <c r="W108" s="112">
        <v>2449</v>
      </c>
      <c r="X108" s="112">
        <v>2524</v>
      </c>
      <c r="Y108" s="112">
        <v>2573</v>
      </c>
      <c r="Z108" s="112">
        <v>2565</v>
      </c>
      <c r="AB108" s="109" t="str">
        <f>TEXT(Z108,"###,###")</f>
        <v>2,565</v>
      </c>
      <c r="AD108" s="130">
        <f>Z108/($Z$4)*100</f>
        <v>13.537048765041165</v>
      </c>
      <c r="AF108" s="109"/>
    </row>
    <row r="109" spans="1:32" x14ac:dyDescent="0.25">
      <c r="S109" s="115" t="s">
        <v>20</v>
      </c>
      <c r="T109" s="115"/>
      <c r="U109" s="112"/>
      <c r="V109" s="112">
        <v>3129</v>
      </c>
      <c r="W109" s="112">
        <v>2879</v>
      </c>
      <c r="X109" s="112">
        <v>3094</v>
      </c>
      <c r="Y109" s="112">
        <v>3320</v>
      </c>
      <c r="Z109" s="112">
        <v>3306</v>
      </c>
      <c r="AB109" s="109" t="str">
        <f>TEXT(Z109,"###,###")</f>
        <v>3,306</v>
      </c>
      <c r="AD109" s="130">
        <f>Z109/($Z$4)*100</f>
        <v>17.447751741608613</v>
      </c>
      <c r="AF109" s="109"/>
    </row>
    <row r="110" spans="1:32" x14ac:dyDescent="0.25">
      <c r="S110" s="115" t="s">
        <v>21</v>
      </c>
      <c r="T110" s="115"/>
      <c r="U110" s="112"/>
      <c r="V110" s="112">
        <v>3377</v>
      </c>
      <c r="W110" s="112">
        <v>3714</v>
      </c>
      <c r="X110" s="112">
        <v>3725</v>
      </c>
      <c r="Y110" s="112">
        <v>3937</v>
      </c>
      <c r="Z110" s="112">
        <v>4199</v>
      </c>
      <c r="AB110" s="109" t="str">
        <f>TEXT(Z110,"###,###")</f>
        <v>4,199</v>
      </c>
      <c r="AD110" s="130">
        <f>Z110/($Z$4)*100</f>
        <v>22.160650200548872</v>
      </c>
      <c r="AF110" s="109"/>
    </row>
    <row r="111" spans="1:32" x14ac:dyDescent="0.25">
      <c r="S111" s="115" t="s">
        <v>22</v>
      </c>
      <c r="T111" s="115"/>
      <c r="U111" s="112"/>
      <c r="V111" s="112">
        <v>5259</v>
      </c>
      <c r="W111" s="112">
        <v>5470</v>
      </c>
      <c r="X111" s="112">
        <v>5530</v>
      </c>
      <c r="Y111" s="112">
        <v>5479</v>
      </c>
      <c r="Z111" s="112">
        <v>6934</v>
      </c>
      <c r="AB111" s="109" t="str">
        <f>TEXT(Z111,"###,###")</f>
        <v>6,934</v>
      </c>
      <c r="AD111" s="130">
        <f>Z111/($Z$4)*100</f>
        <v>36.594891281401729</v>
      </c>
      <c r="AF111" s="109"/>
    </row>
    <row r="112" spans="1:32" x14ac:dyDescent="0.25">
      <c r="S112" s="118" t="s">
        <v>53</v>
      </c>
      <c r="T112" s="118"/>
      <c r="U112" s="112"/>
      <c r="V112" s="112">
        <v>16792</v>
      </c>
      <c r="W112" s="112">
        <v>16617</v>
      </c>
      <c r="X112" s="112">
        <v>16981</v>
      </c>
      <c r="Y112" s="112">
        <v>17351</v>
      </c>
      <c r="Z112" s="112">
        <v>18947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42.77</v>
      </c>
      <c r="W118" s="131">
        <v>42.65</v>
      </c>
      <c r="X118" s="131">
        <v>42.73</v>
      </c>
      <c r="Y118" s="131">
        <v>42.74</v>
      </c>
      <c r="Z118" s="131">
        <v>42.69</v>
      </c>
      <c r="AB118" s="109" t="str">
        <f>TEXT(Z118,"##.0")</f>
        <v>42.7</v>
      </c>
    </row>
    <row r="120" spans="19:32" x14ac:dyDescent="0.25">
      <c r="S120" s="101" t="s">
        <v>98</v>
      </c>
      <c r="T120" s="112"/>
      <c r="U120" s="112"/>
      <c r="V120" s="112">
        <v>8999</v>
      </c>
      <c r="W120" s="112">
        <v>9004</v>
      </c>
      <c r="X120" s="112">
        <v>9224</v>
      </c>
      <c r="Y120" s="112">
        <v>9325</v>
      </c>
      <c r="Z120" s="112">
        <v>9542</v>
      </c>
      <c r="AB120" s="109" t="str">
        <f>TEXT(Z120,"###,###")</f>
        <v>9,542</v>
      </c>
    </row>
    <row r="121" spans="19:32" x14ac:dyDescent="0.25">
      <c r="S121" s="101" t="s">
        <v>99</v>
      </c>
      <c r="T121" s="112"/>
      <c r="U121" s="112"/>
      <c r="V121" s="112">
        <v>1256</v>
      </c>
      <c r="W121" s="112">
        <v>1205</v>
      </c>
      <c r="X121" s="112">
        <v>1234</v>
      </c>
      <c r="Y121" s="112">
        <v>1266</v>
      </c>
      <c r="Z121" s="112">
        <v>1203</v>
      </c>
      <c r="AB121" s="109" t="str">
        <f>TEXT(Z121,"###,###")</f>
        <v>1,203</v>
      </c>
    </row>
    <row r="122" spans="19:32" x14ac:dyDescent="0.25">
      <c r="S122" s="101" t="s">
        <v>100</v>
      </c>
      <c r="T122" s="112"/>
      <c r="U122" s="112"/>
      <c r="V122" s="112">
        <v>1100</v>
      </c>
      <c r="W122" s="112">
        <v>1132</v>
      </c>
      <c r="X122" s="112">
        <v>1151</v>
      </c>
      <c r="Y122" s="112">
        <v>1122</v>
      </c>
      <c r="Z122" s="112">
        <v>1170</v>
      </c>
      <c r="AB122" s="109" t="str">
        <f>TEXT(Z122,"###,###")</f>
        <v>1,170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10099</v>
      </c>
      <c r="W124" s="112">
        <v>10136</v>
      </c>
      <c r="X124" s="112">
        <v>10375</v>
      </c>
      <c r="Y124" s="112">
        <v>10447</v>
      </c>
      <c r="Z124" s="112">
        <v>10712</v>
      </c>
      <c r="AB124" s="109" t="str">
        <f>TEXT(Z124,"###,###")</f>
        <v>10,712</v>
      </c>
      <c r="AD124" s="127">
        <f>Z124/$Z$7*100</f>
        <v>89.941225860621316</v>
      </c>
    </row>
    <row r="125" spans="19:32" x14ac:dyDescent="0.25">
      <c r="S125" s="101" t="s">
        <v>102</v>
      </c>
      <c r="T125" s="112"/>
      <c r="U125" s="112"/>
      <c r="V125" s="112">
        <v>2356</v>
      </c>
      <c r="W125" s="112">
        <v>2337</v>
      </c>
      <c r="X125" s="112">
        <v>2385</v>
      </c>
      <c r="Y125" s="112">
        <v>2388</v>
      </c>
      <c r="Z125" s="112">
        <v>2373</v>
      </c>
      <c r="AB125" s="109" t="str">
        <f>TEXT(Z125,"###,###")</f>
        <v>2,373</v>
      </c>
      <c r="AD125" s="127">
        <f>Z125/$Z$7*100</f>
        <v>19.924433249370278</v>
      </c>
    </row>
    <row r="127" spans="19:32" x14ac:dyDescent="0.25">
      <c r="S127" s="101" t="s">
        <v>103</v>
      </c>
      <c r="T127" s="112"/>
      <c r="U127" s="112"/>
      <c r="V127" s="112">
        <v>5843</v>
      </c>
      <c r="W127" s="112">
        <v>5766</v>
      </c>
      <c r="X127" s="112">
        <v>5946</v>
      </c>
      <c r="Y127" s="112">
        <v>5974</v>
      </c>
      <c r="Z127" s="112">
        <v>6037</v>
      </c>
      <c r="AB127" s="109" t="str">
        <f>TEXT(Z127,"###,###")</f>
        <v>6,037</v>
      </c>
      <c r="AD127" s="127">
        <f>Z127/$Z$7*100</f>
        <v>50.688497061293035</v>
      </c>
    </row>
    <row r="128" spans="19:32" x14ac:dyDescent="0.25">
      <c r="S128" s="101" t="s">
        <v>104</v>
      </c>
      <c r="T128" s="112"/>
      <c r="U128" s="112"/>
      <c r="V128" s="112">
        <v>5508</v>
      </c>
      <c r="W128" s="112">
        <v>5569</v>
      </c>
      <c r="X128" s="112">
        <v>5665</v>
      </c>
      <c r="Y128" s="112">
        <v>5733</v>
      </c>
      <c r="Z128" s="112">
        <v>5865</v>
      </c>
      <c r="AB128" s="109" t="str">
        <f>TEXT(Z128,"###,###")</f>
        <v>5,865</v>
      </c>
      <c r="AD128" s="127">
        <f>Z128/$Z$7*100</f>
        <v>49.244332493702771</v>
      </c>
    </row>
    <row r="130" spans="19:20" x14ac:dyDescent="0.25">
      <c r="S130" s="101" t="s">
        <v>280</v>
      </c>
      <c r="T130" s="127">
        <v>80.11754827875734</v>
      </c>
    </row>
    <row r="131" spans="19:20" x14ac:dyDescent="0.25">
      <c r="S131" s="101" t="s">
        <v>281</v>
      </c>
      <c r="T131" s="127">
        <v>10.100755667506297</v>
      </c>
    </row>
    <row r="132" spans="19:20" x14ac:dyDescent="0.25">
      <c r="S132" s="101" t="s">
        <v>282</v>
      </c>
      <c r="T132" s="127">
        <v>9.8236775818639792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51E895-AE17-4D7E-8E39-6A4C4B0B2B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0AC720E-72A3-4222-85DF-3D2924DA48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7229D99-7E97-4D8D-A1A0-8D67417B59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CDE9FC-F3D2-480E-B97D-381ED12713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D0F80-7E5C-4D0E-81EB-73D1FA0C0BDE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140</v>
      </c>
      <c r="T1" s="99"/>
      <c r="U1" s="99"/>
      <c r="V1" s="99"/>
      <c r="W1" s="99"/>
      <c r="X1" s="99"/>
      <c r="Y1" s="100" t="s">
        <v>232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140</v>
      </c>
      <c r="Y3" s="105" t="s">
        <v>232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8.33 Hume,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152913</v>
      </c>
      <c r="W4" s="108">
        <v>162891</v>
      </c>
      <c r="X4" s="108">
        <v>166384</v>
      </c>
      <c r="Y4" s="108">
        <v>175321</v>
      </c>
      <c r="Z4" s="108">
        <v>202107</v>
      </c>
      <c r="AB4" s="109" t="str">
        <f>TEXT(Z4,"###,###")</f>
        <v>202,107</v>
      </c>
      <c r="AD4" s="110">
        <f>Z4/Y4-1</f>
        <v>0.15278261018360606</v>
      </c>
      <c r="AF4" s="110">
        <f>Z4/V4-1</f>
        <v>0.32171234623609513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84767</v>
      </c>
      <c r="W5" s="108">
        <v>89557</v>
      </c>
      <c r="X5" s="108">
        <v>91736</v>
      </c>
      <c r="Y5" s="108">
        <v>96167</v>
      </c>
      <c r="Z5" s="108">
        <v>107858</v>
      </c>
      <c r="AB5" s="109" t="str">
        <f>TEXT(Z5,"###,###")</f>
        <v>107,858</v>
      </c>
      <c r="AD5" s="110">
        <f t="shared" ref="AD5:AD9" si="0">Z5/Y5-1</f>
        <v>0.12156976925556573</v>
      </c>
      <c r="AF5" s="110">
        <f t="shared" ref="AF5:AF9" si="1">Z5/V5-1</f>
        <v>0.27240553517288557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68147</v>
      </c>
      <c r="W6" s="108">
        <v>73329</v>
      </c>
      <c r="X6" s="108">
        <v>74653</v>
      </c>
      <c r="Y6" s="108">
        <v>79073</v>
      </c>
      <c r="Z6" s="108">
        <v>94142</v>
      </c>
      <c r="AB6" s="109" t="str">
        <f>TEXT(Z6,"###,###")</f>
        <v>94,142</v>
      </c>
      <c r="AD6" s="110">
        <f t="shared" si="0"/>
        <v>0.19057073843157579</v>
      </c>
      <c r="AF6" s="110">
        <f t="shared" si="1"/>
        <v>0.38145479624928469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109882</v>
      </c>
      <c r="W7" s="108">
        <v>116092</v>
      </c>
      <c r="X7" s="108">
        <v>120990</v>
      </c>
      <c r="Y7" s="108">
        <v>122971</v>
      </c>
      <c r="Z7" s="108">
        <v>130924</v>
      </c>
      <c r="AB7" s="109" t="str">
        <f>TEXT(Z7,"###,###")</f>
        <v>130,924</v>
      </c>
      <c r="AD7" s="110">
        <f t="shared" si="0"/>
        <v>6.4673784876108975E-2</v>
      </c>
      <c r="AF7" s="110">
        <f t="shared" si="1"/>
        <v>0.19149633242933328</v>
      </c>
    </row>
    <row r="8" spans="1:32" ht="17.25" customHeight="1" x14ac:dyDescent="0.25">
      <c r="A8" s="64" t="s">
        <v>12</v>
      </c>
      <c r="B8" s="65"/>
      <c r="C8" s="29"/>
      <c r="D8" s="66" t="str">
        <f>AB4</f>
        <v>202,107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130,924</v>
      </c>
      <c r="P8" s="67"/>
      <c r="S8" s="107" t="s">
        <v>83</v>
      </c>
      <c r="T8" s="108"/>
      <c r="U8" s="108"/>
      <c r="V8" s="108">
        <v>43815.15</v>
      </c>
      <c r="W8" s="108">
        <v>44356.31</v>
      </c>
      <c r="X8" s="108">
        <v>44540.03</v>
      </c>
      <c r="Y8" s="108">
        <v>45841</v>
      </c>
      <c r="Z8" s="108">
        <v>45162</v>
      </c>
      <c r="AB8" s="109" t="str">
        <f>TEXT(Z8,"$###,###")</f>
        <v>$45,162</v>
      </c>
      <c r="AD8" s="110">
        <f t="shared" si="0"/>
        <v>-1.4812067799568118E-2</v>
      </c>
      <c r="AF8" s="110">
        <f t="shared" si="1"/>
        <v>3.0739367547526264E-2</v>
      </c>
    </row>
    <row r="9" spans="1:32" x14ac:dyDescent="0.25">
      <c r="A9" s="30" t="s">
        <v>14</v>
      </c>
      <c r="B9" s="71"/>
      <c r="C9" s="72"/>
      <c r="D9" s="73">
        <f>AD104</f>
        <v>82.995640922877485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53.999266750175678</v>
      </c>
      <c r="P9" s="74" t="s">
        <v>84</v>
      </c>
      <c r="S9" s="107" t="s">
        <v>7</v>
      </c>
      <c r="T9" s="108"/>
      <c r="U9" s="108"/>
      <c r="V9" s="108">
        <v>5718826827</v>
      </c>
      <c r="W9" s="108">
        <v>6245269251</v>
      </c>
      <c r="X9" s="108">
        <v>6685795129</v>
      </c>
      <c r="Y9" s="108">
        <v>7035454830</v>
      </c>
      <c r="Z9" s="108">
        <v>7770682761</v>
      </c>
      <c r="AB9" s="109" t="str">
        <f>TEXT(Z9/1000000,"$#,###.0")&amp;" mil"</f>
        <v>$7,770.7 mil</v>
      </c>
      <c r="AD9" s="110">
        <f t="shared" si="0"/>
        <v>0.10450325512217096</v>
      </c>
      <c r="AF9" s="110">
        <f t="shared" si="1"/>
        <v>0.35878966019965475</v>
      </c>
    </row>
    <row r="10" spans="1:32" x14ac:dyDescent="0.25">
      <c r="A10" s="30" t="s">
        <v>17</v>
      </c>
      <c r="B10" s="71"/>
      <c r="C10" s="72"/>
      <c r="D10" s="73">
        <f>AD105</f>
        <v>11.275710391030493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45.934282484494823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83.966270508081024</v>
      </c>
      <c r="P11" s="74" t="s">
        <v>84</v>
      </c>
      <c r="S11" s="107" t="s">
        <v>29</v>
      </c>
      <c r="T11" s="112"/>
      <c r="U11" s="112"/>
      <c r="V11" s="112">
        <v>136759</v>
      </c>
      <c r="W11" s="112">
        <v>145495</v>
      </c>
      <c r="X11" s="112">
        <v>148037</v>
      </c>
      <c r="Y11" s="112">
        <v>155661</v>
      </c>
      <c r="Z11" s="112">
        <v>181114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7.4379029055024288</v>
      </c>
      <c r="P12" s="74" t="s">
        <v>84</v>
      </c>
      <c r="S12" s="107" t="s">
        <v>30</v>
      </c>
      <c r="T12" s="112"/>
      <c r="U12" s="112"/>
      <c r="V12" s="112">
        <v>16151</v>
      </c>
      <c r="W12" s="112">
        <v>17393</v>
      </c>
      <c r="X12" s="112">
        <v>18350</v>
      </c>
      <c r="Y12" s="112">
        <v>19660</v>
      </c>
      <c r="Z12" s="112">
        <v>21000</v>
      </c>
    </row>
    <row r="13" spans="1:32" ht="15" customHeight="1" x14ac:dyDescent="0.25">
      <c r="A13" s="30" t="s">
        <v>19</v>
      </c>
      <c r="B13" s="72"/>
      <c r="C13" s="72"/>
      <c r="D13" s="73">
        <f>AD108</f>
        <v>15.069245498671496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8.6004093978185807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12.564631606030469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22.163507449024529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20.677487110941378</v>
      </c>
      <c r="P15" s="74" t="s">
        <v>84</v>
      </c>
      <c r="S15" s="115" t="s">
        <v>60</v>
      </c>
      <c r="T15" s="115"/>
      <c r="U15" s="116"/>
      <c r="V15" s="116">
        <v>470</v>
      </c>
      <c r="W15" s="116">
        <v>464</v>
      </c>
      <c r="X15" s="116">
        <v>462</v>
      </c>
      <c r="Y15" s="112">
        <v>513</v>
      </c>
      <c r="Z15" s="112">
        <v>527</v>
      </c>
      <c r="AB15" s="117">
        <f t="shared" ref="AB15:AB34" si="2">IF(Z15="np",0,Z15/$Z$34)</f>
        <v>2.607503871673206E-3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44.474461547596079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79.322512889058615</v>
      </c>
      <c r="P16" s="37" t="s">
        <v>84</v>
      </c>
      <c r="S16" s="115" t="s">
        <v>61</v>
      </c>
      <c r="T16" s="115"/>
      <c r="U16" s="116"/>
      <c r="V16" s="116">
        <v>125</v>
      </c>
      <c r="W16" s="116">
        <v>152</v>
      </c>
      <c r="X16" s="116">
        <v>157</v>
      </c>
      <c r="Y16" s="112">
        <v>145</v>
      </c>
      <c r="Z16" s="112">
        <v>142</v>
      </c>
      <c r="AB16" s="117">
        <f t="shared" si="2"/>
        <v>7.0259117604856789E-4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10928</v>
      </c>
      <c r="W17" s="116">
        <v>11598</v>
      </c>
      <c r="X17" s="116">
        <v>11450</v>
      </c>
      <c r="Y17" s="112">
        <v>12125</v>
      </c>
      <c r="Z17" s="112">
        <v>13294</v>
      </c>
      <c r="AB17" s="117">
        <f t="shared" si="2"/>
        <v>6.577638798865959E-2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1038</v>
      </c>
      <c r="W18" s="116">
        <v>1131</v>
      </c>
      <c r="X18" s="116">
        <v>1135</v>
      </c>
      <c r="Y18" s="112">
        <v>1187</v>
      </c>
      <c r="Z18" s="112">
        <v>1314</v>
      </c>
      <c r="AB18" s="117">
        <f t="shared" si="2"/>
        <v>6.5014422910409731E-3</v>
      </c>
    </row>
    <row r="19" spans="1:28" x14ac:dyDescent="0.25">
      <c r="A19" s="63" t="str">
        <f>$S$1&amp;" ("&amp;$V$2&amp;" to "&amp;$Z$2&amp;")"</f>
        <v>Hume (2017-18 to 2021-22)</v>
      </c>
      <c r="B19" s="63"/>
      <c r="C19" s="63"/>
      <c r="D19" s="63"/>
      <c r="E19" s="63"/>
      <c r="F19" s="63"/>
      <c r="G19" s="63" t="str">
        <f>$S$1&amp;" ("&amp;$V$2&amp;" to "&amp;$Z$2&amp;")"</f>
        <v>Hume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12380</v>
      </c>
      <c r="W19" s="116">
        <v>13133</v>
      </c>
      <c r="X19" s="116">
        <v>13351</v>
      </c>
      <c r="Y19" s="112">
        <v>14245</v>
      </c>
      <c r="Z19" s="112">
        <v>16260</v>
      </c>
      <c r="AB19" s="117">
        <f t="shared" si="2"/>
        <v>8.0451637482744462E-2</v>
      </c>
    </row>
    <row r="20" spans="1:28" x14ac:dyDescent="0.25">
      <c r="S20" s="115" t="s">
        <v>65</v>
      </c>
      <c r="T20" s="115"/>
      <c r="U20" s="116"/>
      <c r="V20" s="116">
        <v>6657</v>
      </c>
      <c r="W20" s="116">
        <v>6678</v>
      </c>
      <c r="X20" s="116">
        <v>6509</v>
      </c>
      <c r="Y20" s="112">
        <v>6706</v>
      </c>
      <c r="Z20" s="112">
        <v>7392</v>
      </c>
      <c r="AB20" s="117">
        <f t="shared" si="2"/>
        <v>3.6574323755993052E-2</v>
      </c>
    </row>
    <row r="21" spans="1:28" x14ac:dyDescent="0.25">
      <c r="S21" s="115" t="s">
        <v>66</v>
      </c>
      <c r="T21" s="115"/>
      <c r="U21" s="116"/>
      <c r="V21" s="116">
        <v>14550</v>
      </c>
      <c r="W21" s="116">
        <v>15054</v>
      </c>
      <c r="X21" s="116">
        <v>15515</v>
      </c>
      <c r="Y21" s="112">
        <v>16829</v>
      </c>
      <c r="Z21" s="112">
        <v>19936</v>
      </c>
      <c r="AB21" s="117">
        <f t="shared" si="2"/>
        <v>9.8639842857072169E-2</v>
      </c>
    </row>
    <row r="22" spans="1:28" x14ac:dyDescent="0.25">
      <c r="S22" s="115" t="s">
        <v>67</v>
      </c>
      <c r="T22" s="115"/>
      <c r="U22" s="116"/>
      <c r="V22" s="116">
        <v>9961</v>
      </c>
      <c r="W22" s="116">
        <v>11181</v>
      </c>
      <c r="X22" s="116">
        <v>12015</v>
      </c>
      <c r="Y22" s="112">
        <v>12025</v>
      </c>
      <c r="Z22" s="112">
        <v>14735</v>
      </c>
      <c r="AB22" s="117">
        <f t="shared" si="2"/>
        <v>7.2906204077997513E-2</v>
      </c>
    </row>
    <row r="23" spans="1:28" x14ac:dyDescent="0.25">
      <c r="S23" s="115" t="s">
        <v>68</v>
      </c>
      <c r="T23" s="115"/>
      <c r="U23" s="116"/>
      <c r="V23" s="116">
        <v>12333</v>
      </c>
      <c r="W23" s="116">
        <v>13433</v>
      </c>
      <c r="X23" s="116">
        <v>14060</v>
      </c>
      <c r="Y23" s="112">
        <v>14876</v>
      </c>
      <c r="Z23" s="112">
        <v>16461</v>
      </c>
      <c r="AB23" s="117">
        <f t="shared" si="2"/>
        <v>8.1446150344616025E-2</v>
      </c>
    </row>
    <row r="24" spans="1:28" x14ac:dyDescent="0.25">
      <c r="S24" s="115" t="s">
        <v>69</v>
      </c>
      <c r="T24" s="115"/>
      <c r="U24" s="116"/>
      <c r="V24" s="116">
        <v>1761</v>
      </c>
      <c r="W24" s="116">
        <v>1873</v>
      </c>
      <c r="X24" s="116">
        <v>1905</v>
      </c>
      <c r="Y24" s="112">
        <v>1836</v>
      </c>
      <c r="Z24" s="112">
        <v>2179</v>
      </c>
      <c r="AB24" s="117">
        <f t="shared" si="2"/>
        <v>1.0781311074717108E-2</v>
      </c>
    </row>
    <row r="25" spans="1:28" x14ac:dyDescent="0.25">
      <c r="S25" s="115" t="s">
        <v>70</v>
      </c>
      <c r="T25" s="115"/>
      <c r="U25" s="116"/>
      <c r="V25" s="116">
        <v>6118</v>
      </c>
      <c r="W25" s="116">
        <v>6691</v>
      </c>
      <c r="X25" s="116">
        <v>6988</v>
      </c>
      <c r="Y25" s="112">
        <v>7480</v>
      </c>
      <c r="Z25" s="112">
        <v>8444</v>
      </c>
      <c r="AB25" s="117">
        <f t="shared" si="2"/>
        <v>4.1779435848972583E-2</v>
      </c>
    </row>
    <row r="26" spans="1:28" x14ac:dyDescent="0.25">
      <c r="S26" s="115" t="s">
        <v>71</v>
      </c>
      <c r="T26" s="115"/>
      <c r="U26" s="116"/>
      <c r="V26" s="116">
        <v>2662</v>
      </c>
      <c r="W26" s="116">
        <v>2773</v>
      </c>
      <c r="X26" s="116">
        <v>2631</v>
      </c>
      <c r="Y26" s="112">
        <v>2862</v>
      </c>
      <c r="Z26" s="112">
        <v>3198</v>
      </c>
      <c r="AB26" s="117">
        <f t="shared" si="2"/>
        <v>1.5823144936643097E-2</v>
      </c>
    </row>
    <row r="27" spans="1:28" x14ac:dyDescent="0.25">
      <c r="S27" s="115" t="s">
        <v>72</v>
      </c>
      <c r="T27" s="115"/>
      <c r="U27" s="116"/>
      <c r="V27" s="116">
        <v>8454</v>
      </c>
      <c r="W27" s="116">
        <v>9171</v>
      </c>
      <c r="X27" s="116">
        <v>9405</v>
      </c>
      <c r="Y27" s="112">
        <v>9739</v>
      </c>
      <c r="Z27" s="112">
        <v>11466</v>
      </c>
      <c r="AB27" s="117">
        <f t="shared" si="2"/>
        <v>5.6731763553330136E-2</v>
      </c>
    </row>
    <row r="28" spans="1:28" x14ac:dyDescent="0.25">
      <c r="S28" s="115" t="s">
        <v>73</v>
      </c>
      <c r="T28" s="115"/>
      <c r="U28" s="116"/>
      <c r="V28" s="116">
        <v>19130</v>
      </c>
      <c r="W28" s="116">
        <v>20561</v>
      </c>
      <c r="X28" s="116">
        <v>20682</v>
      </c>
      <c r="Y28" s="112">
        <v>21643</v>
      </c>
      <c r="Z28" s="112">
        <v>26091</v>
      </c>
      <c r="AB28" s="117">
        <f t="shared" si="2"/>
        <v>0.12909370686114918</v>
      </c>
    </row>
    <row r="29" spans="1:28" x14ac:dyDescent="0.25">
      <c r="S29" s="115" t="s">
        <v>74</v>
      </c>
      <c r="T29" s="115"/>
      <c r="U29" s="116"/>
      <c r="V29" s="116">
        <v>7582</v>
      </c>
      <c r="W29" s="116">
        <v>11759</v>
      </c>
      <c r="X29" s="116">
        <v>8946</v>
      </c>
      <c r="Y29" s="112">
        <v>9802</v>
      </c>
      <c r="Z29" s="112">
        <v>11232</v>
      </c>
      <c r="AB29" s="117">
        <f t="shared" si="2"/>
        <v>5.5573972460405026E-2</v>
      </c>
    </row>
    <row r="30" spans="1:28" x14ac:dyDescent="0.25">
      <c r="S30" s="115" t="s">
        <v>75</v>
      </c>
      <c r="T30" s="115"/>
      <c r="U30" s="116"/>
      <c r="V30" s="116">
        <v>8860</v>
      </c>
      <c r="W30" s="116">
        <v>6830</v>
      </c>
      <c r="X30" s="116">
        <v>9375</v>
      </c>
      <c r="Y30" s="112">
        <v>9527</v>
      </c>
      <c r="Z30" s="112">
        <v>10799</v>
      </c>
      <c r="AB30" s="117">
        <f t="shared" si="2"/>
        <v>5.3431564155975241E-2</v>
      </c>
    </row>
    <row r="31" spans="1:28" x14ac:dyDescent="0.25">
      <c r="S31" s="115" t="s">
        <v>76</v>
      </c>
      <c r="T31" s="115"/>
      <c r="U31" s="116"/>
      <c r="V31" s="116">
        <v>15299</v>
      </c>
      <c r="W31" s="116">
        <v>16763</v>
      </c>
      <c r="X31" s="116">
        <v>18123</v>
      </c>
      <c r="Y31" s="112">
        <v>20895</v>
      </c>
      <c r="Z31" s="112">
        <v>25248</v>
      </c>
      <c r="AB31" s="117">
        <f t="shared" si="2"/>
        <v>0.12492269023150875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2148</v>
      </c>
      <c r="W32" s="116">
        <v>2243</v>
      </c>
      <c r="X32" s="116">
        <v>2488</v>
      </c>
      <c r="Y32" s="112">
        <v>2401</v>
      </c>
      <c r="Z32" s="112">
        <v>2799</v>
      </c>
      <c r="AB32" s="117">
        <f t="shared" si="2"/>
        <v>1.3848962688450291E-2</v>
      </c>
    </row>
    <row r="33" spans="19:32" x14ac:dyDescent="0.25">
      <c r="S33" s="115" t="s">
        <v>78</v>
      </c>
      <c r="T33" s="115"/>
      <c r="U33" s="116"/>
      <c r="V33" s="116">
        <v>5173</v>
      </c>
      <c r="W33" s="116">
        <v>5585</v>
      </c>
      <c r="X33" s="116">
        <v>6121</v>
      </c>
      <c r="Y33" s="112">
        <v>6503</v>
      </c>
      <c r="Z33" s="112">
        <v>6892</v>
      </c>
      <c r="AB33" s="117">
        <f t="shared" si="2"/>
        <v>3.4100411164272745E-2</v>
      </c>
    </row>
    <row r="34" spans="19:32" x14ac:dyDescent="0.25">
      <c r="S34" s="118" t="s">
        <v>53</v>
      </c>
      <c r="T34" s="118"/>
      <c r="U34" s="119"/>
      <c r="V34" s="119">
        <v>152915</v>
      </c>
      <c r="W34" s="119">
        <v>162891</v>
      </c>
      <c r="X34" s="119">
        <v>166387</v>
      </c>
      <c r="Y34" s="120">
        <v>175321</v>
      </c>
      <c r="Z34" s="120">
        <v>202109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93713</v>
      </c>
      <c r="W37" s="112">
        <v>97029</v>
      </c>
      <c r="X37" s="112">
        <v>101474</v>
      </c>
      <c r="Y37" s="112">
        <v>101928</v>
      </c>
      <c r="Z37" s="112">
        <v>103853</v>
      </c>
      <c r="AB37" s="132">
        <f>Z37/Z40*100</f>
        <v>79.322512889058615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16170</v>
      </c>
      <c r="W38" s="112">
        <v>19058</v>
      </c>
      <c r="X38" s="112">
        <v>19517</v>
      </c>
      <c r="Y38" s="112">
        <v>21038</v>
      </c>
      <c r="Z38" s="112">
        <v>27072</v>
      </c>
      <c r="AB38" s="132">
        <f>Z38/Z40*100</f>
        <v>20.677487110941378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109883</v>
      </c>
      <c r="W40" s="112">
        <v>116087</v>
      </c>
      <c r="X40" s="112">
        <v>120991</v>
      </c>
      <c r="Y40" s="112">
        <v>122966</v>
      </c>
      <c r="Z40" s="112">
        <v>130925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</v>
      </c>
      <c r="W44" s="112">
        <v>23</v>
      </c>
      <c r="X44" s="112">
        <v>16</v>
      </c>
      <c r="Y44" s="112">
        <v>18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1338</v>
      </c>
      <c r="W45" s="112">
        <v>1417</v>
      </c>
      <c r="X45" s="112">
        <v>1441</v>
      </c>
      <c r="Y45" s="112">
        <v>1437</v>
      </c>
      <c r="Z45" s="112">
        <v>2213</v>
      </c>
    </row>
    <row r="46" spans="19:32" x14ac:dyDescent="0.25">
      <c r="S46" s="115" t="s">
        <v>38</v>
      </c>
      <c r="T46" s="115"/>
      <c r="U46" s="112"/>
      <c r="V46" s="112">
        <v>4670</v>
      </c>
      <c r="W46" s="112">
        <v>5077</v>
      </c>
      <c r="X46" s="112">
        <v>5079</v>
      </c>
      <c r="Y46" s="112">
        <v>5322</v>
      </c>
      <c r="Z46" s="112">
        <v>6812</v>
      </c>
    </row>
    <row r="47" spans="19:32" x14ac:dyDescent="0.25">
      <c r="S47" s="115" t="s">
        <v>39</v>
      </c>
      <c r="T47" s="115"/>
      <c r="U47" s="112"/>
      <c r="V47" s="112">
        <v>9444</v>
      </c>
      <c r="W47" s="112">
        <v>9856</v>
      </c>
      <c r="X47" s="112">
        <v>9757</v>
      </c>
      <c r="Y47" s="112">
        <v>9849</v>
      </c>
      <c r="Z47" s="112">
        <v>11558</v>
      </c>
    </row>
    <row r="48" spans="19:32" x14ac:dyDescent="0.25">
      <c r="S48" s="115" t="s">
        <v>40</v>
      </c>
      <c r="T48" s="115"/>
      <c r="U48" s="112"/>
      <c r="V48" s="112">
        <v>12495</v>
      </c>
      <c r="W48" s="112">
        <v>13377</v>
      </c>
      <c r="X48" s="112">
        <v>13559</v>
      </c>
      <c r="Y48" s="112">
        <v>13974</v>
      </c>
      <c r="Z48" s="112">
        <v>15393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12309</v>
      </c>
      <c r="W49" s="112">
        <v>13042</v>
      </c>
      <c r="X49" s="112">
        <v>13577</v>
      </c>
      <c r="Y49" s="112">
        <v>14414</v>
      </c>
      <c r="Z49" s="112">
        <v>15513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Hume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10229</v>
      </c>
      <c r="W50" s="112">
        <v>11355</v>
      </c>
      <c r="X50" s="112">
        <v>12212</v>
      </c>
      <c r="Y50" s="112">
        <v>13283</v>
      </c>
      <c r="Z50" s="112">
        <v>14834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8247</v>
      </c>
      <c r="W51" s="112">
        <v>8622</v>
      </c>
      <c r="X51" s="112">
        <v>8982</v>
      </c>
      <c r="Y51" s="112">
        <v>9787</v>
      </c>
      <c r="Z51" s="112">
        <v>11195</v>
      </c>
    </row>
    <row r="52" spans="1:26" ht="15" customHeight="1" x14ac:dyDescent="0.25">
      <c r="S52" s="115" t="s">
        <v>44</v>
      </c>
      <c r="T52" s="115"/>
      <c r="U52" s="112"/>
      <c r="V52" s="112">
        <v>7599</v>
      </c>
      <c r="W52" s="112">
        <v>7539</v>
      </c>
      <c r="X52" s="112">
        <v>7516</v>
      </c>
      <c r="Y52" s="112">
        <v>7802</v>
      </c>
      <c r="Z52" s="112">
        <v>8450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6695</v>
      </c>
      <c r="W53" s="112">
        <v>6858</v>
      </c>
      <c r="X53" s="112">
        <v>6845</v>
      </c>
      <c r="Y53" s="112">
        <v>6945</v>
      </c>
      <c r="Z53" s="112">
        <v>7613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5750</v>
      </c>
      <c r="W54" s="112">
        <v>6016</v>
      </c>
      <c r="X54" s="112">
        <v>6059</v>
      </c>
      <c r="Y54" s="112">
        <v>6277</v>
      </c>
      <c r="Z54" s="112">
        <v>6572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3546</v>
      </c>
      <c r="W55" s="112">
        <v>3732</v>
      </c>
      <c r="X55" s="112">
        <v>3976</v>
      </c>
      <c r="Y55" s="112">
        <v>4181</v>
      </c>
      <c r="Z55" s="112">
        <v>4524</v>
      </c>
    </row>
    <row r="56" spans="1:26" ht="15" customHeight="1" x14ac:dyDescent="0.25">
      <c r="S56" s="115" t="s">
        <v>48</v>
      </c>
      <c r="T56" s="115"/>
      <c r="U56" s="112"/>
      <c r="V56" s="112">
        <v>1571</v>
      </c>
      <c r="W56" s="112">
        <v>1741</v>
      </c>
      <c r="X56" s="112">
        <v>1789</v>
      </c>
      <c r="Y56" s="112">
        <v>1908</v>
      </c>
      <c r="Z56" s="112">
        <v>2120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567</v>
      </c>
      <c r="W57" s="112">
        <v>628</v>
      </c>
      <c r="X57" s="112">
        <v>630</v>
      </c>
      <c r="Y57" s="112">
        <v>662</v>
      </c>
      <c r="Z57" s="112">
        <v>677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156</v>
      </c>
      <c r="W58" s="112">
        <v>167</v>
      </c>
      <c r="X58" s="112">
        <v>194</v>
      </c>
      <c r="Y58" s="112">
        <v>215</v>
      </c>
      <c r="Z58" s="112">
        <v>256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78</v>
      </c>
      <c r="W59" s="112">
        <v>74</v>
      </c>
      <c r="X59" s="112">
        <v>73</v>
      </c>
      <c r="Y59" s="112">
        <v>60</v>
      </c>
      <c r="Z59" s="112">
        <v>58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38</v>
      </c>
      <c r="W60" s="112">
        <v>31</v>
      </c>
      <c r="X60" s="112">
        <v>36</v>
      </c>
      <c r="Y60" s="112">
        <v>33</v>
      </c>
      <c r="Z60" s="112">
        <v>45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84770</v>
      </c>
      <c r="W61" s="112">
        <v>89557</v>
      </c>
      <c r="X61" s="112">
        <v>91736</v>
      </c>
      <c r="Y61" s="112">
        <v>96167</v>
      </c>
      <c r="Z61" s="112">
        <v>107856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25</v>
      </c>
      <c r="W63" s="112">
        <v>23</v>
      </c>
      <c r="X63" s="112">
        <v>31</v>
      </c>
      <c r="Y63" s="112">
        <v>26</v>
      </c>
      <c r="Z63" s="112">
        <v>28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1478</v>
      </c>
      <c r="W64" s="112">
        <v>1591</v>
      </c>
      <c r="X64" s="112">
        <v>1540</v>
      </c>
      <c r="Y64" s="112">
        <v>1643</v>
      </c>
      <c r="Z64" s="112">
        <v>2618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Hume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4616</v>
      </c>
      <c r="W65" s="112">
        <v>4985</v>
      </c>
      <c r="X65" s="112">
        <v>4439</v>
      </c>
      <c r="Y65" s="112">
        <v>4601</v>
      </c>
      <c r="Z65" s="112">
        <v>6817</v>
      </c>
    </row>
    <row r="66" spans="1:26" x14ac:dyDescent="0.25">
      <c r="S66" s="115" t="s">
        <v>39</v>
      </c>
      <c r="T66" s="115"/>
      <c r="U66" s="112"/>
      <c r="V66" s="112">
        <v>8157</v>
      </c>
      <c r="W66" s="112">
        <v>8800</v>
      </c>
      <c r="X66" s="112">
        <v>8669</v>
      </c>
      <c r="Y66" s="112">
        <v>9331</v>
      </c>
      <c r="Z66" s="112">
        <v>11156</v>
      </c>
    </row>
    <row r="67" spans="1:26" x14ac:dyDescent="0.25">
      <c r="S67" s="115" t="s">
        <v>40</v>
      </c>
      <c r="T67" s="115"/>
      <c r="U67" s="112"/>
      <c r="V67" s="112">
        <v>9968</v>
      </c>
      <c r="W67" s="112">
        <v>10723</v>
      </c>
      <c r="X67" s="112">
        <v>11033</v>
      </c>
      <c r="Y67" s="112">
        <v>11505</v>
      </c>
      <c r="Z67" s="112">
        <v>13443</v>
      </c>
    </row>
    <row r="68" spans="1:26" x14ac:dyDescent="0.25">
      <c r="S68" s="115" t="s">
        <v>41</v>
      </c>
      <c r="T68" s="115"/>
      <c r="U68" s="112"/>
      <c r="V68" s="112">
        <v>9111</v>
      </c>
      <c r="W68" s="112">
        <v>10033</v>
      </c>
      <c r="X68" s="112">
        <v>10552</v>
      </c>
      <c r="Y68" s="112">
        <v>11385</v>
      </c>
      <c r="Z68" s="112">
        <v>13354</v>
      </c>
    </row>
    <row r="69" spans="1:26" x14ac:dyDescent="0.25">
      <c r="S69" s="115" t="s">
        <v>42</v>
      </c>
      <c r="T69" s="115"/>
      <c r="U69" s="112"/>
      <c r="V69" s="112">
        <v>7616</v>
      </c>
      <c r="W69" s="112">
        <v>8266</v>
      </c>
      <c r="X69" s="112">
        <v>8921</v>
      </c>
      <c r="Y69" s="112">
        <v>9870</v>
      </c>
      <c r="Z69" s="112">
        <v>11805</v>
      </c>
    </row>
    <row r="70" spans="1:26" x14ac:dyDescent="0.25">
      <c r="S70" s="115" t="s">
        <v>43</v>
      </c>
      <c r="T70" s="115"/>
      <c r="U70" s="112"/>
      <c r="V70" s="112">
        <v>6080</v>
      </c>
      <c r="W70" s="112">
        <v>6630</v>
      </c>
      <c r="X70" s="112">
        <v>6911</v>
      </c>
      <c r="Y70" s="112">
        <v>7605</v>
      </c>
      <c r="Z70" s="112">
        <v>9182</v>
      </c>
    </row>
    <row r="71" spans="1:26" x14ac:dyDescent="0.25">
      <c r="S71" s="115" t="s">
        <v>44</v>
      </c>
      <c r="T71" s="115"/>
      <c r="U71" s="112"/>
      <c r="V71" s="112">
        <v>6404</v>
      </c>
      <c r="W71" s="112">
        <v>6641</v>
      </c>
      <c r="X71" s="112">
        <v>6673</v>
      </c>
      <c r="Y71" s="112">
        <v>6642</v>
      </c>
      <c r="Z71" s="112">
        <v>7340</v>
      </c>
    </row>
    <row r="72" spans="1:26" x14ac:dyDescent="0.25">
      <c r="S72" s="115" t="s">
        <v>45</v>
      </c>
      <c r="T72" s="115"/>
      <c r="U72" s="112"/>
      <c r="V72" s="112">
        <v>5634</v>
      </c>
      <c r="W72" s="112">
        <v>5982</v>
      </c>
      <c r="X72" s="112">
        <v>5973</v>
      </c>
      <c r="Y72" s="112">
        <v>6154</v>
      </c>
      <c r="Z72" s="112">
        <v>7077</v>
      </c>
    </row>
    <row r="73" spans="1:26" x14ac:dyDescent="0.25">
      <c r="S73" s="115" t="s">
        <v>46</v>
      </c>
      <c r="T73" s="115"/>
      <c r="U73" s="112"/>
      <c r="V73" s="112">
        <v>4626</v>
      </c>
      <c r="W73" s="112">
        <v>4844</v>
      </c>
      <c r="X73" s="112">
        <v>4925</v>
      </c>
      <c r="Y73" s="112">
        <v>5069</v>
      </c>
      <c r="Z73" s="112">
        <v>5517</v>
      </c>
    </row>
    <row r="74" spans="1:26" x14ac:dyDescent="0.25">
      <c r="S74" s="115" t="s">
        <v>47</v>
      </c>
      <c r="T74" s="115"/>
      <c r="U74" s="112"/>
      <c r="V74" s="112">
        <v>2782</v>
      </c>
      <c r="W74" s="112">
        <v>3017</v>
      </c>
      <c r="X74" s="112">
        <v>3083</v>
      </c>
      <c r="Y74" s="112">
        <v>3190</v>
      </c>
      <c r="Z74" s="112">
        <v>3513</v>
      </c>
    </row>
    <row r="75" spans="1:26" x14ac:dyDescent="0.25">
      <c r="S75" s="115" t="s">
        <v>48</v>
      </c>
      <c r="T75" s="115"/>
      <c r="U75" s="112"/>
      <c r="V75" s="112">
        <v>1041</v>
      </c>
      <c r="W75" s="112">
        <v>1148</v>
      </c>
      <c r="X75" s="112">
        <v>1250</v>
      </c>
      <c r="Y75" s="112">
        <v>1413</v>
      </c>
      <c r="Z75" s="112">
        <v>1580</v>
      </c>
    </row>
    <row r="76" spans="1:26" x14ac:dyDescent="0.25">
      <c r="S76" s="115" t="s">
        <v>49</v>
      </c>
      <c r="T76" s="115"/>
      <c r="U76" s="112"/>
      <c r="V76" s="112">
        <v>346</v>
      </c>
      <c r="W76" s="112">
        <v>387</v>
      </c>
      <c r="X76" s="112">
        <v>393</v>
      </c>
      <c r="Y76" s="112">
        <v>394</v>
      </c>
      <c r="Z76" s="112">
        <v>440</v>
      </c>
    </row>
    <row r="77" spans="1:26" x14ac:dyDescent="0.25">
      <c r="S77" s="115" t="s">
        <v>50</v>
      </c>
      <c r="T77" s="115"/>
      <c r="U77" s="112"/>
      <c r="V77" s="112">
        <v>99</v>
      </c>
      <c r="W77" s="112">
        <v>123</v>
      </c>
      <c r="X77" s="112">
        <v>121</v>
      </c>
      <c r="Y77" s="112">
        <v>131</v>
      </c>
      <c r="Z77" s="112">
        <v>145</v>
      </c>
    </row>
    <row r="78" spans="1:26" x14ac:dyDescent="0.25">
      <c r="S78" s="115" t="s">
        <v>51</v>
      </c>
      <c r="T78" s="115"/>
      <c r="U78" s="112"/>
      <c r="V78" s="112">
        <v>90</v>
      </c>
      <c r="W78" s="112">
        <v>71</v>
      </c>
      <c r="X78" s="112">
        <v>71</v>
      </c>
      <c r="Y78" s="112">
        <v>62</v>
      </c>
      <c r="Z78" s="112">
        <v>64</v>
      </c>
    </row>
    <row r="79" spans="1:26" x14ac:dyDescent="0.25">
      <c r="S79" s="115" t="s">
        <v>52</v>
      </c>
      <c r="T79" s="115"/>
      <c r="U79" s="112"/>
      <c r="V79" s="112">
        <v>58</v>
      </c>
      <c r="W79" s="112">
        <v>71</v>
      </c>
      <c r="X79" s="112">
        <v>73</v>
      </c>
      <c r="Y79" s="112">
        <v>52</v>
      </c>
      <c r="Z79" s="112">
        <v>55</v>
      </c>
    </row>
    <row r="80" spans="1:26" x14ac:dyDescent="0.25">
      <c r="S80" s="118" t="s">
        <v>53</v>
      </c>
      <c r="T80" s="118"/>
      <c r="U80" s="112"/>
      <c r="V80" s="112">
        <v>68142</v>
      </c>
      <c r="W80" s="112">
        <v>73325</v>
      </c>
      <c r="X80" s="112">
        <v>74651</v>
      </c>
      <c r="Y80" s="112">
        <v>79073</v>
      </c>
      <c r="Z80" s="112">
        <v>94146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Hume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6708</v>
      </c>
      <c r="W83" s="112">
        <v>6934</v>
      </c>
      <c r="X83" s="112">
        <v>7545</v>
      </c>
      <c r="Y83" s="112">
        <v>7669</v>
      </c>
      <c r="Z83" s="112">
        <v>8017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6180</v>
      </c>
      <c r="W84" s="112">
        <v>6756</v>
      </c>
      <c r="X84" s="112">
        <v>7048</v>
      </c>
      <c r="Y84" s="112">
        <v>7378</v>
      </c>
      <c r="Z84" s="112">
        <v>8118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10932</v>
      </c>
      <c r="W85" s="112">
        <v>11402</v>
      </c>
      <c r="X85" s="112">
        <v>11694</v>
      </c>
      <c r="Y85" s="112">
        <v>11952</v>
      </c>
      <c r="Z85" s="112">
        <v>12293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202,107</v>
      </c>
      <c r="D86" s="96">
        <f t="shared" ref="D86:D91" si="4">AD4</f>
        <v>0.15278261018360606</v>
      </c>
      <c r="E86" s="97">
        <f t="shared" ref="E86:E91" si="5">AD4</f>
        <v>0.15278261018360606</v>
      </c>
      <c r="F86" s="96">
        <f t="shared" ref="F86:F91" si="6">AF4</f>
        <v>0.32171234623609513</v>
      </c>
      <c r="G86" s="97">
        <f t="shared" ref="G86:G91" si="7">AF4</f>
        <v>0.32171234623609513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3314</v>
      </c>
      <c r="W86" s="112">
        <v>3525</v>
      </c>
      <c r="X86" s="112">
        <v>3901</v>
      </c>
      <c r="Y86" s="112">
        <v>4097</v>
      </c>
      <c r="Z86" s="112">
        <v>4448</v>
      </c>
    </row>
    <row r="87" spans="1:30" ht="15" customHeight="1" x14ac:dyDescent="0.25">
      <c r="A87" s="98" t="s">
        <v>4</v>
      </c>
      <c r="B87" s="49"/>
      <c r="C87" s="57" t="str">
        <f t="shared" si="3"/>
        <v>107,858</v>
      </c>
      <c r="D87" s="96">
        <f t="shared" si="4"/>
        <v>0.12156976925556573</v>
      </c>
      <c r="E87" s="97">
        <f t="shared" si="5"/>
        <v>0.12156976925556573</v>
      </c>
      <c r="F87" s="96">
        <f t="shared" si="6"/>
        <v>0.27240553517288557</v>
      </c>
      <c r="G87" s="97">
        <f t="shared" si="7"/>
        <v>0.27240553517288557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3610</v>
      </c>
      <c r="W87" s="112">
        <v>3744</v>
      </c>
      <c r="X87" s="112">
        <v>3804</v>
      </c>
      <c r="Y87" s="112">
        <v>3834</v>
      </c>
      <c r="Z87" s="112">
        <v>4026</v>
      </c>
    </row>
    <row r="88" spans="1:30" ht="15" customHeight="1" x14ac:dyDescent="0.25">
      <c r="A88" s="98" t="s">
        <v>5</v>
      </c>
      <c r="B88" s="49"/>
      <c r="C88" s="57" t="str">
        <f t="shared" si="3"/>
        <v>94,142</v>
      </c>
      <c r="D88" s="96">
        <f t="shared" si="4"/>
        <v>0.19057073843157579</v>
      </c>
      <c r="E88" s="97">
        <f t="shared" si="5"/>
        <v>0.19057073843157579</v>
      </c>
      <c r="F88" s="96">
        <f t="shared" si="6"/>
        <v>0.38145479624928469</v>
      </c>
      <c r="G88" s="97">
        <f t="shared" si="7"/>
        <v>0.38145479624928469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3037</v>
      </c>
      <c r="W88" s="112">
        <v>3140</v>
      </c>
      <c r="X88" s="112">
        <v>3209</v>
      </c>
      <c r="Y88" s="112">
        <v>3276</v>
      </c>
      <c r="Z88" s="112">
        <v>3572</v>
      </c>
    </row>
    <row r="89" spans="1:30" ht="15" customHeight="1" x14ac:dyDescent="0.25">
      <c r="A89" s="49" t="s">
        <v>6</v>
      </c>
      <c r="B89" s="49"/>
      <c r="C89" s="57" t="str">
        <f t="shared" si="3"/>
        <v>130,924</v>
      </c>
      <c r="D89" s="96">
        <f t="shared" si="4"/>
        <v>6.4673784876108975E-2</v>
      </c>
      <c r="E89" s="97">
        <f t="shared" si="5"/>
        <v>6.4673784876108975E-2</v>
      </c>
      <c r="F89" s="96">
        <f t="shared" si="6"/>
        <v>0.19149633242933328</v>
      </c>
      <c r="G89" s="97">
        <f t="shared" si="7"/>
        <v>0.19149633242933328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7397</v>
      </c>
      <c r="W89" s="112">
        <v>7810</v>
      </c>
      <c r="X89" s="112">
        <v>7848</v>
      </c>
      <c r="Y89" s="112">
        <v>7862</v>
      </c>
      <c r="Z89" s="112">
        <v>8183</v>
      </c>
    </row>
    <row r="90" spans="1:30" ht="15" customHeight="1" x14ac:dyDescent="0.25">
      <c r="A90" s="49" t="s">
        <v>96</v>
      </c>
      <c r="B90" s="49"/>
      <c r="C90" s="57" t="str">
        <f t="shared" si="3"/>
        <v>$45,162</v>
      </c>
      <c r="D90" s="96">
        <f t="shared" si="4"/>
        <v>-1.4812067799568118E-2</v>
      </c>
      <c r="E90" s="97">
        <f t="shared" si="5"/>
        <v>-1.4812067799568118E-2</v>
      </c>
      <c r="F90" s="96">
        <f t="shared" si="6"/>
        <v>3.0739367547526264E-2</v>
      </c>
      <c r="G90" s="97">
        <f t="shared" si="7"/>
        <v>3.0739367547526264E-2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7598</v>
      </c>
      <c r="W90" s="112">
        <v>8254</v>
      </c>
      <c r="X90" s="112">
        <v>8541</v>
      </c>
      <c r="Y90" s="112">
        <v>8478</v>
      </c>
      <c r="Z90" s="112">
        <v>9106</v>
      </c>
    </row>
    <row r="91" spans="1:30" ht="15" customHeight="1" x14ac:dyDescent="0.25">
      <c r="A91" s="49" t="s">
        <v>7</v>
      </c>
      <c r="B91" s="49"/>
      <c r="C91" s="57" t="str">
        <f t="shared" si="3"/>
        <v>$7,770.7 mil</v>
      </c>
      <c r="D91" s="96">
        <f t="shared" si="4"/>
        <v>0.10450325512217096</v>
      </c>
      <c r="E91" s="97">
        <f t="shared" si="5"/>
        <v>0.10450325512217096</v>
      </c>
      <c r="F91" s="96">
        <f t="shared" si="6"/>
        <v>0.35878966019965475</v>
      </c>
      <c r="G91" s="97">
        <f t="shared" si="7"/>
        <v>0.35878966019965475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60630</v>
      </c>
      <c r="W91" s="112">
        <v>63827</v>
      </c>
      <c r="X91" s="112">
        <v>66541</v>
      </c>
      <c r="Y91" s="112">
        <v>67144</v>
      </c>
      <c r="Z91" s="112">
        <v>70702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4623</v>
      </c>
      <c r="W93" s="112">
        <v>4907</v>
      </c>
      <c r="X93" s="112">
        <v>5133</v>
      </c>
      <c r="Y93" s="112">
        <v>5357</v>
      </c>
      <c r="Z93" s="112">
        <v>5655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8121</v>
      </c>
      <c r="W94" s="112">
        <v>8879</v>
      </c>
      <c r="X94" s="112">
        <v>9524</v>
      </c>
      <c r="Y94" s="112">
        <v>10160</v>
      </c>
      <c r="Z94" s="112">
        <v>11210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1678</v>
      </c>
      <c r="W95" s="112">
        <v>1836</v>
      </c>
      <c r="X95" s="112">
        <v>1960</v>
      </c>
      <c r="Y95" s="112">
        <v>2102</v>
      </c>
      <c r="Z95" s="112">
        <v>2268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7741</v>
      </c>
      <c r="W96" s="112">
        <v>8635</v>
      </c>
      <c r="X96" s="112">
        <v>9244</v>
      </c>
      <c r="Y96" s="112">
        <v>9583</v>
      </c>
      <c r="Z96" s="112">
        <v>10521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9603</v>
      </c>
      <c r="W97" s="112">
        <v>9851</v>
      </c>
      <c r="X97" s="112">
        <v>9984</v>
      </c>
      <c r="Y97" s="112">
        <v>10017</v>
      </c>
      <c r="Z97" s="112">
        <v>10402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5692</v>
      </c>
      <c r="W98" s="112">
        <v>5861</v>
      </c>
      <c r="X98" s="112">
        <v>5947</v>
      </c>
      <c r="Y98" s="112">
        <v>5956</v>
      </c>
      <c r="Z98" s="112">
        <v>6303</v>
      </c>
    </row>
    <row r="99" spans="1:32" ht="15" customHeight="1" x14ac:dyDescent="0.25">
      <c r="S99" s="115" t="s">
        <v>197</v>
      </c>
      <c r="T99" s="115"/>
      <c r="U99" s="112"/>
      <c r="V99" s="112">
        <v>866</v>
      </c>
      <c r="W99" s="112">
        <v>923</v>
      </c>
      <c r="X99" s="112">
        <v>935</v>
      </c>
      <c r="Y99" s="112">
        <v>984</v>
      </c>
      <c r="Z99" s="112">
        <v>1238</v>
      </c>
    </row>
    <row r="100" spans="1:32" ht="15" customHeight="1" x14ac:dyDescent="0.25">
      <c r="S100" s="115" t="s">
        <v>58</v>
      </c>
      <c r="T100" s="115"/>
      <c r="U100" s="112"/>
      <c r="V100" s="112">
        <v>3559</v>
      </c>
      <c r="W100" s="112">
        <v>4041</v>
      </c>
      <c r="X100" s="112">
        <v>4235</v>
      </c>
      <c r="Y100" s="112">
        <v>4272</v>
      </c>
      <c r="Z100" s="112">
        <v>4697</v>
      </c>
    </row>
    <row r="101" spans="1:32" x14ac:dyDescent="0.25">
      <c r="A101" s="18"/>
      <c r="S101" s="118" t="s">
        <v>53</v>
      </c>
      <c r="T101" s="118"/>
      <c r="U101" s="112"/>
      <c r="V101" s="112">
        <v>49255</v>
      </c>
      <c r="W101" s="112">
        <v>52260</v>
      </c>
      <c r="X101" s="112">
        <v>54448</v>
      </c>
      <c r="Y101" s="112">
        <v>55750</v>
      </c>
      <c r="Z101" s="112">
        <v>60139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127329</v>
      </c>
      <c r="W104" s="112">
        <v>132874</v>
      </c>
      <c r="X104" s="112">
        <v>142852</v>
      </c>
      <c r="Y104" s="112">
        <v>143396</v>
      </c>
      <c r="Z104" s="112">
        <v>167740</v>
      </c>
      <c r="AB104" s="109" t="str">
        <f>TEXT(Z104,"###,###")</f>
        <v>167,740</v>
      </c>
      <c r="AD104" s="130">
        <f>Z104/($Z$4)*100</f>
        <v>82.995640922877485</v>
      </c>
      <c r="AF104" s="109"/>
    </row>
    <row r="105" spans="1:32" x14ac:dyDescent="0.25">
      <c r="S105" s="115" t="s">
        <v>17</v>
      </c>
      <c r="T105" s="115"/>
      <c r="U105" s="112"/>
      <c r="V105" s="112">
        <v>17668</v>
      </c>
      <c r="W105" s="112">
        <v>19879</v>
      </c>
      <c r="X105" s="112">
        <v>19232</v>
      </c>
      <c r="Y105" s="112">
        <v>20331</v>
      </c>
      <c r="Z105" s="112">
        <v>22789</v>
      </c>
      <c r="AB105" s="109" t="str">
        <f>TEXT(Z105,"###,###")</f>
        <v>22,789</v>
      </c>
      <c r="AD105" s="130">
        <f>Z105/($Z$4)*100</f>
        <v>11.275710391030493</v>
      </c>
      <c r="AF105" s="109"/>
    </row>
    <row r="106" spans="1:32" x14ac:dyDescent="0.25">
      <c r="S106" s="118" t="s">
        <v>53</v>
      </c>
      <c r="T106" s="118"/>
      <c r="U106" s="120"/>
      <c r="V106" s="120">
        <v>144997</v>
      </c>
      <c r="W106" s="120">
        <v>152753</v>
      </c>
      <c r="X106" s="120">
        <v>162084</v>
      </c>
      <c r="Y106" s="120">
        <v>163727</v>
      </c>
      <c r="Z106" s="120">
        <v>190529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26488</v>
      </c>
      <c r="W108" s="112">
        <v>25042</v>
      </c>
      <c r="X108" s="112">
        <v>26730</v>
      </c>
      <c r="Y108" s="112">
        <v>26689</v>
      </c>
      <c r="Z108" s="112">
        <v>30456</v>
      </c>
      <c r="AB108" s="109" t="str">
        <f>TEXT(Z108,"###,###")</f>
        <v>30,456</v>
      </c>
      <c r="AD108" s="130">
        <f>Z108/($Z$4)*100</f>
        <v>15.069245498671496</v>
      </c>
      <c r="AF108" s="109"/>
    </row>
    <row r="109" spans="1:32" x14ac:dyDescent="0.25">
      <c r="S109" s="115" t="s">
        <v>20</v>
      </c>
      <c r="T109" s="115"/>
      <c r="U109" s="112"/>
      <c r="V109" s="112">
        <v>19286</v>
      </c>
      <c r="W109" s="112">
        <v>19121</v>
      </c>
      <c r="X109" s="112">
        <v>19797</v>
      </c>
      <c r="Y109" s="112">
        <v>21895</v>
      </c>
      <c r="Z109" s="112">
        <v>25394</v>
      </c>
      <c r="AB109" s="109" t="str">
        <f>TEXT(Z109,"###,###")</f>
        <v>25,394</v>
      </c>
      <c r="AD109" s="130">
        <f>Z109/($Z$4)*100</f>
        <v>12.564631606030469</v>
      </c>
      <c r="AF109" s="109"/>
    </row>
    <row r="110" spans="1:32" x14ac:dyDescent="0.25">
      <c r="S110" s="115" t="s">
        <v>21</v>
      </c>
      <c r="T110" s="115"/>
      <c r="U110" s="112"/>
      <c r="V110" s="112">
        <v>31619</v>
      </c>
      <c r="W110" s="112">
        <v>36865</v>
      </c>
      <c r="X110" s="112">
        <v>35645</v>
      </c>
      <c r="Y110" s="112">
        <v>38650</v>
      </c>
      <c r="Z110" s="112">
        <v>44794</v>
      </c>
      <c r="AB110" s="109" t="str">
        <f>TEXT(Z110,"###,###")</f>
        <v>44,794</v>
      </c>
      <c r="AD110" s="130">
        <f>Z110/($Z$4)*100</f>
        <v>22.163507449024529</v>
      </c>
      <c r="AF110" s="109"/>
    </row>
    <row r="111" spans="1:32" x14ac:dyDescent="0.25">
      <c r="S111" s="115" t="s">
        <v>22</v>
      </c>
      <c r="T111" s="115"/>
      <c r="U111" s="112"/>
      <c r="V111" s="112">
        <v>63961</v>
      </c>
      <c r="W111" s="112">
        <v>70587</v>
      </c>
      <c r="X111" s="112">
        <v>72127</v>
      </c>
      <c r="Y111" s="112">
        <v>76493</v>
      </c>
      <c r="Z111" s="112">
        <v>89886</v>
      </c>
      <c r="AB111" s="109" t="str">
        <f>TEXT(Z111,"###,###")</f>
        <v>89,886</v>
      </c>
      <c r="AD111" s="130">
        <f>Z111/($Z$4)*100</f>
        <v>44.474461547596079</v>
      </c>
      <c r="AF111" s="109"/>
    </row>
    <row r="112" spans="1:32" x14ac:dyDescent="0.25">
      <c r="S112" s="118" t="s">
        <v>53</v>
      </c>
      <c r="T112" s="118"/>
      <c r="U112" s="112"/>
      <c r="V112" s="112">
        <v>152913</v>
      </c>
      <c r="W112" s="112">
        <v>162889</v>
      </c>
      <c r="X112" s="112">
        <v>166383</v>
      </c>
      <c r="Y112" s="112">
        <v>175321</v>
      </c>
      <c r="Z112" s="112">
        <v>202107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38.64</v>
      </c>
      <c r="W118" s="131">
        <v>38.47</v>
      </c>
      <c r="X118" s="131">
        <v>38.54</v>
      </c>
      <c r="Y118" s="131">
        <v>38.71</v>
      </c>
      <c r="Z118" s="131">
        <v>38.5</v>
      </c>
      <c r="AB118" s="109" t="str">
        <f>TEXT(Z118,"##.0")</f>
        <v>38.5</v>
      </c>
    </row>
    <row r="120" spans="19:32" x14ac:dyDescent="0.25">
      <c r="S120" s="101" t="s">
        <v>98</v>
      </c>
      <c r="T120" s="112"/>
      <c r="U120" s="112"/>
      <c r="V120" s="112">
        <v>93725</v>
      </c>
      <c r="W120" s="112">
        <v>98699</v>
      </c>
      <c r="X120" s="112">
        <v>102636</v>
      </c>
      <c r="Y120" s="112">
        <v>103313</v>
      </c>
      <c r="Z120" s="112">
        <v>109932</v>
      </c>
      <c r="AB120" s="109" t="str">
        <f>TEXT(Z120,"###,###")</f>
        <v>109,932</v>
      </c>
    </row>
    <row r="121" spans="19:32" x14ac:dyDescent="0.25">
      <c r="S121" s="101" t="s">
        <v>99</v>
      </c>
      <c r="T121" s="112"/>
      <c r="U121" s="112"/>
      <c r="V121" s="112">
        <v>8794</v>
      </c>
      <c r="W121" s="112">
        <v>9247</v>
      </c>
      <c r="X121" s="112">
        <v>9708</v>
      </c>
      <c r="Y121" s="112">
        <v>9865</v>
      </c>
      <c r="Z121" s="112">
        <v>9738</v>
      </c>
      <c r="AB121" s="109" t="str">
        <f>TEXT(Z121,"###,###")</f>
        <v>9,738</v>
      </c>
    </row>
    <row r="122" spans="19:32" x14ac:dyDescent="0.25">
      <c r="S122" s="101" t="s">
        <v>100</v>
      </c>
      <c r="T122" s="112"/>
      <c r="U122" s="112"/>
      <c r="V122" s="112">
        <v>7363</v>
      </c>
      <c r="W122" s="112">
        <v>8146</v>
      </c>
      <c r="X122" s="112">
        <v>8639</v>
      </c>
      <c r="Y122" s="112">
        <v>9789</v>
      </c>
      <c r="Z122" s="112">
        <v>11260</v>
      </c>
      <c r="AB122" s="109" t="str">
        <f>TEXT(Z122,"###,###")</f>
        <v>11,260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101088</v>
      </c>
      <c r="W124" s="112">
        <v>106845</v>
      </c>
      <c r="X124" s="112">
        <v>111275</v>
      </c>
      <c r="Y124" s="112">
        <v>113102</v>
      </c>
      <c r="Z124" s="112">
        <v>121192</v>
      </c>
      <c r="AB124" s="109" t="str">
        <f>TEXT(Z124,"###,###")</f>
        <v>121,192</v>
      </c>
      <c r="AD124" s="127">
        <f>Z124/$Z$7*100</f>
        <v>92.566679905899605</v>
      </c>
    </row>
    <row r="125" spans="19:32" x14ac:dyDescent="0.25">
      <c r="S125" s="101" t="s">
        <v>102</v>
      </c>
      <c r="T125" s="112"/>
      <c r="U125" s="112"/>
      <c r="V125" s="112">
        <v>16157</v>
      </c>
      <c r="W125" s="112">
        <v>17393</v>
      </c>
      <c r="X125" s="112">
        <v>18347</v>
      </c>
      <c r="Y125" s="112">
        <v>19654</v>
      </c>
      <c r="Z125" s="112">
        <v>20998</v>
      </c>
      <c r="AB125" s="109" t="str">
        <f>TEXT(Z125,"###,###")</f>
        <v>20,998</v>
      </c>
      <c r="AD125" s="127">
        <f>Z125/$Z$7*100</f>
        <v>16.03831230332101</v>
      </c>
    </row>
    <row r="127" spans="19:32" x14ac:dyDescent="0.25">
      <c r="S127" s="101" t="s">
        <v>103</v>
      </c>
      <c r="T127" s="112"/>
      <c r="U127" s="112"/>
      <c r="V127" s="112">
        <v>60628</v>
      </c>
      <c r="W127" s="112">
        <v>63833</v>
      </c>
      <c r="X127" s="112">
        <v>66541</v>
      </c>
      <c r="Y127" s="112">
        <v>67142</v>
      </c>
      <c r="Z127" s="112">
        <v>70698</v>
      </c>
      <c r="AB127" s="109" t="str">
        <f>TEXT(Z127,"###,###")</f>
        <v>70,698</v>
      </c>
      <c r="AD127" s="127">
        <f>Z127/$Z$7*100</f>
        <v>53.999266750175678</v>
      </c>
    </row>
    <row r="128" spans="19:32" x14ac:dyDescent="0.25">
      <c r="S128" s="101" t="s">
        <v>104</v>
      </c>
      <c r="T128" s="112"/>
      <c r="U128" s="112"/>
      <c r="V128" s="112">
        <v>49252</v>
      </c>
      <c r="W128" s="112">
        <v>52258</v>
      </c>
      <c r="X128" s="112">
        <v>54446</v>
      </c>
      <c r="Y128" s="112">
        <v>55750</v>
      </c>
      <c r="Z128" s="112">
        <v>60139</v>
      </c>
      <c r="AB128" s="109" t="str">
        <f>TEXT(Z128,"###,###")</f>
        <v>60,139</v>
      </c>
      <c r="AD128" s="127">
        <f>Z128/$Z$7*100</f>
        <v>45.934282484494823</v>
      </c>
    </row>
    <row r="130" spans="19:20" x14ac:dyDescent="0.25">
      <c r="S130" s="101" t="s">
        <v>280</v>
      </c>
      <c r="T130" s="127">
        <v>83.966270508081024</v>
      </c>
    </row>
    <row r="131" spans="19:20" x14ac:dyDescent="0.25">
      <c r="S131" s="101" t="s">
        <v>281</v>
      </c>
      <c r="T131" s="127">
        <v>7.4379029055024288</v>
      </c>
    </row>
    <row r="132" spans="19:20" x14ac:dyDescent="0.25">
      <c r="S132" s="101" t="s">
        <v>282</v>
      </c>
      <c r="T132" s="127">
        <v>8.6004093978185807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880AA0-C752-48DB-BAFC-A01D231E45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42C55E0-A1AF-4F21-BD67-654EAA3AB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2ACC7E8-0FEC-4E89-B321-FCA9DC4F7C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09B1478-6CBE-483B-9DD3-CED1657E7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3280-7A40-4FFC-BDAA-7B3C55934D95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141</v>
      </c>
      <c r="T1" s="99"/>
      <c r="U1" s="99"/>
      <c r="V1" s="99"/>
      <c r="W1" s="99"/>
      <c r="X1" s="99"/>
      <c r="Y1" s="100" t="s">
        <v>233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141</v>
      </c>
      <c r="Y3" s="105" t="s">
        <v>233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8.34 Indigo,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13776</v>
      </c>
      <c r="W4" s="108">
        <v>14125</v>
      </c>
      <c r="X4" s="108">
        <v>14260</v>
      </c>
      <c r="Y4" s="108">
        <v>14952</v>
      </c>
      <c r="Z4" s="108">
        <v>15950</v>
      </c>
      <c r="AB4" s="109" t="str">
        <f>TEXT(Z4,"###,###")</f>
        <v>15,950</v>
      </c>
      <c r="AD4" s="110">
        <f>Z4/Y4-1</f>
        <v>6.6746923488496535E-2</v>
      </c>
      <c r="AF4" s="110">
        <f>Z4/V4-1</f>
        <v>0.15781068524970965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6806</v>
      </c>
      <c r="W5" s="108">
        <v>6846</v>
      </c>
      <c r="X5" s="108">
        <v>6946</v>
      </c>
      <c r="Y5" s="108">
        <v>7302</v>
      </c>
      <c r="Z5" s="108">
        <v>7634</v>
      </c>
      <c r="AB5" s="109" t="str">
        <f>TEXT(Z5,"###,###")</f>
        <v>7,634</v>
      </c>
      <c r="AD5" s="110">
        <f t="shared" ref="AD5:AD9" si="0">Z5/Y5-1</f>
        <v>4.5466995343741434E-2</v>
      </c>
      <c r="AF5" s="110">
        <f t="shared" ref="AF5:AF9" si="1">Z5/V5-1</f>
        <v>0.12165736115192471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6965</v>
      </c>
      <c r="W6" s="108">
        <v>7281</v>
      </c>
      <c r="X6" s="108">
        <v>7313</v>
      </c>
      <c r="Y6" s="108">
        <v>7633</v>
      </c>
      <c r="Z6" s="108">
        <v>8304</v>
      </c>
      <c r="AB6" s="109" t="str">
        <f>TEXT(Z6,"###,###")</f>
        <v>8,304</v>
      </c>
      <c r="AD6" s="110">
        <f t="shared" si="0"/>
        <v>8.7907768898205063E-2</v>
      </c>
      <c r="AF6" s="110">
        <f t="shared" si="1"/>
        <v>0.1922469490308687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9532</v>
      </c>
      <c r="W7" s="108">
        <v>9501</v>
      </c>
      <c r="X7" s="108">
        <v>9861</v>
      </c>
      <c r="Y7" s="108">
        <v>10154</v>
      </c>
      <c r="Z7" s="108">
        <v>10494</v>
      </c>
      <c r="AB7" s="109" t="str">
        <f>TEXT(Z7,"###,###")</f>
        <v>10,494</v>
      </c>
      <c r="AD7" s="110">
        <f t="shared" si="0"/>
        <v>3.3484341146346353E-2</v>
      </c>
      <c r="AF7" s="110">
        <f t="shared" si="1"/>
        <v>0.10092320604280314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15,950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10,494</v>
      </c>
      <c r="P8" s="67"/>
      <c r="S8" s="107" t="s">
        <v>83</v>
      </c>
      <c r="T8" s="108"/>
      <c r="U8" s="108"/>
      <c r="V8" s="108">
        <v>39232.559999999998</v>
      </c>
      <c r="W8" s="108">
        <v>39078.120000000003</v>
      </c>
      <c r="X8" s="108">
        <v>40388.910000000003</v>
      </c>
      <c r="Y8" s="108">
        <v>43846</v>
      </c>
      <c r="Z8" s="108">
        <v>43722.44</v>
      </c>
      <c r="AB8" s="109" t="str">
        <f>TEXT(Z8,"$###,###")</f>
        <v>$43,722</v>
      </c>
      <c r="AD8" s="110">
        <f t="shared" si="0"/>
        <v>-2.8180449755963455E-3</v>
      </c>
      <c r="AF8" s="110">
        <f t="shared" si="1"/>
        <v>0.11444269759607839</v>
      </c>
    </row>
    <row r="9" spans="1:32" x14ac:dyDescent="0.25">
      <c r="A9" s="30" t="s">
        <v>14</v>
      </c>
      <c r="B9" s="71"/>
      <c r="C9" s="72"/>
      <c r="D9" s="73">
        <f>AD104</f>
        <v>69.310344827586206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50.076234038498193</v>
      </c>
      <c r="P9" s="74" t="s">
        <v>84</v>
      </c>
      <c r="S9" s="107" t="s">
        <v>7</v>
      </c>
      <c r="T9" s="108"/>
      <c r="U9" s="108"/>
      <c r="V9" s="108">
        <v>471670933</v>
      </c>
      <c r="W9" s="108">
        <v>483557067</v>
      </c>
      <c r="X9" s="108">
        <v>518745476</v>
      </c>
      <c r="Y9" s="108">
        <v>566613386</v>
      </c>
      <c r="Z9" s="108">
        <v>612041575</v>
      </c>
      <c r="AB9" s="109" t="str">
        <f>TEXT(Z9/1000000,"$#,###.0")&amp;" mil"</f>
        <v>$612.0 mil</v>
      </c>
      <c r="AD9" s="110">
        <f t="shared" si="0"/>
        <v>8.0174930777226594E-2</v>
      </c>
      <c r="AF9" s="110">
        <f t="shared" si="1"/>
        <v>0.29760290952675694</v>
      </c>
    </row>
    <row r="10" spans="1:32" x14ac:dyDescent="0.25">
      <c r="A10" s="30" t="s">
        <v>17</v>
      </c>
      <c r="B10" s="71"/>
      <c r="C10" s="72"/>
      <c r="D10" s="73">
        <f>AD105</f>
        <v>19.849529780564261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49.866590432628165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75.624166190203923</v>
      </c>
      <c r="P11" s="74" t="s">
        <v>84</v>
      </c>
      <c r="S11" s="107" t="s">
        <v>29</v>
      </c>
      <c r="T11" s="112"/>
      <c r="U11" s="112"/>
      <c r="V11" s="112">
        <v>11392</v>
      </c>
      <c r="W11" s="112">
        <v>11848</v>
      </c>
      <c r="X11" s="112">
        <v>11839</v>
      </c>
      <c r="Y11" s="112">
        <v>12458</v>
      </c>
      <c r="Z11" s="112">
        <v>13390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11.940156279778922</v>
      </c>
      <c r="P12" s="74" t="s">
        <v>84</v>
      </c>
      <c r="S12" s="107" t="s">
        <v>30</v>
      </c>
      <c r="T12" s="112"/>
      <c r="U12" s="112"/>
      <c r="V12" s="112">
        <v>2378</v>
      </c>
      <c r="W12" s="112">
        <v>2282</v>
      </c>
      <c r="X12" s="112">
        <v>2418</v>
      </c>
      <c r="Y12" s="112">
        <v>2494</v>
      </c>
      <c r="Z12" s="112">
        <v>2556</v>
      </c>
    </row>
    <row r="13" spans="1:32" ht="15" customHeight="1" x14ac:dyDescent="0.25">
      <c r="A13" s="30" t="s">
        <v>19</v>
      </c>
      <c r="B13" s="72"/>
      <c r="C13" s="72"/>
      <c r="D13" s="73">
        <f>AD108</f>
        <v>15.93730407523511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12.4547360396417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17.805642633228842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21.16614420062696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18.285823243397843</v>
      </c>
      <c r="P15" s="74" t="s">
        <v>84</v>
      </c>
      <c r="S15" s="115" t="s">
        <v>60</v>
      </c>
      <c r="T15" s="115"/>
      <c r="U15" s="116"/>
      <c r="V15" s="116">
        <v>700</v>
      </c>
      <c r="W15" s="116">
        <v>808</v>
      </c>
      <c r="X15" s="116">
        <v>841</v>
      </c>
      <c r="Y15" s="112">
        <v>906</v>
      </c>
      <c r="Z15" s="112">
        <v>963</v>
      </c>
      <c r="AB15" s="117">
        <f t="shared" ref="AB15:AB34" si="2">IF(Z15="np",0,Z15/$Z$34)</f>
        <v>6.0383747178329568E-2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34.275862068965516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81.714176756602157</v>
      </c>
      <c r="P16" s="37" t="s">
        <v>84</v>
      </c>
      <c r="S16" s="115" t="s">
        <v>61</v>
      </c>
      <c r="T16" s="115"/>
      <c r="U16" s="116"/>
      <c r="V16" s="116">
        <v>42</v>
      </c>
      <c r="W16" s="116">
        <v>30</v>
      </c>
      <c r="X16" s="116">
        <v>47</v>
      </c>
      <c r="Y16" s="112">
        <v>41</v>
      </c>
      <c r="Z16" s="112">
        <v>36</v>
      </c>
      <c r="AB16" s="117">
        <f t="shared" si="2"/>
        <v>2.257336343115124E-3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1318</v>
      </c>
      <c r="W17" s="116">
        <v>1287</v>
      </c>
      <c r="X17" s="116">
        <v>1243</v>
      </c>
      <c r="Y17" s="112">
        <v>1277</v>
      </c>
      <c r="Z17" s="112">
        <v>1367</v>
      </c>
      <c r="AB17" s="117">
        <f t="shared" si="2"/>
        <v>8.5716077251065961E-2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95</v>
      </c>
      <c r="W18" s="116">
        <v>102</v>
      </c>
      <c r="X18" s="116">
        <v>116</v>
      </c>
      <c r="Y18" s="112">
        <v>118</v>
      </c>
      <c r="Z18" s="112">
        <v>123</v>
      </c>
      <c r="AB18" s="117">
        <f t="shared" si="2"/>
        <v>7.7125658389766739E-3</v>
      </c>
    </row>
    <row r="19" spans="1:28" x14ac:dyDescent="0.25">
      <c r="A19" s="63" t="str">
        <f>$S$1&amp;" ("&amp;$V$2&amp;" to "&amp;$Z$2&amp;")"</f>
        <v>Indigo (2017-18 to 2021-22)</v>
      </c>
      <c r="B19" s="63"/>
      <c r="C19" s="63"/>
      <c r="D19" s="63"/>
      <c r="E19" s="63"/>
      <c r="F19" s="63"/>
      <c r="G19" s="63" t="str">
        <f>$S$1&amp;" ("&amp;$V$2&amp;" to "&amp;$Z$2&amp;")"</f>
        <v>Indigo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934</v>
      </c>
      <c r="W19" s="116">
        <v>902</v>
      </c>
      <c r="X19" s="116">
        <v>956</v>
      </c>
      <c r="Y19" s="112">
        <v>1037</v>
      </c>
      <c r="Z19" s="112">
        <v>1058</v>
      </c>
      <c r="AB19" s="117">
        <f t="shared" si="2"/>
        <v>6.6340606972661142E-2</v>
      </c>
    </row>
    <row r="20" spans="1:28" x14ac:dyDescent="0.25">
      <c r="S20" s="115" t="s">
        <v>65</v>
      </c>
      <c r="T20" s="115"/>
      <c r="U20" s="116"/>
      <c r="V20" s="116">
        <v>330</v>
      </c>
      <c r="W20" s="116">
        <v>413</v>
      </c>
      <c r="X20" s="116">
        <v>387</v>
      </c>
      <c r="Y20" s="112">
        <v>403</v>
      </c>
      <c r="Z20" s="112">
        <v>391</v>
      </c>
      <c r="AB20" s="117">
        <f t="shared" si="2"/>
        <v>2.4517180837722599E-2</v>
      </c>
    </row>
    <row r="21" spans="1:28" x14ac:dyDescent="0.25">
      <c r="S21" s="115" t="s">
        <v>66</v>
      </c>
      <c r="T21" s="115"/>
      <c r="U21" s="116"/>
      <c r="V21" s="116">
        <v>1165</v>
      </c>
      <c r="W21" s="116">
        <v>1199</v>
      </c>
      <c r="X21" s="116">
        <v>1199</v>
      </c>
      <c r="Y21" s="112">
        <v>1318</v>
      </c>
      <c r="Z21" s="112">
        <v>1436</v>
      </c>
      <c r="AB21" s="117">
        <f t="shared" si="2"/>
        <v>9.0042638575369954E-2</v>
      </c>
    </row>
    <row r="22" spans="1:28" x14ac:dyDescent="0.25">
      <c r="S22" s="115" t="s">
        <v>67</v>
      </c>
      <c r="T22" s="115"/>
      <c r="U22" s="116"/>
      <c r="V22" s="116">
        <v>849</v>
      </c>
      <c r="W22" s="116">
        <v>904</v>
      </c>
      <c r="X22" s="116">
        <v>993</v>
      </c>
      <c r="Y22" s="112">
        <v>1028</v>
      </c>
      <c r="Z22" s="112">
        <v>1209</v>
      </c>
      <c r="AB22" s="117">
        <f t="shared" si="2"/>
        <v>7.5808878856282916E-2</v>
      </c>
    </row>
    <row r="23" spans="1:28" x14ac:dyDescent="0.25">
      <c r="S23" s="115" t="s">
        <v>68</v>
      </c>
      <c r="T23" s="115"/>
      <c r="U23" s="116"/>
      <c r="V23" s="116">
        <v>541</v>
      </c>
      <c r="W23" s="116">
        <v>547</v>
      </c>
      <c r="X23" s="116">
        <v>543</v>
      </c>
      <c r="Y23" s="112">
        <v>590</v>
      </c>
      <c r="Z23" s="112">
        <v>579</v>
      </c>
      <c r="AB23" s="117">
        <f t="shared" si="2"/>
        <v>3.6305492851768248E-2</v>
      </c>
    </row>
    <row r="24" spans="1:28" x14ac:dyDescent="0.25">
      <c r="S24" s="115" t="s">
        <v>69</v>
      </c>
      <c r="T24" s="115"/>
      <c r="U24" s="116"/>
      <c r="V24" s="116">
        <v>59</v>
      </c>
      <c r="W24" s="116">
        <v>66</v>
      </c>
      <c r="X24" s="116">
        <v>69</v>
      </c>
      <c r="Y24" s="112">
        <v>66</v>
      </c>
      <c r="Z24" s="112">
        <v>62</v>
      </c>
      <c r="AB24" s="117">
        <f t="shared" si="2"/>
        <v>3.8876348131427138E-3</v>
      </c>
    </row>
    <row r="25" spans="1:28" x14ac:dyDescent="0.25">
      <c r="S25" s="115" t="s">
        <v>70</v>
      </c>
      <c r="T25" s="115"/>
      <c r="U25" s="116"/>
      <c r="V25" s="116">
        <v>338</v>
      </c>
      <c r="W25" s="116">
        <v>355</v>
      </c>
      <c r="X25" s="116">
        <v>363</v>
      </c>
      <c r="Y25" s="112">
        <v>345</v>
      </c>
      <c r="Z25" s="112">
        <v>365</v>
      </c>
      <c r="AB25" s="117">
        <f t="shared" si="2"/>
        <v>2.2886882367695007E-2</v>
      </c>
    </row>
    <row r="26" spans="1:28" x14ac:dyDescent="0.25">
      <c r="S26" s="115" t="s">
        <v>71</v>
      </c>
      <c r="T26" s="115"/>
      <c r="U26" s="116"/>
      <c r="V26" s="116">
        <v>184</v>
      </c>
      <c r="W26" s="116">
        <v>170</v>
      </c>
      <c r="X26" s="116">
        <v>165</v>
      </c>
      <c r="Y26" s="112">
        <v>170</v>
      </c>
      <c r="Z26" s="112">
        <v>217</v>
      </c>
      <c r="AB26" s="117">
        <f t="shared" si="2"/>
        <v>1.3606721845999498E-2</v>
      </c>
    </row>
    <row r="27" spans="1:28" x14ac:dyDescent="0.25">
      <c r="S27" s="115" t="s">
        <v>72</v>
      </c>
      <c r="T27" s="115"/>
      <c r="U27" s="116"/>
      <c r="V27" s="116">
        <v>691</v>
      </c>
      <c r="W27" s="116">
        <v>687</v>
      </c>
      <c r="X27" s="116">
        <v>716</v>
      </c>
      <c r="Y27" s="112">
        <v>805</v>
      </c>
      <c r="Z27" s="112">
        <v>851</v>
      </c>
      <c r="AB27" s="117">
        <f t="shared" si="2"/>
        <v>5.3360922999749184E-2</v>
      </c>
    </row>
    <row r="28" spans="1:28" x14ac:dyDescent="0.25">
      <c r="S28" s="115" t="s">
        <v>73</v>
      </c>
      <c r="T28" s="115"/>
      <c r="U28" s="116"/>
      <c r="V28" s="116">
        <v>678</v>
      </c>
      <c r="W28" s="116">
        <v>735</v>
      </c>
      <c r="X28" s="116">
        <v>762</v>
      </c>
      <c r="Y28" s="112">
        <v>828</v>
      </c>
      <c r="Z28" s="112">
        <v>855</v>
      </c>
      <c r="AB28" s="117">
        <f t="shared" si="2"/>
        <v>5.3611738148984199E-2</v>
      </c>
    </row>
    <row r="29" spans="1:28" x14ac:dyDescent="0.25">
      <c r="S29" s="115" t="s">
        <v>74</v>
      </c>
      <c r="T29" s="115"/>
      <c r="U29" s="116"/>
      <c r="V29" s="116">
        <v>933</v>
      </c>
      <c r="W29" s="116">
        <v>1363</v>
      </c>
      <c r="X29" s="116">
        <v>957</v>
      </c>
      <c r="Y29" s="112">
        <v>1000</v>
      </c>
      <c r="Z29" s="112">
        <v>1117</v>
      </c>
      <c r="AB29" s="117">
        <f t="shared" si="2"/>
        <v>7.0040130423877606E-2</v>
      </c>
    </row>
    <row r="30" spans="1:28" x14ac:dyDescent="0.25">
      <c r="S30" s="115" t="s">
        <v>75</v>
      </c>
      <c r="T30" s="115"/>
      <c r="U30" s="116"/>
      <c r="V30" s="116">
        <v>1241</v>
      </c>
      <c r="W30" s="116">
        <v>982</v>
      </c>
      <c r="X30" s="116">
        <v>1242</v>
      </c>
      <c r="Y30" s="112">
        <v>1219</v>
      </c>
      <c r="Z30" s="112">
        <v>1311</v>
      </c>
      <c r="AB30" s="117">
        <f t="shared" si="2"/>
        <v>8.220466516177577E-2</v>
      </c>
    </row>
    <row r="31" spans="1:28" x14ac:dyDescent="0.25">
      <c r="S31" s="115" t="s">
        <v>76</v>
      </c>
      <c r="T31" s="115"/>
      <c r="U31" s="116"/>
      <c r="V31" s="116">
        <v>1711</v>
      </c>
      <c r="W31" s="116">
        <v>1804</v>
      </c>
      <c r="X31" s="116">
        <v>1815</v>
      </c>
      <c r="Y31" s="112">
        <v>2038</v>
      </c>
      <c r="Z31" s="112">
        <v>2171</v>
      </c>
      <c r="AB31" s="117">
        <f t="shared" si="2"/>
        <v>0.13612992224730375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229</v>
      </c>
      <c r="W32" s="116">
        <v>267</v>
      </c>
      <c r="X32" s="116">
        <v>282</v>
      </c>
      <c r="Y32" s="112">
        <v>278</v>
      </c>
      <c r="Z32" s="112">
        <v>310</v>
      </c>
      <c r="AB32" s="117">
        <f t="shared" si="2"/>
        <v>1.9438174065713569E-2</v>
      </c>
    </row>
    <row r="33" spans="19:32" x14ac:dyDescent="0.25">
      <c r="S33" s="115" t="s">
        <v>78</v>
      </c>
      <c r="T33" s="115"/>
      <c r="U33" s="116"/>
      <c r="V33" s="116">
        <v>378</v>
      </c>
      <c r="W33" s="116">
        <v>408</v>
      </c>
      <c r="X33" s="116">
        <v>414</v>
      </c>
      <c r="Y33" s="112">
        <v>467</v>
      </c>
      <c r="Z33" s="112">
        <v>489</v>
      </c>
      <c r="AB33" s="117">
        <f t="shared" si="2"/>
        <v>3.0662151993980435E-2</v>
      </c>
    </row>
    <row r="34" spans="19:32" x14ac:dyDescent="0.25">
      <c r="S34" s="118" t="s">
        <v>53</v>
      </c>
      <c r="T34" s="118"/>
      <c r="U34" s="119"/>
      <c r="V34" s="119">
        <v>13770</v>
      </c>
      <c r="W34" s="119">
        <v>14131</v>
      </c>
      <c r="X34" s="119">
        <v>14259</v>
      </c>
      <c r="Y34" s="120">
        <v>14952</v>
      </c>
      <c r="Z34" s="120">
        <v>15948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7988</v>
      </c>
      <c r="W37" s="112">
        <v>7746</v>
      </c>
      <c r="X37" s="112">
        <v>8120</v>
      </c>
      <c r="Y37" s="112">
        <v>8372</v>
      </c>
      <c r="Z37" s="112">
        <v>8571</v>
      </c>
      <c r="AB37" s="132">
        <f>Z37/Z40*100</f>
        <v>81.714176756602157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1539</v>
      </c>
      <c r="W38" s="112">
        <v>1758</v>
      </c>
      <c r="X38" s="112">
        <v>1739</v>
      </c>
      <c r="Y38" s="112">
        <v>1784</v>
      </c>
      <c r="Z38" s="112">
        <v>1918</v>
      </c>
      <c r="AB38" s="132">
        <f>Z38/Z40*100</f>
        <v>18.285823243397843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9527</v>
      </c>
      <c r="W40" s="112">
        <v>9504</v>
      </c>
      <c r="X40" s="112">
        <v>9859</v>
      </c>
      <c r="Y40" s="112">
        <v>10156</v>
      </c>
      <c r="Z40" s="112">
        <v>10489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9</v>
      </c>
      <c r="X44" s="112">
        <v>13</v>
      </c>
      <c r="Y44" s="112">
        <v>14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195</v>
      </c>
      <c r="W45" s="112">
        <v>197</v>
      </c>
      <c r="X45" s="112">
        <v>189</v>
      </c>
      <c r="Y45" s="112">
        <v>220</v>
      </c>
      <c r="Z45" s="112">
        <v>253</v>
      </c>
    </row>
    <row r="46" spans="19:32" x14ac:dyDescent="0.25">
      <c r="S46" s="115" t="s">
        <v>38</v>
      </c>
      <c r="T46" s="115"/>
      <c r="U46" s="112"/>
      <c r="V46" s="112">
        <v>405</v>
      </c>
      <c r="W46" s="112">
        <v>392</v>
      </c>
      <c r="X46" s="112">
        <v>420</v>
      </c>
      <c r="Y46" s="112">
        <v>485</v>
      </c>
      <c r="Z46" s="112">
        <v>526</v>
      </c>
    </row>
    <row r="47" spans="19:32" x14ac:dyDescent="0.25">
      <c r="S47" s="115" t="s">
        <v>39</v>
      </c>
      <c r="T47" s="115"/>
      <c r="U47" s="112"/>
      <c r="V47" s="112">
        <v>441</v>
      </c>
      <c r="W47" s="112">
        <v>505</v>
      </c>
      <c r="X47" s="112">
        <v>472</v>
      </c>
      <c r="Y47" s="112">
        <v>473</v>
      </c>
      <c r="Z47" s="112">
        <v>537</v>
      </c>
    </row>
    <row r="48" spans="19:32" x14ac:dyDescent="0.25">
      <c r="S48" s="115" t="s">
        <v>40</v>
      </c>
      <c r="T48" s="115"/>
      <c r="U48" s="112"/>
      <c r="V48" s="112">
        <v>536</v>
      </c>
      <c r="W48" s="112">
        <v>593</v>
      </c>
      <c r="X48" s="112">
        <v>576</v>
      </c>
      <c r="Y48" s="112">
        <v>601</v>
      </c>
      <c r="Z48" s="112">
        <v>608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526</v>
      </c>
      <c r="W49" s="112">
        <v>508</v>
      </c>
      <c r="X49" s="112">
        <v>535</v>
      </c>
      <c r="Y49" s="112">
        <v>583</v>
      </c>
      <c r="Z49" s="112">
        <v>633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Indigo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504</v>
      </c>
      <c r="W50" s="112">
        <v>538</v>
      </c>
      <c r="X50" s="112">
        <v>558</v>
      </c>
      <c r="Y50" s="112">
        <v>601</v>
      </c>
      <c r="Z50" s="112">
        <v>621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651</v>
      </c>
      <c r="W51" s="112">
        <v>660</v>
      </c>
      <c r="X51" s="112">
        <v>626</v>
      </c>
      <c r="Y51" s="112">
        <v>641</v>
      </c>
      <c r="Z51" s="112">
        <v>633</v>
      </c>
    </row>
    <row r="52" spans="1:26" ht="15" customHeight="1" x14ac:dyDescent="0.25">
      <c r="S52" s="115" t="s">
        <v>44</v>
      </c>
      <c r="T52" s="115"/>
      <c r="U52" s="112"/>
      <c r="V52" s="112">
        <v>757</v>
      </c>
      <c r="W52" s="112">
        <v>696</v>
      </c>
      <c r="X52" s="112">
        <v>705</v>
      </c>
      <c r="Y52" s="112">
        <v>722</v>
      </c>
      <c r="Z52" s="112">
        <v>718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737</v>
      </c>
      <c r="W53" s="112">
        <v>698</v>
      </c>
      <c r="X53" s="112">
        <v>702</v>
      </c>
      <c r="Y53" s="112">
        <v>743</v>
      </c>
      <c r="Z53" s="112">
        <v>800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748</v>
      </c>
      <c r="W54" s="112">
        <v>730</v>
      </c>
      <c r="X54" s="112">
        <v>756</v>
      </c>
      <c r="Y54" s="112">
        <v>765</v>
      </c>
      <c r="Z54" s="112">
        <v>811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617</v>
      </c>
      <c r="W55" s="112">
        <v>613</v>
      </c>
      <c r="X55" s="112">
        <v>647</v>
      </c>
      <c r="Y55" s="112">
        <v>695</v>
      </c>
      <c r="Z55" s="112">
        <v>721</v>
      </c>
    </row>
    <row r="56" spans="1:26" ht="15" customHeight="1" x14ac:dyDescent="0.25">
      <c r="S56" s="115" t="s">
        <v>48</v>
      </c>
      <c r="T56" s="115"/>
      <c r="U56" s="112"/>
      <c r="V56" s="112">
        <v>365</v>
      </c>
      <c r="W56" s="112">
        <v>405</v>
      </c>
      <c r="X56" s="112">
        <v>408</v>
      </c>
      <c r="Y56" s="112">
        <v>409</v>
      </c>
      <c r="Z56" s="112">
        <v>393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176</v>
      </c>
      <c r="W57" s="112">
        <v>163</v>
      </c>
      <c r="X57" s="112">
        <v>165</v>
      </c>
      <c r="Y57" s="112">
        <v>193</v>
      </c>
      <c r="Z57" s="112">
        <v>194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82</v>
      </c>
      <c r="W58" s="112">
        <v>80</v>
      </c>
      <c r="X58" s="112">
        <v>103</v>
      </c>
      <c r="Y58" s="112">
        <v>104</v>
      </c>
      <c r="Z58" s="112">
        <v>110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42</v>
      </c>
      <c r="W59" s="112">
        <v>39</v>
      </c>
      <c r="X59" s="112">
        <v>47</v>
      </c>
      <c r="Y59" s="112">
        <v>30</v>
      </c>
      <c r="Z59" s="112">
        <v>37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29</v>
      </c>
      <c r="W60" s="112">
        <v>17</v>
      </c>
      <c r="X60" s="112">
        <v>20</v>
      </c>
      <c r="Y60" s="112">
        <v>23</v>
      </c>
      <c r="Z60" s="112">
        <v>24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6805</v>
      </c>
      <c r="W61" s="112">
        <v>6844</v>
      </c>
      <c r="X61" s="112">
        <v>6944</v>
      </c>
      <c r="Y61" s="112">
        <v>7302</v>
      </c>
      <c r="Z61" s="112">
        <v>7634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11</v>
      </c>
      <c r="X63" s="112">
        <v>11</v>
      </c>
      <c r="Y63" s="112">
        <v>25</v>
      </c>
      <c r="Z63" s="112">
        <v>22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186</v>
      </c>
      <c r="W64" s="112">
        <v>236</v>
      </c>
      <c r="X64" s="112">
        <v>269</v>
      </c>
      <c r="Y64" s="112">
        <v>327</v>
      </c>
      <c r="Z64" s="112">
        <v>365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Indigo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466</v>
      </c>
      <c r="W65" s="112">
        <v>474</v>
      </c>
      <c r="X65" s="112">
        <v>433</v>
      </c>
      <c r="Y65" s="112">
        <v>555</v>
      </c>
      <c r="Z65" s="112">
        <v>615</v>
      </c>
    </row>
    <row r="66" spans="1:26" x14ac:dyDescent="0.25">
      <c r="S66" s="115" t="s">
        <v>39</v>
      </c>
      <c r="T66" s="115"/>
      <c r="U66" s="112"/>
      <c r="V66" s="112">
        <v>562</v>
      </c>
      <c r="W66" s="112">
        <v>524</v>
      </c>
      <c r="X66" s="112">
        <v>542</v>
      </c>
      <c r="Y66" s="112">
        <v>511</v>
      </c>
      <c r="Z66" s="112">
        <v>610</v>
      </c>
    </row>
    <row r="67" spans="1:26" x14ac:dyDescent="0.25">
      <c r="S67" s="115" t="s">
        <v>40</v>
      </c>
      <c r="T67" s="115"/>
      <c r="U67" s="112"/>
      <c r="V67" s="112">
        <v>490</v>
      </c>
      <c r="W67" s="112">
        <v>580</v>
      </c>
      <c r="X67" s="112">
        <v>551</v>
      </c>
      <c r="Y67" s="112">
        <v>582</v>
      </c>
      <c r="Z67" s="112">
        <v>598</v>
      </c>
    </row>
    <row r="68" spans="1:26" x14ac:dyDescent="0.25">
      <c r="S68" s="115" t="s">
        <v>41</v>
      </c>
      <c r="T68" s="115"/>
      <c r="U68" s="112"/>
      <c r="V68" s="112">
        <v>457</v>
      </c>
      <c r="W68" s="112">
        <v>495</v>
      </c>
      <c r="X68" s="112">
        <v>544</v>
      </c>
      <c r="Y68" s="112">
        <v>525</v>
      </c>
      <c r="Z68" s="112">
        <v>631</v>
      </c>
    </row>
    <row r="69" spans="1:26" x14ac:dyDescent="0.25">
      <c r="S69" s="115" t="s">
        <v>42</v>
      </c>
      <c r="T69" s="115"/>
      <c r="U69" s="112"/>
      <c r="V69" s="112">
        <v>589</v>
      </c>
      <c r="W69" s="112">
        <v>652</v>
      </c>
      <c r="X69" s="112">
        <v>609</v>
      </c>
      <c r="Y69" s="112">
        <v>661</v>
      </c>
      <c r="Z69" s="112">
        <v>727</v>
      </c>
    </row>
    <row r="70" spans="1:26" x14ac:dyDescent="0.25">
      <c r="S70" s="115" t="s">
        <v>43</v>
      </c>
      <c r="T70" s="115"/>
      <c r="U70" s="112"/>
      <c r="V70" s="112">
        <v>724</v>
      </c>
      <c r="W70" s="112">
        <v>705</v>
      </c>
      <c r="X70" s="112">
        <v>713</v>
      </c>
      <c r="Y70" s="112">
        <v>734</v>
      </c>
      <c r="Z70" s="112">
        <v>759</v>
      </c>
    </row>
    <row r="71" spans="1:26" x14ac:dyDescent="0.25">
      <c r="S71" s="115" t="s">
        <v>44</v>
      </c>
      <c r="T71" s="115"/>
      <c r="U71" s="112"/>
      <c r="V71" s="112">
        <v>808</v>
      </c>
      <c r="W71" s="112">
        <v>848</v>
      </c>
      <c r="X71" s="112">
        <v>851</v>
      </c>
      <c r="Y71" s="112">
        <v>855</v>
      </c>
      <c r="Z71" s="112">
        <v>808</v>
      </c>
    </row>
    <row r="72" spans="1:26" x14ac:dyDescent="0.25">
      <c r="S72" s="115" t="s">
        <v>45</v>
      </c>
      <c r="T72" s="115"/>
      <c r="U72" s="112"/>
      <c r="V72" s="112">
        <v>758</v>
      </c>
      <c r="W72" s="112">
        <v>784</v>
      </c>
      <c r="X72" s="112">
        <v>752</v>
      </c>
      <c r="Y72" s="112">
        <v>809</v>
      </c>
      <c r="Z72" s="112">
        <v>934</v>
      </c>
    </row>
    <row r="73" spans="1:26" x14ac:dyDescent="0.25">
      <c r="S73" s="115" t="s">
        <v>46</v>
      </c>
      <c r="T73" s="115"/>
      <c r="U73" s="112"/>
      <c r="V73" s="112">
        <v>783</v>
      </c>
      <c r="W73" s="112">
        <v>779</v>
      </c>
      <c r="X73" s="112">
        <v>789</v>
      </c>
      <c r="Y73" s="112">
        <v>800</v>
      </c>
      <c r="Z73" s="112">
        <v>857</v>
      </c>
    </row>
    <row r="74" spans="1:26" x14ac:dyDescent="0.25">
      <c r="S74" s="115" t="s">
        <v>47</v>
      </c>
      <c r="T74" s="115"/>
      <c r="U74" s="112"/>
      <c r="V74" s="112">
        <v>658</v>
      </c>
      <c r="W74" s="112">
        <v>679</v>
      </c>
      <c r="X74" s="112">
        <v>700</v>
      </c>
      <c r="Y74" s="112">
        <v>651</v>
      </c>
      <c r="Z74" s="112">
        <v>737</v>
      </c>
    </row>
    <row r="75" spans="1:26" x14ac:dyDescent="0.25">
      <c r="S75" s="115" t="s">
        <v>48</v>
      </c>
      <c r="T75" s="115"/>
      <c r="U75" s="112"/>
      <c r="V75" s="112">
        <v>260</v>
      </c>
      <c r="W75" s="112">
        <v>329</v>
      </c>
      <c r="X75" s="112">
        <v>311</v>
      </c>
      <c r="Y75" s="112">
        <v>360</v>
      </c>
      <c r="Z75" s="112">
        <v>373</v>
      </c>
    </row>
    <row r="76" spans="1:26" x14ac:dyDescent="0.25">
      <c r="S76" s="115" t="s">
        <v>49</v>
      </c>
      <c r="T76" s="115"/>
      <c r="U76" s="112"/>
      <c r="V76" s="112">
        <v>118</v>
      </c>
      <c r="W76" s="112">
        <v>103</v>
      </c>
      <c r="X76" s="112">
        <v>132</v>
      </c>
      <c r="Y76" s="112">
        <v>143</v>
      </c>
      <c r="Z76" s="112">
        <v>154</v>
      </c>
    </row>
    <row r="77" spans="1:26" x14ac:dyDescent="0.25">
      <c r="S77" s="115" t="s">
        <v>50</v>
      </c>
      <c r="T77" s="115"/>
      <c r="U77" s="112"/>
      <c r="V77" s="112">
        <v>48</v>
      </c>
      <c r="W77" s="112">
        <v>47</v>
      </c>
      <c r="X77" s="112">
        <v>65</v>
      </c>
      <c r="Y77" s="112">
        <v>52</v>
      </c>
      <c r="Z77" s="112">
        <v>71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28</v>
      </c>
      <c r="X78" s="112">
        <v>21</v>
      </c>
      <c r="Y78" s="112">
        <v>23</v>
      </c>
      <c r="Z78" s="112">
        <v>21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15</v>
      </c>
      <c r="X79" s="112">
        <v>14</v>
      </c>
      <c r="Y79" s="112">
        <v>20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6966</v>
      </c>
      <c r="W80" s="112">
        <v>7284</v>
      </c>
      <c r="X80" s="112">
        <v>7313</v>
      </c>
      <c r="Y80" s="112">
        <v>7633</v>
      </c>
      <c r="Z80" s="112">
        <v>8306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Indigo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524</v>
      </c>
      <c r="W83" s="112">
        <v>547</v>
      </c>
      <c r="X83" s="112">
        <v>580</v>
      </c>
      <c r="Y83" s="112">
        <v>580</v>
      </c>
      <c r="Z83" s="112">
        <v>608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534</v>
      </c>
      <c r="W84" s="112">
        <v>531</v>
      </c>
      <c r="X84" s="112">
        <v>543</v>
      </c>
      <c r="Y84" s="112">
        <v>561</v>
      </c>
      <c r="Z84" s="112">
        <v>570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855</v>
      </c>
      <c r="W85" s="112">
        <v>876</v>
      </c>
      <c r="X85" s="112">
        <v>878</v>
      </c>
      <c r="Y85" s="112">
        <v>926</v>
      </c>
      <c r="Z85" s="112">
        <v>931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15,950</v>
      </c>
      <c r="D86" s="96">
        <f t="shared" ref="D86:D91" si="4">AD4</f>
        <v>6.6746923488496535E-2</v>
      </c>
      <c r="E86" s="97">
        <f t="shared" ref="E86:E91" si="5">AD4</f>
        <v>6.6746923488496535E-2</v>
      </c>
      <c r="F86" s="96">
        <f t="shared" ref="F86:F91" si="6">AF4</f>
        <v>0.15781068524970965</v>
      </c>
      <c r="G86" s="97">
        <f t="shared" ref="G86:G91" si="7">AF4</f>
        <v>0.15781068524970965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260</v>
      </c>
      <c r="W86" s="112">
        <v>269</v>
      </c>
      <c r="X86" s="112">
        <v>295</v>
      </c>
      <c r="Y86" s="112">
        <v>311</v>
      </c>
      <c r="Z86" s="112">
        <v>319</v>
      </c>
    </row>
    <row r="87" spans="1:30" ht="15" customHeight="1" x14ac:dyDescent="0.25">
      <c r="A87" s="98" t="s">
        <v>4</v>
      </c>
      <c r="B87" s="49"/>
      <c r="C87" s="57" t="str">
        <f t="shared" si="3"/>
        <v>7,634</v>
      </c>
      <c r="D87" s="96">
        <f t="shared" si="4"/>
        <v>4.5466995343741434E-2</v>
      </c>
      <c r="E87" s="97">
        <f t="shared" si="5"/>
        <v>4.5466995343741434E-2</v>
      </c>
      <c r="F87" s="96">
        <f t="shared" si="6"/>
        <v>0.12165736115192471</v>
      </c>
      <c r="G87" s="97">
        <f t="shared" si="7"/>
        <v>0.12165736115192471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143</v>
      </c>
      <c r="W87" s="112">
        <v>140</v>
      </c>
      <c r="X87" s="112">
        <v>157</v>
      </c>
      <c r="Y87" s="112">
        <v>160</v>
      </c>
      <c r="Z87" s="112">
        <v>159</v>
      </c>
    </row>
    <row r="88" spans="1:30" ht="15" customHeight="1" x14ac:dyDescent="0.25">
      <c r="A88" s="98" t="s">
        <v>5</v>
      </c>
      <c r="B88" s="49"/>
      <c r="C88" s="57" t="str">
        <f t="shared" si="3"/>
        <v>8,304</v>
      </c>
      <c r="D88" s="96">
        <f t="shared" si="4"/>
        <v>8.7907768898205063E-2</v>
      </c>
      <c r="E88" s="97">
        <f t="shared" si="5"/>
        <v>8.7907768898205063E-2</v>
      </c>
      <c r="F88" s="96">
        <f t="shared" si="6"/>
        <v>0.1922469490308687</v>
      </c>
      <c r="G88" s="97">
        <f t="shared" si="7"/>
        <v>0.1922469490308687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178</v>
      </c>
      <c r="W88" s="112">
        <v>185</v>
      </c>
      <c r="X88" s="112">
        <v>187</v>
      </c>
      <c r="Y88" s="112">
        <v>191</v>
      </c>
      <c r="Z88" s="112">
        <v>207</v>
      </c>
    </row>
    <row r="89" spans="1:30" ht="15" customHeight="1" x14ac:dyDescent="0.25">
      <c r="A89" s="49" t="s">
        <v>6</v>
      </c>
      <c r="B89" s="49"/>
      <c r="C89" s="57" t="str">
        <f t="shared" si="3"/>
        <v>10,494</v>
      </c>
      <c r="D89" s="96">
        <f t="shared" si="4"/>
        <v>3.3484341146346353E-2</v>
      </c>
      <c r="E89" s="97">
        <f t="shared" si="5"/>
        <v>3.3484341146346353E-2</v>
      </c>
      <c r="F89" s="96">
        <f t="shared" si="6"/>
        <v>0.10092320604280314</v>
      </c>
      <c r="G89" s="97">
        <f t="shared" si="7"/>
        <v>0.10092320604280314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477</v>
      </c>
      <c r="W89" s="112">
        <v>460</v>
      </c>
      <c r="X89" s="112">
        <v>484</v>
      </c>
      <c r="Y89" s="112">
        <v>525</v>
      </c>
      <c r="Z89" s="112">
        <v>505</v>
      </c>
    </row>
    <row r="90" spans="1:30" ht="15" customHeight="1" x14ac:dyDescent="0.25">
      <c r="A90" s="49" t="s">
        <v>96</v>
      </c>
      <c r="B90" s="49"/>
      <c r="C90" s="57" t="str">
        <f t="shared" si="3"/>
        <v>$43,722</v>
      </c>
      <c r="D90" s="96">
        <f t="shared" si="4"/>
        <v>-2.8180449755963455E-3</v>
      </c>
      <c r="E90" s="97">
        <f t="shared" si="5"/>
        <v>-2.8180449755963455E-3</v>
      </c>
      <c r="F90" s="96">
        <f t="shared" si="6"/>
        <v>0.11444269759607839</v>
      </c>
      <c r="G90" s="97">
        <f t="shared" si="7"/>
        <v>0.11444269759607839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658</v>
      </c>
      <c r="W90" s="112">
        <v>657</v>
      </c>
      <c r="X90" s="112">
        <v>655</v>
      </c>
      <c r="Y90" s="112">
        <v>683</v>
      </c>
      <c r="Z90" s="112">
        <v>716</v>
      </c>
    </row>
    <row r="91" spans="1:30" ht="15" customHeight="1" x14ac:dyDescent="0.25">
      <c r="A91" s="49" t="s">
        <v>7</v>
      </c>
      <c r="B91" s="49"/>
      <c r="C91" s="57" t="str">
        <f t="shared" si="3"/>
        <v>$612.0 mil</v>
      </c>
      <c r="D91" s="96">
        <f t="shared" si="4"/>
        <v>8.0174930777226594E-2</v>
      </c>
      <c r="E91" s="97">
        <f t="shared" si="5"/>
        <v>8.0174930777226594E-2</v>
      </c>
      <c r="F91" s="96">
        <f t="shared" si="6"/>
        <v>0.29760290952675694</v>
      </c>
      <c r="G91" s="97">
        <f t="shared" si="7"/>
        <v>0.29760290952675694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4823</v>
      </c>
      <c r="W91" s="112">
        <v>4751</v>
      </c>
      <c r="X91" s="112">
        <v>4976</v>
      </c>
      <c r="Y91" s="112">
        <v>5107</v>
      </c>
      <c r="Z91" s="112">
        <v>5250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353</v>
      </c>
      <c r="W93" s="112">
        <v>374</v>
      </c>
      <c r="X93" s="112">
        <v>416</v>
      </c>
      <c r="Y93" s="112">
        <v>419</v>
      </c>
      <c r="Z93" s="112">
        <v>461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1080</v>
      </c>
      <c r="W94" s="112">
        <v>1101</v>
      </c>
      <c r="X94" s="112">
        <v>1143</v>
      </c>
      <c r="Y94" s="112">
        <v>1155</v>
      </c>
      <c r="Z94" s="112">
        <v>1213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161</v>
      </c>
      <c r="W95" s="112">
        <v>161</v>
      </c>
      <c r="X95" s="112">
        <v>161</v>
      </c>
      <c r="Y95" s="112">
        <v>158</v>
      </c>
      <c r="Z95" s="112">
        <v>171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627</v>
      </c>
      <c r="W96" s="112">
        <v>651</v>
      </c>
      <c r="X96" s="112">
        <v>671</v>
      </c>
      <c r="Y96" s="112">
        <v>732</v>
      </c>
      <c r="Z96" s="112">
        <v>782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747</v>
      </c>
      <c r="W97" s="112">
        <v>710</v>
      </c>
      <c r="X97" s="112">
        <v>707</v>
      </c>
      <c r="Y97" s="112">
        <v>735</v>
      </c>
      <c r="Z97" s="112">
        <v>701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432</v>
      </c>
      <c r="W98" s="112">
        <v>457</v>
      </c>
      <c r="X98" s="112">
        <v>443</v>
      </c>
      <c r="Y98" s="112">
        <v>451</v>
      </c>
      <c r="Z98" s="112">
        <v>446</v>
      </c>
    </row>
    <row r="99" spans="1:32" ht="15" customHeight="1" x14ac:dyDescent="0.25">
      <c r="S99" s="115" t="s">
        <v>197</v>
      </c>
      <c r="T99" s="115"/>
      <c r="U99" s="112"/>
      <c r="V99" s="112">
        <v>40</v>
      </c>
      <c r="W99" s="112">
        <v>46</v>
      </c>
      <c r="X99" s="112">
        <v>42</v>
      </c>
      <c r="Y99" s="112">
        <v>46</v>
      </c>
      <c r="Z99" s="112">
        <v>50</v>
      </c>
    </row>
    <row r="100" spans="1:32" ht="15" customHeight="1" x14ac:dyDescent="0.25">
      <c r="S100" s="115" t="s">
        <v>58</v>
      </c>
      <c r="T100" s="115"/>
      <c r="U100" s="112"/>
      <c r="V100" s="112">
        <v>367</v>
      </c>
      <c r="W100" s="112">
        <v>384</v>
      </c>
      <c r="X100" s="112">
        <v>382</v>
      </c>
      <c r="Y100" s="112">
        <v>390</v>
      </c>
      <c r="Z100" s="112">
        <v>427</v>
      </c>
    </row>
    <row r="101" spans="1:32" x14ac:dyDescent="0.25">
      <c r="A101" s="18"/>
      <c r="S101" s="118" t="s">
        <v>53</v>
      </c>
      <c r="T101" s="118"/>
      <c r="U101" s="112"/>
      <c r="V101" s="112">
        <v>4707</v>
      </c>
      <c r="W101" s="112">
        <v>4752</v>
      </c>
      <c r="X101" s="112">
        <v>4884</v>
      </c>
      <c r="Y101" s="112">
        <v>5027</v>
      </c>
      <c r="Z101" s="112">
        <v>5230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9173</v>
      </c>
      <c r="W104" s="112">
        <v>9575</v>
      </c>
      <c r="X104" s="112">
        <v>10085</v>
      </c>
      <c r="Y104" s="112">
        <v>10314</v>
      </c>
      <c r="Z104" s="112">
        <v>11055</v>
      </c>
      <c r="AB104" s="109" t="str">
        <f>TEXT(Z104,"###,###")</f>
        <v>11,055</v>
      </c>
      <c r="AD104" s="130">
        <f>Z104/($Z$4)*100</f>
        <v>69.310344827586206</v>
      </c>
      <c r="AF104" s="109"/>
    </row>
    <row r="105" spans="1:32" x14ac:dyDescent="0.25">
      <c r="S105" s="115" t="s">
        <v>17</v>
      </c>
      <c r="T105" s="115"/>
      <c r="U105" s="112"/>
      <c r="V105" s="112">
        <v>2820</v>
      </c>
      <c r="W105" s="112">
        <v>3063</v>
      </c>
      <c r="X105" s="112">
        <v>2813</v>
      </c>
      <c r="Y105" s="112">
        <v>2948</v>
      </c>
      <c r="Z105" s="112">
        <v>3166</v>
      </c>
      <c r="AB105" s="109" t="str">
        <f>TEXT(Z105,"###,###")</f>
        <v>3,166</v>
      </c>
      <c r="AD105" s="130">
        <f>Z105/($Z$4)*100</f>
        <v>19.849529780564261</v>
      </c>
      <c r="AF105" s="109"/>
    </row>
    <row r="106" spans="1:32" x14ac:dyDescent="0.25">
      <c r="S106" s="118" t="s">
        <v>53</v>
      </c>
      <c r="T106" s="118"/>
      <c r="U106" s="120"/>
      <c r="V106" s="120">
        <v>11993</v>
      </c>
      <c r="W106" s="120">
        <v>12638</v>
      </c>
      <c r="X106" s="120">
        <v>12898</v>
      </c>
      <c r="Y106" s="120">
        <v>13262</v>
      </c>
      <c r="Z106" s="120">
        <v>14221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2448</v>
      </c>
      <c r="W108" s="112">
        <v>2368</v>
      </c>
      <c r="X108" s="112">
        <v>2483</v>
      </c>
      <c r="Y108" s="112">
        <v>2531</v>
      </c>
      <c r="Z108" s="112">
        <v>2542</v>
      </c>
      <c r="AB108" s="109" t="str">
        <f>TEXT(Z108,"###,###")</f>
        <v>2,542</v>
      </c>
      <c r="AD108" s="130">
        <f>Z108/($Z$4)*100</f>
        <v>15.93730407523511</v>
      </c>
      <c r="AF108" s="109"/>
    </row>
    <row r="109" spans="1:32" x14ac:dyDescent="0.25">
      <c r="S109" s="115" t="s">
        <v>20</v>
      </c>
      <c r="T109" s="115"/>
      <c r="U109" s="112"/>
      <c r="V109" s="112">
        <v>2181</v>
      </c>
      <c r="W109" s="112">
        <v>2184</v>
      </c>
      <c r="X109" s="112">
        <v>2265</v>
      </c>
      <c r="Y109" s="112">
        <v>2583</v>
      </c>
      <c r="Z109" s="112">
        <v>2840</v>
      </c>
      <c r="AB109" s="109" t="str">
        <f>TEXT(Z109,"###,###")</f>
        <v>2,840</v>
      </c>
      <c r="AD109" s="130">
        <f>Z109/($Z$4)*100</f>
        <v>17.805642633228842</v>
      </c>
      <c r="AF109" s="109"/>
    </row>
    <row r="110" spans="1:32" x14ac:dyDescent="0.25">
      <c r="S110" s="115" t="s">
        <v>21</v>
      </c>
      <c r="T110" s="115"/>
      <c r="U110" s="112"/>
      <c r="V110" s="112">
        <v>2659</v>
      </c>
      <c r="W110" s="112">
        <v>3090</v>
      </c>
      <c r="X110" s="112">
        <v>3076</v>
      </c>
      <c r="Y110" s="112">
        <v>3178</v>
      </c>
      <c r="Z110" s="112">
        <v>3376</v>
      </c>
      <c r="AB110" s="109" t="str">
        <f>TEXT(Z110,"###,###")</f>
        <v>3,376</v>
      </c>
      <c r="AD110" s="130">
        <f>Z110/($Z$4)*100</f>
        <v>21.16614420062696</v>
      </c>
      <c r="AF110" s="109"/>
    </row>
    <row r="111" spans="1:32" x14ac:dyDescent="0.25">
      <c r="S111" s="115" t="s">
        <v>22</v>
      </c>
      <c r="T111" s="115"/>
      <c r="U111" s="112"/>
      <c r="V111" s="112">
        <v>4570</v>
      </c>
      <c r="W111" s="112">
        <v>4793</v>
      </c>
      <c r="X111" s="112">
        <v>4666</v>
      </c>
      <c r="Y111" s="112">
        <v>4970</v>
      </c>
      <c r="Z111" s="112">
        <v>5467</v>
      </c>
      <c r="AB111" s="109" t="str">
        <f>TEXT(Z111,"###,###")</f>
        <v>5,467</v>
      </c>
      <c r="AD111" s="130">
        <f>Z111/($Z$4)*100</f>
        <v>34.275862068965516</v>
      </c>
      <c r="AF111" s="109"/>
    </row>
    <row r="112" spans="1:32" x14ac:dyDescent="0.25">
      <c r="S112" s="118" t="s">
        <v>53</v>
      </c>
      <c r="T112" s="118"/>
      <c r="U112" s="112"/>
      <c r="V112" s="112">
        <v>13772</v>
      </c>
      <c r="W112" s="112">
        <v>14131</v>
      </c>
      <c r="X112" s="112">
        <v>14261</v>
      </c>
      <c r="Y112" s="112">
        <v>14952</v>
      </c>
      <c r="Z112" s="112">
        <v>15949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45.1</v>
      </c>
      <c r="W118" s="131">
        <v>44.87</v>
      </c>
      <c r="X118" s="131">
        <v>45.22</v>
      </c>
      <c r="Y118" s="131">
        <v>44.88</v>
      </c>
      <c r="Z118" s="131">
        <v>44.81</v>
      </c>
      <c r="AB118" s="109" t="str">
        <f>TEXT(Z118,"##.0")</f>
        <v>44.8</v>
      </c>
    </row>
    <row r="120" spans="19:32" x14ac:dyDescent="0.25">
      <c r="S120" s="101" t="s">
        <v>98</v>
      </c>
      <c r="T120" s="112"/>
      <c r="U120" s="112"/>
      <c r="V120" s="112">
        <v>7148</v>
      </c>
      <c r="W120" s="112">
        <v>7219</v>
      </c>
      <c r="X120" s="112">
        <v>7443</v>
      </c>
      <c r="Y120" s="112">
        <v>7662</v>
      </c>
      <c r="Z120" s="112">
        <v>7936</v>
      </c>
      <c r="AB120" s="109" t="str">
        <f>TEXT(Z120,"###,###")</f>
        <v>7,936</v>
      </c>
    </row>
    <row r="121" spans="19:32" x14ac:dyDescent="0.25">
      <c r="S121" s="101" t="s">
        <v>99</v>
      </c>
      <c r="T121" s="112"/>
      <c r="U121" s="112"/>
      <c r="V121" s="112">
        <v>1201</v>
      </c>
      <c r="W121" s="112">
        <v>1110</v>
      </c>
      <c r="X121" s="112">
        <v>1230</v>
      </c>
      <c r="Y121" s="112">
        <v>1223</v>
      </c>
      <c r="Z121" s="112">
        <v>1253</v>
      </c>
      <c r="AB121" s="109" t="str">
        <f>TEXT(Z121,"###,###")</f>
        <v>1,253</v>
      </c>
    </row>
    <row r="122" spans="19:32" x14ac:dyDescent="0.25">
      <c r="S122" s="101" t="s">
        <v>100</v>
      </c>
      <c r="T122" s="112"/>
      <c r="U122" s="112"/>
      <c r="V122" s="112">
        <v>1173</v>
      </c>
      <c r="W122" s="112">
        <v>1169</v>
      </c>
      <c r="X122" s="112">
        <v>1188</v>
      </c>
      <c r="Y122" s="112">
        <v>1269</v>
      </c>
      <c r="Z122" s="112">
        <v>1307</v>
      </c>
      <c r="AB122" s="109" t="str">
        <f>TEXT(Z122,"###,###")</f>
        <v>1,307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8321</v>
      </c>
      <c r="W124" s="112">
        <v>8388</v>
      </c>
      <c r="X124" s="112">
        <v>8631</v>
      </c>
      <c r="Y124" s="112">
        <v>8931</v>
      </c>
      <c r="Z124" s="112">
        <v>9243</v>
      </c>
      <c r="AB124" s="109" t="str">
        <f>TEXT(Z124,"###,###")</f>
        <v>9,243</v>
      </c>
      <c r="AD124" s="127">
        <f>Z124/$Z$7*100</f>
        <v>88.078902229845625</v>
      </c>
    </row>
    <row r="125" spans="19:32" x14ac:dyDescent="0.25">
      <c r="S125" s="101" t="s">
        <v>102</v>
      </c>
      <c r="T125" s="112"/>
      <c r="U125" s="112"/>
      <c r="V125" s="112">
        <v>2374</v>
      </c>
      <c r="W125" s="112">
        <v>2279</v>
      </c>
      <c r="X125" s="112">
        <v>2418</v>
      </c>
      <c r="Y125" s="112">
        <v>2492</v>
      </c>
      <c r="Z125" s="112">
        <v>2560</v>
      </c>
      <c r="AB125" s="109" t="str">
        <f>TEXT(Z125,"###,###")</f>
        <v>2,560</v>
      </c>
      <c r="AD125" s="127">
        <f>Z125/$Z$7*100</f>
        <v>24.39489231942062</v>
      </c>
    </row>
    <row r="127" spans="19:32" x14ac:dyDescent="0.25">
      <c r="S127" s="101" t="s">
        <v>103</v>
      </c>
      <c r="T127" s="112"/>
      <c r="U127" s="112"/>
      <c r="V127" s="112">
        <v>4825</v>
      </c>
      <c r="W127" s="112">
        <v>4753</v>
      </c>
      <c r="X127" s="112">
        <v>4974</v>
      </c>
      <c r="Y127" s="112">
        <v>5107</v>
      </c>
      <c r="Z127" s="112">
        <v>5255</v>
      </c>
      <c r="AB127" s="109" t="str">
        <f>TEXT(Z127,"###,###")</f>
        <v>5,255</v>
      </c>
      <c r="AD127" s="127">
        <f>Z127/$Z$7*100</f>
        <v>50.076234038498193</v>
      </c>
    </row>
    <row r="128" spans="19:32" x14ac:dyDescent="0.25">
      <c r="S128" s="101" t="s">
        <v>104</v>
      </c>
      <c r="T128" s="112"/>
      <c r="U128" s="112"/>
      <c r="V128" s="112">
        <v>4702</v>
      </c>
      <c r="W128" s="112">
        <v>4751</v>
      </c>
      <c r="X128" s="112">
        <v>4886</v>
      </c>
      <c r="Y128" s="112">
        <v>5031</v>
      </c>
      <c r="Z128" s="112">
        <v>5233</v>
      </c>
      <c r="AB128" s="109" t="str">
        <f>TEXT(Z128,"###,###")</f>
        <v>5,233</v>
      </c>
      <c r="AD128" s="127">
        <f>Z128/$Z$7*100</f>
        <v>49.866590432628165</v>
      </c>
    </row>
    <row r="130" spans="19:20" x14ac:dyDescent="0.25">
      <c r="S130" s="101" t="s">
        <v>280</v>
      </c>
      <c r="T130" s="127">
        <v>75.624166190203923</v>
      </c>
    </row>
    <row r="131" spans="19:20" x14ac:dyDescent="0.25">
      <c r="S131" s="101" t="s">
        <v>281</v>
      </c>
      <c r="T131" s="127">
        <v>11.940156279778922</v>
      </c>
    </row>
    <row r="132" spans="19:20" x14ac:dyDescent="0.25">
      <c r="S132" s="101" t="s">
        <v>282</v>
      </c>
      <c r="T132" s="127">
        <v>12.4547360396417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91743B3-3513-4A07-9F53-7759D22E91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AC1D9A9-96FF-4456-AF9F-56B8E1ACC4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9A87887-3076-4F02-82EF-92F5A6B80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16DCEEE-CDA0-4565-96A2-CA22129C1D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DE3B2-9332-4E5B-A19F-41973B78CCF3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142</v>
      </c>
      <c r="T1" s="99"/>
      <c r="U1" s="99"/>
      <c r="V1" s="99"/>
      <c r="W1" s="99"/>
      <c r="X1" s="99"/>
      <c r="Y1" s="100" t="s">
        <v>234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142</v>
      </c>
      <c r="Y3" s="105" t="s">
        <v>234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8.35 Kingston,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125898</v>
      </c>
      <c r="W4" s="108">
        <v>129425</v>
      </c>
      <c r="X4" s="108">
        <v>128057</v>
      </c>
      <c r="Y4" s="108">
        <v>128002</v>
      </c>
      <c r="Z4" s="108">
        <v>139306</v>
      </c>
      <c r="AB4" s="109" t="str">
        <f>TEXT(Z4,"###,###")</f>
        <v>139,306</v>
      </c>
      <c r="AD4" s="110">
        <f>Z4/Y4-1</f>
        <v>8.8311120138747867E-2</v>
      </c>
      <c r="AF4" s="110">
        <f>Z4/V4-1</f>
        <v>0.10649891181750304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63110</v>
      </c>
      <c r="W5" s="108">
        <v>63996</v>
      </c>
      <c r="X5" s="108">
        <v>63509</v>
      </c>
      <c r="Y5" s="108">
        <v>62896</v>
      </c>
      <c r="Z5" s="108">
        <v>67775</v>
      </c>
      <c r="AB5" s="109" t="str">
        <f>TEXT(Z5,"###,###")</f>
        <v>67,775</v>
      </c>
      <c r="AD5" s="110">
        <f t="shared" ref="AD5:AD9" si="0">Z5/Y5-1</f>
        <v>7.7572500635970432E-2</v>
      </c>
      <c r="AF5" s="110">
        <f t="shared" ref="AF5:AF9" si="1">Z5/V5-1</f>
        <v>7.391855490413568E-2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62783</v>
      </c>
      <c r="W6" s="108">
        <v>65427</v>
      </c>
      <c r="X6" s="108">
        <v>64548</v>
      </c>
      <c r="Y6" s="108">
        <v>65040</v>
      </c>
      <c r="Z6" s="108">
        <v>71469</v>
      </c>
      <c r="AB6" s="109" t="str">
        <f>TEXT(Z6,"###,###")</f>
        <v>71,469</v>
      </c>
      <c r="AD6" s="110">
        <f t="shared" si="0"/>
        <v>9.8846863468634583E-2</v>
      </c>
      <c r="AF6" s="110">
        <f t="shared" si="1"/>
        <v>0.13834955322300613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90970</v>
      </c>
      <c r="W7" s="108">
        <v>92743</v>
      </c>
      <c r="X7" s="108">
        <v>93698</v>
      </c>
      <c r="Y7" s="108">
        <v>92303</v>
      </c>
      <c r="Z7" s="108">
        <v>94467</v>
      </c>
      <c r="AB7" s="109" t="str">
        <f>TEXT(Z7,"###,###")</f>
        <v>94,467</v>
      </c>
      <c r="AD7" s="110">
        <f t="shared" si="0"/>
        <v>2.344452509669237E-2</v>
      </c>
      <c r="AF7" s="110">
        <f t="shared" si="1"/>
        <v>3.8441244366274496E-2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139,306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94,467</v>
      </c>
      <c r="P8" s="67"/>
      <c r="S8" s="107" t="s">
        <v>83</v>
      </c>
      <c r="T8" s="108"/>
      <c r="U8" s="108"/>
      <c r="V8" s="108">
        <v>48312</v>
      </c>
      <c r="W8" s="108">
        <v>49561</v>
      </c>
      <c r="X8" s="108">
        <v>50686.63</v>
      </c>
      <c r="Y8" s="108">
        <v>52736.06</v>
      </c>
      <c r="Z8" s="108">
        <v>52777.5</v>
      </c>
      <c r="AB8" s="109" t="str">
        <f>TEXT(Z8,"$###,###")</f>
        <v>$52,778</v>
      </c>
      <c r="AD8" s="110">
        <f t="shared" si="0"/>
        <v>7.8580007683548558E-4</v>
      </c>
      <c r="AF8" s="110">
        <f t="shared" si="1"/>
        <v>9.24304520615995E-2</v>
      </c>
    </row>
    <row r="9" spans="1:32" x14ac:dyDescent="0.25">
      <c r="A9" s="30" t="s">
        <v>14</v>
      </c>
      <c r="B9" s="71"/>
      <c r="C9" s="72"/>
      <c r="D9" s="73">
        <f>AD104</f>
        <v>79.588101015031654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49.851270814146737</v>
      </c>
      <c r="P9" s="74" t="s">
        <v>84</v>
      </c>
      <c r="S9" s="107" t="s">
        <v>7</v>
      </c>
      <c r="T9" s="108"/>
      <c r="U9" s="108"/>
      <c r="V9" s="108">
        <v>5735981088</v>
      </c>
      <c r="W9" s="108">
        <v>6054789985</v>
      </c>
      <c r="X9" s="108">
        <v>6322418733</v>
      </c>
      <c r="Y9" s="108">
        <v>6545618210</v>
      </c>
      <c r="Z9" s="108">
        <v>7017901813</v>
      </c>
      <c r="AB9" s="109" t="str">
        <f>TEXT(Z9/1000000,"$#,###.0")&amp;" mil"</f>
        <v>$7,017.9 mil</v>
      </c>
      <c r="AD9" s="110">
        <f t="shared" si="0"/>
        <v>7.2152635220684491E-2</v>
      </c>
      <c r="AF9" s="110">
        <f t="shared" si="1"/>
        <v>0.22348761359793379</v>
      </c>
    </row>
    <row r="10" spans="1:32" x14ac:dyDescent="0.25">
      <c r="A10" s="30" t="s">
        <v>17</v>
      </c>
      <c r="B10" s="71"/>
      <c r="C10" s="72"/>
      <c r="D10" s="73">
        <f>AD105</f>
        <v>15.037399681277188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50.093683508526787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86.381487715286823</v>
      </c>
      <c r="P11" s="74" t="s">
        <v>84</v>
      </c>
      <c r="S11" s="107" t="s">
        <v>29</v>
      </c>
      <c r="T11" s="112"/>
      <c r="U11" s="112"/>
      <c r="V11" s="112">
        <v>113586</v>
      </c>
      <c r="W11" s="112">
        <v>116762</v>
      </c>
      <c r="X11" s="112">
        <v>115168</v>
      </c>
      <c r="Y11" s="112">
        <v>115086</v>
      </c>
      <c r="Z11" s="112">
        <v>126440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5.9756317020758569</v>
      </c>
      <c r="P12" s="74" t="s">
        <v>84</v>
      </c>
      <c r="S12" s="107" t="s">
        <v>30</v>
      </c>
      <c r="T12" s="112"/>
      <c r="U12" s="112"/>
      <c r="V12" s="112">
        <v>12310</v>
      </c>
      <c r="W12" s="112">
        <v>12668</v>
      </c>
      <c r="X12" s="112">
        <v>12889</v>
      </c>
      <c r="Y12" s="112">
        <v>12916</v>
      </c>
      <c r="Z12" s="112">
        <v>12869</v>
      </c>
    </row>
    <row r="13" spans="1:32" ht="15" customHeight="1" x14ac:dyDescent="0.25">
      <c r="A13" s="30" t="s">
        <v>19</v>
      </c>
      <c r="B13" s="72"/>
      <c r="C13" s="72"/>
      <c r="D13" s="73">
        <f>AD108</f>
        <v>14.61889652994128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7.6460562947907738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14.710062739580493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22.393148895237822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18.271124002286538</v>
      </c>
      <c r="P15" s="74" t="s">
        <v>84</v>
      </c>
      <c r="S15" s="115" t="s">
        <v>60</v>
      </c>
      <c r="T15" s="115"/>
      <c r="U15" s="116"/>
      <c r="V15" s="116">
        <v>434</v>
      </c>
      <c r="W15" s="116">
        <v>477</v>
      </c>
      <c r="X15" s="116">
        <v>414</v>
      </c>
      <c r="Y15" s="112">
        <v>419</v>
      </c>
      <c r="Z15" s="112">
        <v>354</v>
      </c>
      <c r="AB15" s="117">
        <f t="shared" ref="AB15:AB34" si="2">IF(Z15="np",0,Z15/$Z$34)</f>
        <v>2.5412048469534254E-3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42.901238999038085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81.728875997713473</v>
      </c>
      <c r="P16" s="37" t="s">
        <v>84</v>
      </c>
      <c r="S16" s="115" t="s">
        <v>61</v>
      </c>
      <c r="T16" s="115"/>
      <c r="U16" s="116"/>
      <c r="V16" s="116">
        <v>124</v>
      </c>
      <c r="W16" s="116">
        <v>124</v>
      </c>
      <c r="X16" s="116">
        <v>168</v>
      </c>
      <c r="Y16" s="112">
        <v>145</v>
      </c>
      <c r="Z16" s="112">
        <v>134</v>
      </c>
      <c r="AB16" s="117">
        <f t="shared" si="2"/>
        <v>9.61924998564291E-4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8629</v>
      </c>
      <c r="W17" s="116">
        <v>8563</v>
      </c>
      <c r="X17" s="116">
        <v>8087</v>
      </c>
      <c r="Y17" s="112">
        <v>8029</v>
      </c>
      <c r="Z17" s="112">
        <v>8467</v>
      </c>
      <c r="AB17" s="117">
        <f t="shared" si="2"/>
        <v>6.0780738528685464E-2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819</v>
      </c>
      <c r="W18" s="116">
        <v>820</v>
      </c>
      <c r="X18" s="116">
        <v>833</v>
      </c>
      <c r="Y18" s="112">
        <v>878</v>
      </c>
      <c r="Z18" s="112">
        <v>900</v>
      </c>
      <c r="AB18" s="117">
        <f t="shared" si="2"/>
        <v>6.4606902888646412E-3</v>
      </c>
    </row>
    <row r="19" spans="1:28" x14ac:dyDescent="0.25">
      <c r="A19" s="63" t="str">
        <f>$S$1&amp;" ("&amp;$V$2&amp;" to "&amp;$Z$2&amp;")"</f>
        <v>Kingston (2017-18 to 2021-22)</v>
      </c>
      <c r="B19" s="63"/>
      <c r="C19" s="63"/>
      <c r="D19" s="63"/>
      <c r="E19" s="63"/>
      <c r="F19" s="63"/>
      <c r="G19" s="63" t="str">
        <f>$S$1&amp;" ("&amp;$V$2&amp;" to "&amp;$Z$2&amp;")"</f>
        <v>Kingston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9024</v>
      </c>
      <c r="W19" s="116">
        <v>9152</v>
      </c>
      <c r="X19" s="116">
        <v>9199</v>
      </c>
      <c r="Y19" s="112">
        <v>9279</v>
      </c>
      <c r="Z19" s="112">
        <v>9816</v>
      </c>
      <c r="AB19" s="117">
        <f t="shared" si="2"/>
        <v>7.0464595417217016E-2</v>
      </c>
    </row>
    <row r="20" spans="1:28" x14ac:dyDescent="0.25">
      <c r="S20" s="115" t="s">
        <v>65</v>
      </c>
      <c r="T20" s="115"/>
      <c r="U20" s="116"/>
      <c r="V20" s="116">
        <v>6949</v>
      </c>
      <c r="W20" s="116">
        <v>7004</v>
      </c>
      <c r="X20" s="116">
        <v>6526</v>
      </c>
      <c r="Y20" s="112">
        <v>6485</v>
      </c>
      <c r="Z20" s="112">
        <v>6714</v>
      </c>
      <c r="AB20" s="117">
        <f t="shared" si="2"/>
        <v>4.8196749554930224E-2</v>
      </c>
    </row>
    <row r="21" spans="1:28" x14ac:dyDescent="0.25">
      <c r="S21" s="115" t="s">
        <v>66</v>
      </c>
      <c r="T21" s="115"/>
      <c r="U21" s="116"/>
      <c r="V21" s="116">
        <v>12142</v>
      </c>
      <c r="W21" s="116">
        <v>12220</v>
      </c>
      <c r="X21" s="116">
        <v>12430</v>
      </c>
      <c r="Y21" s="112">
        <v>12645</v>
      </c>
      <c r="Z21" s="112">
        <v>14046</v>
      </c>
      <c r="AB21" s="117">
        <f t="shared" si="2"/>
        <v>0.10082983977488083</v>
      </c>
    </row>
    <row r="22" spans="1:28" x14ac:dyDescent="0.25">
      <c r="S22" s="115" t="s">
        <v>67</v>
      </c>
      <c r="T22" s="115"/>
      <c r="U22" s="116"/>
      <c r="V22" s="116">
        <v>7395</v>
      </c>
      <c r="W22" s="116">
        <v>8078</v>
      </c>
      <c r="X22" s="116">
        <v>7970</v>
      </c>
      <c r="Y22" s="112">
        <v>8186</v>
      </c>
      <c r="Z22" s="112">
        <v>10047</v>
      </c>
      <c r="AB22" s="117">
        <f t="shared" si="2"/>
        <v>7.2122839258025609E-2</v>
      </c>
    </row>
    <row r="23" spans="1:28" x14ac:dyDescent="0.25">
      <c r="S23" s="115" t="s">
        <v>68</v>
      </c>
      <c r="T23" s="115"/>
      <c r="U23" s="116"/>
      <c r="V23" s="116">
        <v>3668</v>
      </c>
      <c r="W23" s="116">
        <v>3759</v>
      </c>
      <c r="X23" s="116">
        <v>3841</v>
      </c>
      <c r="Y23" s="112">
        <v>3866</v>
      </c>
      <c r="Z23" s="112">
        <v>4135</v>
      </c>
      <c r="AB23" s="117">
        <f t="shared" si="2"/>
        <v>2.9683282604950324E-2</v>
      </c>
    </row>
    <row r="24" spans="1:28" x14ac:dyDescent="0.25">
      <c r="S24" s="115" t="s">
        <v>69</v>
      </c>
      <c r="T24" s="115"/>
      <c r="U24" s="116"/>
      <c r="V24" s="116">
        <v>2353</v>
      </c>
      <c r="W24" s="116">
        <v>2454</v>
      </c>
      <c r="X24" s="116">
        <v>2461</v>
      </c>
      <c r="Y24" s="112">
        <v>2372</v>
      </c>
      <c r="Z24" s="112">
        <v>2559</v>
      </c>
      <c r="AB24" s="117">
        <f t="shared" si="2"/>
        <v>1.8369896054671798E-2</v>
      </c>
    </row>
    <row r="25" spans="1:28" x14ac:dyDescent="0.25">
      <c r="S25" s="115" t="s">
        <v>70</v>
      </c>
      <c r="T25" s="115"/>
      <c r="U25" s="116"/>
      <c r="V25" s="116">
        <v>6105</v>
      </c>
      <c r="W25" s="116">
        <v>6346</v>
      </c>
      <c r="X25" s="116">
        <v>6596</v>
      </c>
      <c r="Y25" s="112">
        <v>6656</v>
      </c>
      <c r="Z25" s="112">
        <v>7251</v>
      </c>
      <c r="AB25" s="117">
        <f t="shared" si="2"/>
        <v>5.2051628093952793E-2</v>
      </c>
    </row>
    <row r="26" spans="1:28" x14ac:dyDescent="0.25">
      <c r="S26" s="115" t="s">
        <v>71</v>
      </c>
      <c r="T26" s="115"/>
      <c r="U26" s="116"/>
      <c r="V26" s="116">
        <v>2502</v>
      </c>
      <c r="W26" s="116">
        <v>2513</v>
      </c>
      <c r="X26" s="116">
        <v>2596</v>
      </c>
      <c r="Y26" s="112">
        <v>2327</v>
      </c>
      <c r="Z26" s="112">
        <v>2440</v>
      </c>
      <c r="AB26" s="117">
        <f t="shared" si="2"/>
        <v>1.7515649227588585E-2</v>
      </c>
    </row>
    <row r="27" spans="1:28" x14ac:dyDescent="0.25">
      <c r="S27" s="115" t="s">
        <v>72</v>
      </c>
      <c r="T27" s="115"/>
      <c r="U27" s="116"/>
      <c r="V27" s="116">
        <v>11644</v>
      </c>
      <c r="W27" s="116">
        <v>12158</v>
      </c>
      <c r="X27" s="116">
        <v>12097</v>
      </c>
      <c r="Y27" s="112">
        <v>12425</v>
      </c>
      <c r="Z27" s="112">
        <v>13587</v>
      </c>
      <c r="AB27" s="117">
        <f t="shared" si="2"/>
        <v>9.7534887727559874E-2</v>
      </c>
    </row>
    <row r="28" spans="1:28" x14ac:dyDescent="0.25">
      <c r="S28" s="115" t="s">
        <v>73</v>
      </c>
      <c r="T28" s="115"/>
      <c r="U28" s="116"/>
      <c r="V28" s="116">
        <v>11812</v>
      </c>
      <c r="W28" s="116">
        <v>12218</v>
      </c>
      <c r="X28" s="116">
        <v>12158</v>
      </c>
      <c r="Y28" s="112">
        <v>11318</v>
      </c>
      <c r="Z28" s="112">
        <v>12204</v>
      </c>
      <c r="AB28" s="117">
        <f t="shared" si="2"/>
        <v>8.7606960317004531E-2</v>
      </c>
    </row>
    <row r="29" spans="1:28" x14ac:dyDescent="0.25">
      <c r="S29" s="115" t="s">
        <v>74</v>
      </c>
      <c r="T29" s="115"/>
      <c r="U29" s="116"/>
      <c r="V29" s="116">
        <v>5384</v>
      </c>
      <c r="W29" s="116">
        <v>9166</v>
      </c>
      <c r="X29" s="116">
        <v>5708</v>
      </c>
      <c r="Y29" s="112">
        <v>5977</v>
      </c>
      <c r="Z29" s="112">
        <v>7022</v>
      </c>
      <c r="AB29" s="117">
        <f t="shared" si="2"/>
        <v>5.0407741342675012E-2</v>
      </c>
    </row>
    <row r="30" spans="1:28" x14ac:dyDescent="0.25">
      <c r="S30" s="115" t="s">
        <v>75</v>
      </c>
      <c r="T30" s="115"/>
      <c r="U30" s="116"/>
      <c r="V30" s="116">
        <v>10353</v>
      </c>
      <c r="W30" s="116">
        <v>8116</v>
      </c>
      <c r="X30" s="116">
        <v>10636</v>
      </c>
      <c r="Y30" s="112">
        <v>10285</v>
      </c>
      <c r="Z30" s="112">
        <v>11077</v>
      </c>
      <c r="AB30" s="117">
        <f t="shared" si="2"/>
        <v>7.9516740366392918E-2</v>
      </c>
    </row>
    <row r="31" spans="1:28" x14ac:dyDescent="0.25">
      <c r="S31" s="115" t="s">
        <v>76</v>
      </c>
      <c r="T31" s="115"/>
      <c r="U31" s="116"/>
      <c r="V31" s="116">
        <v>13647</v>
      </c>
      <c r="W31" s="116">
        <v>14479</v>
      </c>
      <c r="X31" s="116">
        <v>14821</v>
      </c>
      <c r="Y31" s="112">
        <v>15880</v>
      </c>
      <c r="Z31" s="112">
        <v>17519</v>
      </c>
      <c r="AB31" s="117">
        <f t="shared" si="2"/>
        <v>0.12576092574513295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2965</v>
      </c>
      <c r="W32" s="116">
        <v>3060</v>
      </c>
      <c r="X32" s="116">
        <v>3098</v>
      </c>
      <c r="Y32" s="112">
        <v>2993</v>
      </c>
      <c r="Z32" s="112">
        <v>3454</v>
      </c>
      <c r="AB32" s="117">
        <f t="shared" si="2"/>
        <v>2.4794693619709412E-2</v>
      </c>
    </row>
    <row r="33" spans="19:32" x14ac:dyDescent="0.25">
      <c r="S33" s="115" t="s">
        <v>78</v>
      </c>
      <c r="T33" s="115"/>
      <c r="U33" s="116"/>
      <c r="V33" s="116">
        <v>4198</v>
      </c>
      <c r="W33" s="116">
        <v>4313</v>
      </c>
      <c r="X33" s="116">
        <v>4595</v>
      </c>
      <c r="Y33" s="112">
        <v>4701</v>
      </c>
      <c r="Z33" s="112">
        <v>4827</v>
      </c>
      <c r="AB33" s="117">
        <f t="shared" si="2"/>
        <v>3.4650835582610694E-2</v>
      </c>
    </row>
    <row r="34" spans="19:32" x14ac:dyDescent="0.25">
      <c r="S34" s="118" t="s">
        <v>53</v>
      </c>
      <c r="T34" s="118"/>
      <c r="U34" s="119"/>
      <c r="V34" s="119">
        <v>125894</v>
      </c>
      <c r="W34" s="119">
        <v>129425</v>
      </c>
      <c r="X34" s="119">
        <v>128058</v>
      </c>
      <c r="Y34" s="120">
        <v>128002</v>
      </c>
      <c r="Z34" s="120">
        <v>139304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77718</v>
      </c>
      <c r="W37" s="112">
        <v>78269</v>
      </c>
      <c r="X37" s="112">
        <v>79393</v>
      </c>
      <c r="Y37" s="112">
        <v>77974</v>
      </c>
      <c r="Z37" s="112">
        <v>77206</v>
      </c>
      <c r="AB37" s="132">
        <f>Z37/Z40*100</f>
        <v>81.728875997713473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13246</v>
      </c>
      <c r="W38" s="112">
        <v>14476</v>
      </c>
      <c r="X38" s="112">
        <v>14308</v>
      </c>
      <c r="Y38" s="112">
        <v>14332</v>
      </c>
      <c r="Z38" s="112">
        <v>17260</v>
      </c>
      <c r="AB38" s="132">
        <f>Z38/Z40*100</f>
        <v>18.271124002286538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90964</v>
      </c>
      <c r="W40" s="112">
        <v>92745</v>
      </c>
      <c r="X40" s="112">
        <v>93701</v>
      </c>
      <c r="Y40" s="112">
        <v>92306</v>
      </c>
      <c r="Z40" s="112">
        <v>94466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25</v>
      </c>
      <c r="W44" s="112">
        <v>24</v>
      </c>
      <c r="X44" s="112">
        <v>16</v>
      </c>
      <c r="Y44" s="112">
        <v>15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889</v>
      </c>
      <c r="W45" s="112">
        <v>985</v>
      </c>
      <c r="X45" s="112">
        <v>998</v>
      </c>
      <c r="Y45" s="112">
        <v>1019</v>
      </c>
      <c r="Z45" s="112">
        <v>1674</v>
      </c>
    </row>
    <row r="46" spans="19:32" x14ac:dyDescent="0.25">
      <c r="S46" s="115" t="s">
        <v>38</v>
      </c>
      <c r="T46" s="115"/>
      <c r="U46" s="112"/>
      <c r="V46" s="112">
        <v>3010</v>
      </c>
      <c r="W46" s="112">
        <v>2985</v>
      </c>
      <c r="X46" s="112">
        <v>2974</v>
      </c>
      <c r="Y46" s="112">
        <v>3048</v>
      </c>
      <c r="Z46" s="112">
        <v>4005</v>
      </c>
    </row>
    <row r="47" spans="19:32" x14ac:dyDescent="0.25">
      <c r="S47" s="115" t="s">
        <v>39</v>
      </c>
      <c r="T47" s="115"/>
      <c r="U47" s="112"/>
      <c r="V47" s="112">
        <v>5954</v>
      </c>
      <c r="W47" s="112">
        <v>6172</v>
      </c>
      <c r="X47" s="112">
        <v>5804</v>
      </c>
      <c r="Y47" s="112">
        <v>5393</v>
      </c>
      <c r="Z47" s="112">
        <v>5886</v>
      </c>
    </row>
    <row r="48" spans="19:32" x14ac:dyDescent="0.25">
      <c r="S48" s="115" t="s">
        <v>40</v>
      </c>
      <c r="T48" s="115"/>
      <c r="U48" s="112"/>
      <c r="V48" s="112">
        <v>7529</v>
      </c>
      <c r="W48" s="112">
        <v>7660</v>
      </c>
      <c r="X48" s="112">
        <v>7774</v>
      </c>
      <c r="Y48" s="112">
        <v>7743</v>
      </c>
      <c r="Z48" s="112">
        <v>8061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7070</v>
      </c>
      <c r="W49" s="112">
        <v>7242</v>
      </c>
      <c r="X49" s="112">
        <v>7246</v>
      </c>
      <c r="Y49" s="112">
        <v>7107</v>
      </c>
      <c r="Z49" s="112">
        <v>7224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Kingston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7318</v>
      </c>
      <c r="W50" s="112">
        <v>7379</v>
      </c>
      <c r="X50" s="112">
        <v>7206</v>
      </c>
      <c r="Y50" s="112">
        <v>7083</v>
      </c>
      <c r="Z50" s="112">
        <v>7544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6779</v>
      </c>
      <c r="W51" s="112">
        <v>6657</v>
      </c>
      <c r="X51" s="112">
        <v>6588</v>
      </c>
      <c r="Y51" s="112">
        <v>6569</v>
      </c>
      <c r="Z51" s="112">
        <v>6881</v>
      </c>
    </row>
    <row r="52" spans="1:26" ht="15" customHeight="1" x14ac:dyDescent="0.25">
      <c r="S52" s="115" t="s">
        <v>44</v>
      </c>
      <c r="T52" s="115"/>
      <c r="U52" s="112"/>
      <c r="V52" s="112">
        <v>6917</v>
      </c>
      <c r="W52" s="112">
        <v>6848</v>
      </c>
      <c r="X52" s="112">
        <v>6774</v>
      </c>
      <c r="Y52" s="112">
        <v>6521</v>
      </c>
      <c r="Z52" s="112">
        <v>6746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5657</v>
      </c>
      <c r="W53" s="112">
        <v>5778</v>
      </c>
      <c r="X53" s="112">
        <v>5799</v>
      </c>
      <c r="Y53" s="112">
        <v>5960</v>
      </c>
      <c r="Z53" s="112">
        <v>6418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5016</v>
      </c>
      <c r="W54" s="112">
        <v>4949</v>
      </c>
      <c r="X54" s="112">
        <v>4986</v>
      </c>
      <c r="Y54" s="112">
        <v>5017</v>
      </c>
      <c r="Z54" s="112">
        <v>5283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3675</v>
      </c>
      <c r="W55" s="112">
        <v>3870</v>
      </c>
      <c r="X55" s="112">
        <v>3871</v>
      </c>
      <c r="Y55" s="112">
        <v>3829</v>
      </c>
      <c r="Z55" s="112">
        <v>4114</v>
      </c>
    </row>
    <row r="56" spans="1:26" ht="15" customHeight="1" x14ac:dyDescent="0.25">
      <c r="S56" s="115" t="s">
        <v>48</v>
      </c>
      <c r="T56" s="115"/>
      <c r="U56" s="112"/>
      <c r="V56" s="112">
        <v>1859</v>
      </c>
      <c r="W56" s="112">
        <v>1924</v>
      </c>
      <c r="X56" s="112">
        <v>1996</v>
      </c>
      <c r="Y56" s="112">
        <v>2113</v>
      </c>
      <c r="Z56" s="112">
        <v>2346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773</v>
      </c>
      <c r="W57" s="112">
        <v>868</v>
      </c>
      <c r="X57" s="112">
        <v>826</v>
      </c>
      <c r="Y57" s="112">
        <v>838</v>
      </c>
      <c r="Z57" s="112">
        <v>898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338</v>
      </c>
      <c r="W58" s="112">
        <v>348</v>
      </c>
      <c r="X58" s="112">
        <v>356</v>
      </c>
      <c r="Y58" s="112">
        <v>368</v>
      </c>
      <c r="Z58" s="112">
        <v>382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192</v>
      </c>
      <c r="W59" s="112">
        <v>183</v>
      </c>
      <c r="X59" s="112">
        <v>173</v>
      </c>
      <c r="Y59" s="112">
        <v>163</v>
      </c>
      <c r="Z59" s="112">
        <v>195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115</v>
      </c>
      <c r="W60" s="112">
        <v>121</v>
      </c>
      <c r="X60" s="112">
        <v>118</v>
      </c>
      <c r="Y60" s="112">
        <v>110</v>
      </c>
      <c r="Z60" s="112">
        <v>100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63116</v>
      </c>
      <c r="W61" s="112">
        <v>63999</v>
      </c>
      <c r="X61" s="112">
        <v>63509</v>
      </c>
      <c r="Y61" s="112">
        <v>62896</v>
      </c>
      <c r="Z61" s="112">
        <v>67776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27</v>
      </c>
      <c r="W63" s="112">
        <v>21</v>
      </c>
      <c r="X63" s="112">
        <v>19</v>
      </c>
      <c r="Y63" s="112">
        <v>19</v>
      </c>
      <c r="Z63" s="112">
        <v>37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1083</v>
      </c>
      <c r="W64" s="112">
        <v>1320</v>
      </c>
      <c r="X64" s="112">
        <v>1216</v>
      </c>
      <c r="Y64" s="112">
        <v>1324</v>
      </c>
      <c r="Z64" s="112">
        <v>1935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Kingston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3322</v>
      </c>
      <c r="W65" s="112">
        <v>3596</v>
      </c>
      <c r="X65" s="112">
        <v>3353</v>
      </c>
      <c r="Y65" s="112">
        <v>3528</v>
      </c>
      <c r="Z65" s="112">
        <v>4504</v>
      </c>
    </row>
    <row r="66" spans="1:26" x14ac:dyDescent="0.25">
      <c r="S66" s="115" t="s">
        <v>39</v>
      </c>
      <c r="T66" s="115"/>
      <c r="U66" s="112"/>
      <c r="V66" s="112">
        <v>5682</v>
      </c>
      <c r="W66" s="112">
        <v>5897</v>
      </c>
      <c r="X66" s="112">
        <v>5810</v>
      </c>
      <c r="Y66" s="112">
        <v>5774</v>
      </c>
      <c r="Z66" s="112">
        <v>6684</v>
      </c>
    </row>
    <row r="67" spans="1:26" x14ac:dyDescent="0.25">
      <c r="S67" s="115" t="s">
        <v>40</v>
      </c>
      <c r="T67" s="115"/>
      <c r="U67" s="112"/>
      <c r="V67" s="112">
        <v>7158</v>
      </c>
      <c r="W67" s="112">
        <v>7489</v>
      </c>
      <c r="X67" s="112">
        <v>7331</v>
      </c>
      <c r="Y67" s="112">
        <v>7205</v>
      </c>
      <c r="Z67" s="112">
        <v>7591</v>
      </c>
    </row>
    <row r="68" spans="1:26" x14ac:dyDescent="0.25">
      <c r="S68" s="115" t="s">
        <v>41</v>
      </c>
      <c r="T68" s="115"/>
      <c r="U68" s="112"/>
      <c r="V68" s="112">
        <v>7097</v>
      </c>
      <c r="W68" s="112">
        <v>7296</v>
      </c>
      <c r="X68" s="112">
        <v>7194</v>
      </c>
      <c r="Y68" s="112">
        <v>7314</v>
      </c>
      <c r="Z68" s="112">
        <v>7577</v>
      </c>
    </row>
    <row r="69" spans="1:26" x14ac:dyDescent="0.25">
      <c r="S69" s="115" t="s">
        <v>42</v>
      </c>
      <c r="T69" s="115"/>
      <c r="U69" s="112"/>
      <c r="V69" s="112">
        <v>7109</v>
      </c>
      <c r="W69" s="112">
        <v>7338</v>
      </c>
      <c r="X69" s="112">
        <v>7424</v>
      </c>
      <c r="Y69" s="112">
        <v>7280</v>
      </c>
      <c r="Z69" s="112">
        <v>7864</v>
      </c>
    </row>
    <row r="70" spans="1:26" x14ac:dyDescent="0.25">
      <c r="S70" s="115" t="s">
        <v>43</v>
      </c>
      <c r="T70" s="115"/>
      <c r="U70" s="112"/>
      <c r="V70" s="112">
        <v>6758</v>
      </c>
      <c r="W70" s="112">
        <v>6810</v>
      </c>
      <c r="X70" s="112">
        <v>6667</v>
      </c>
      <c r="Y70" s="112">
        <v>6914</v>
      </c>
      <c r="Z70" s="112">
        <v>7500</v>
      </c>
    </row>
    <row r="71" spans="1:26" x14ac:dyDescent="0.25">
      <c r="S71" s="115" t="s">
        <v>44</v>
      </c>
      <c r="T71" s="115"/>
      <c r="U71" s="112"/>
      <c r="V71" s="112">
        <v>7331</v>
      </c>
      <c r="W71" s="112">
        <v>7554</v>
      </c>
      <c r="X71" s="112">
        <v>7266</v>
      </c>
      <c r="Y71" s="112">
        <v>6976</v>
      </c>
      <c r="Z71" s="112">
        <v>7392</v>
      </c>
    </row>
    <row r="72" spans="1:26" x14ac:dyDescent="0.25">
      <c r="S72" s="115" t="s">
        <v>45</v>
      </c>
      <c r="T72" s="115"/>
      <c r="U72" s="112"/>
      <c r="V72" s="112">
        <v>5922</v>
      </c>
      <c r="W72" s="112">
        <v>6301</v>
      </c>
      <c r="X72" s="112">
        <v>6369</v>
      </c>
      <c r="Y72" s="112">
        <v>6646</v>
      </c>
      <c r="Z72" s="112">
        <v>7352</v>
      </c>
    </row>
    <row r="73" spans="1:26" x14ac:dyDescent="0.25">
      <c r="S73" s="115" t="s">
        <v>46</v>
      </c>
      <c r="T73" s="115"/>
      <c r="U73" s="112"/>
      <c r="V73" s="112">
        <v>4952</v>
      </c>
      <c r="W73" s="112">
        <v>5133</v>
      </c>
      <c r="X73" s="112">
        <v>5097</v>
      </c>
      <c r="Y73" s="112">
        <v>5141</v>
      </c>
      <c r="Z73" s="112">
        <v>5464</v>
      </c>
    </row>
    <row r="74" spans="1:26" x14ac:dyDescent="0.25">
      <c r="S74" s="115" t="s">
        <v>47</v>
      </c>
      <c r="T74" s="115"/>
      <c r="U74" s="112"/>
      <c r="V74" s="112">
        <v>3429</v>
      </c>
      <c r="W74" s="112">
        <v>3591</v>
      </c>
      <c r="X74" s="112">
        <v>3653</v>
      </c>
      <c r="Y74" s="112">
        <v>3748</v>
      </c>
      <c r="Z74" s="112">
        <v>4077</v>
      </c>
    </row>
    <row r="75" spans="1:26" x14ac:dyDescent="0.25">
      <c r="S75" s="115" t="s">
        <v>48</v>
      </c>
      <c r="T75" s="115"/>
      <c r="U75" s="112"/>
      <c r="V75" s="112">
        <v>1687</v>
      </c>
      <c r="W75" s="112">
        <v>1765</v>
      </c>
      <c r="X75" s="112">
        <v>1829</v>
      </c>
      <c r="Y75" s="112">
        <v>1829</v>
      </c>
      <c r="Z75" s="112">
        <v>2033</v>
      </c>
    </row>
    <row r="76" spans="1:26" x14ac:dyDescent="0.25">
      <c r="S76" s="115" t="s">
        <v>49</v>
      </c>
      <c r="T76" s="115"/>
      <c r="U76" s="112"/>
      <c r="V76" s="112">
        <v>629</v>
      </c>
      <c r="W76" s="112">
        <v>735</v>
      </c>
      <c r="X76" s="112">
        <v>744</v>
      </c>
      <c r="Y76" s="112">
        <v>777</v>
      </c>
      <c r="Z76" s="112">
        <v>854</v>
      </c>
    </row>
    <row r="77" spans="1:26" x14ac:dyDescent="0.25">
      <c r="S77" s="115" t="s">
        <v>50</v>
      </c>
      <c r="T77" s="115"/>
      <c r="U77" s="112"/>
      <c r="V77" s="112">
        <v>238</v>
      </c>
      <c r="W77" s="112">
        <v>233</v>
      </c>
      <c r="X77" s="112">
        <v>245</v>
      </c>
      <c r="Y77" s="112">
        <v>233</v>
      </c>
      <c r="Z77" s="112">
        <v>301</v>
      </c>
    </row>
    <row r="78" spans="1:26" x14ac:dyDescent="0.25">
      <c r="S78" s="115" t="s">
        <v>51</v>
      </c>
      <c r="T78" s="115"/>
      <c r="U78" s="112"/>
      <c r="V78" s="112">
        <v>161</v>
      </c>
      <c r="W78" s="112">
        <v>183</v>
      </c>
      <c r="X78" s="112">
        <v>177</v>
      </c>
      <c r="Y78" s="112">
        <v>168</v>
      </c>
      <c r="Z78" s="112">
        <v>162</v>
      </c>
    </row>
    <row r="79" spans="1:26" x14ac:dyDescent="0.25">
      <c r="S79" s="115" t="s">
        <v>52</v>
      </c>
      <c r="T79" s="115"/>
      <c r="U79" s="112"/>
      <c r="V79" s="112">
        <v>182</v>
      </c>
      <c r="W79" s="112">
        <v>166</v>
      </c>
      <c r="X79" s="112">
        <v>165</v>
      </c>
      <c r="Y79" s="112">
        <v>164</v>
      </c>
      <c r="Z79" s="112">
        <v>155</v>
      </c>
    </row>
    <row r="80" spans="1:26" x14ac:dyDescent="0.25">
      <c r="S80" s="118" t="s">
        <v>53</v>
      </c>
      <c r="T80" s="118"/>
      <c r="U80" s="112"/>
      <c r="V80" s="112">
        <v>62783</v>
      </c>
      <c r="W80" s="112">
        <v>65433</v>
      </c>
      <c r="X80" s="112">
        <v>64549</v>
      </c>
      <c r="Y80" s="112">
        <v>65040</v>
      </c>
      <c r="Z80" s="112">
        <v>71471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Kingston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7310</v>
      </c>
      <c r="W83" s="112">
        <v>7456</v>
      </c>
      <c r="X83" s="112">
        <v>7666</v>
      </c>
      <c r="Y83" s="112">
        <v>7643</v>
      </c>
      <c r="Z83" s="112">
        <v>7598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8419</v>
      </c>
      <c r="W84" s="112">
        <v>8815</v>
      </c>
      <c r="X84" s="112">
        <v>9051</v>
      </c>
      <c r="Y84" s="112">
        <v>8978</v>
      </c>
      <c r="Z84" s="112">
        <v>9323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7510</v>
      </c>
      <c r="W85" s="112">
        <v>7595</v>
      </c>
      <c r="X85" s="112">
        <v>7460</v>
      </c>
      <c r="Y85" s="112">
        <v>7268</v>
      </c>
      <c r="Z85" s="112">
        <v>7346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139,306</v>
      </c>
      <c r="D86" s="96">
        <f t="shared" ref="D86:D91" si="4">AD4</f>
        <v>8.8311120138747867E-2</v>
      </c>
      <c r="E86" s="97">
        <f t="shared" ref="E86:E91" si="5">AD4</f>
        <v>8.8311120138747867E-2</v>
      </c>
      <c r="F86" s="96">
        <f t="shared" ref="F86:F91" si="6">AF4</f>
        <v>0.10649891181750304</v>
      </c>
      <c r="G86" s="97">
        <f t="shared" ref="G86:G91" si="7">AF4</f>
        <v>0.10649891181750304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2354</v>
      </c>
      <c r="W86" s="112">
        <v>2429</v>
      </c>
      <c r="X86" s="112">
        <v>2531</v>
      </c>
      <c r="Y86" s="112">
        <v>2482</v>
      </c>
      <c r="Z86" s="112">
        <v>2599</v>
      </c>
    </row>
    <row r="87" spans="1:30" ht="15" customHeight="1" x14ac:dyDescent="0.25">
      <c r="A87" s="98" t="s">
        <v>4</v>
      </c>
      <c r="B87" s="49"/>
      <c r="C87" s="57" t="str">
        <f t="shared" si="3"/>
        <v>67,775</v>
      </c>
      <c r="D87" s="96">
        <f t="shared" si="4"/>
        <v>7.7572500635970432E-2</v>
      </c>
      <c r="E87" s="97">
        <f t="shared" si="5"/>
        <v>7.7572500635970432E-2</v>
      </c>
      <c r="F87" s="96">
        <f t="shared" si="6"/>
        <v>7.391855490413568E-2</v>
      </c>
      <c r="G87" s="97">
        <f t="shared" si="7"/>
        <v>7.391855490413568E-2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2966</v>
      </c>
      <c r="W87" s="112">
        <v>2938</v>
      </c>
      <c r="X87" s="112">
        <v>2955</v>
      </c>
      <c r="Y87" s="112">
        <v>2947</v>
      </c>
      <c r="Z87" s="112">
        <v>2931</v>
      </c>
    </row>
    <row r="88" spans="1:30" ht="15" customHeight="1" x14ac:dyDescent="0.25">
      <c r="A88" s="98" t="s">
        <v>5</v>
      </c>
      <c r="B88" s="49"/>
      <c r="C88" s="57" t="str">
        <f t="shared" si="3"/>
        <v>71,469</v>
      </c>
      <c r="D88" s="96">
        <f t="shared" si="4"/>
        <v>9.8846863468634583E-2</v>
      </c>
      <c r="E88" s="97">
        <f t="shared" si="5"/>
        <v>9.8846863468634583E-2</v>
      </c>
      <c r="F88" s="96">
        <f t="shared" si="6"/>
        <v>0.13834955322300613</v>
      </c>
      <c r="G88" s="97">
        <f t="shared" si="7"/>
        <v>0.13834955322300613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2964</v>
      </c>
      <c r="W88" s="112">
        <v>3009</v>
      </c>
      <c r="X88" s="112">
        <v>2987</v>
      </c>
      <c r="Y88" s="112">
        <v>3005</v>
      </c>
      <c r="Z88" s="112">
        <v>3009</v>
      </c>
    </row>
    <row r="89" spans="1:30" ht="15" customHeight="1" x14ac:dyDescent="0.25">
      <c r="A89" s="49" t="s">
        <v>6</v>
      </c>
      <c r="B89" s="49"/>
      <c r="C89" s="57" t="str">
        <f t="shared" si="3"/>
        <v>94,467</v>
      </c>
      <c r="D89" s="96">
        <f t="shared" si="4"/>
        <v>2.344452509669237E-2</v>
      </c>
      <c r="E89" s="97">
        <f t="shared" si="5"/>
        <v>2.344452509669237E-2</v>
      </c>
      <c r="F89" s="96">
        <f t="shared" si="6"/>
        <v>3.8441244366274496E-2</v>
      </c>
      <c r="G89" s="97">
        <f t="shared" si="7"/>
        <v>3.8441244366274496E-2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2512</v>
      </c>
      <c r="W89" s="112">
        <v>2464</v>
      </c>
      <c r="X89" s="112">
        <v>2460</v>
      </c>
      <c r="Y89" s="112">
        <v>2385</v>
      </c>
      <c r="Z89" s="112">
        <v>2441</v>
      </c>
    </row>
    <row r="90" spans="1:30" ht="15" customHeight="1" x14ac:dyDescent="0.25">
      <c r="A90" s="49" t="s">
        <v>96</v>
      </c>
      <c r="B90" s="49"/>
      <c r="C90" s="57" t="str">
        <f t="shared" si="3"/>
        <v>$52,778</v>
      </c>
      <c r="D90" s="96">
        <f t="shared" si="4"/>
        <v>7.8580007683548558E-4</v>
      </c>
      <c r="E90" s="97">
        <f t="shared" si="5"/>
        <v>7.8580007683548558E-4</v>
      </c>
      <c r="F90" s="96">
        <f t="shared" si="6"/>
        <v>9.24304520615995E-2</v>
      </c>
      <c r="G90" s="97">
        <f t="shared" si="7"/>
        <v>9.24304520615995E-2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3484</v>
      </c>
      <c r="W90" s="112">
        <v>3467</v>
      </c>
      <c r="X90" s="112">
        <v>3445</v>
      </c>
      <c r="Y90" s="112">
        <v>3404</v>
      </c>
      <c r="Z90" s="112">
        <v>3496</v>
      </c>
    </row>
    <row r="91" spans="1:30" ht="15" customHeight="1" x14ac:dyDescent="0.25">
      <c r="A91" s="49" t="s">
        <v>7</v>
      </c>
      <c r="B91" s="49"/>
      <c r="C91" s="57" t="str">
        <f t="shared" si="3"/>
        <v>$7,017.9 mil</v>
      </c>
      <c r="D91" s="96">
        <f t="shared" si="4"/>
        <v>7.2152635220684491E-2</v>
      </c>
      <c r="E91" s="97">
        <f t="shared" si="5"/>
        <v>7.2152635220684491E-2</v>
      </c>
      <c r="F91" s="96">
        <f t="shared" si="6"/>
        <v>0.22348761359793379</v>
      </c>
      <c r="G91" s="97">
        <f t="shared" si="7"/>
        <v>0.22348761359793379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46237</v>
      </c>
      <c r="W91" s="112">
        <v>46768</v>
      </c>
      <c r="X91" s="112">
        <v>47147</v>
      </c>
      <c r="Y91" s="112">
        <v>46199</v>
      </c>
      <c r="Z91" s="112">
        <v>47092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4829</v>
      </c>
      <c r="W93" s="112">
        <v>5090</v>
      </c>
      <c r="X93" s="112">
        <v>5261</v>
      </c>
      <c r="Y93" s="112">
        <v>5294</v>
      </c>
      <c r="Z93" s="112">
        <v>5510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10858</v>
      </c>
      <c r="W94" s="112">
        <v>11440</v>
      </c>
      <c r="X94" s="112">
        <v>11795</v>
      </c>
      <c r="Y94" s="112">
        <v>12022</v>
      </c>
      <c r="Z94" s="112">
        <v>12446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1279</v>
      </c>
      <c r="W95" s="112">
        <v>1340</v>
      </c>
      <c r="X95" s="112">
        <v>1404</v>
      </c>
      <c r="Y95" s="112">
        <v>1373</v>
      </c>
      <c r="Z95" s="112">
        <v>1409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4977</v>
      </c>
      <c r="W96" s="112">
        <v>5270</v>
      </c>
      <c r="X96" s="112">
        <v>5417</v>
      </c>
      <c r="Y96" s="112">
        <v>5379</v>
      </c>
      <c r="Z96" s="112">
        <v>5715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9123</v>
      </c>
      <c r="W97" s="112">
        <v>9154</v>
      </c>
      <c r="X97" s="112">
        <v>8993</v>
      </c>
      <c r="Y97" s="112">
        <v>8776</v>
      </c>
      <c r="Z97" s="112">
        <v>8766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4661</v>
      </c>
      <c r="W98" s="112">
        <v>4720</v>
      </c>
      <c r="X98" s="112">
        <v>4700</v>
      </c>
      <c r="Y98" s="112">
        <v>4534</v>
      </c>
      <c r="Z98" s="112">
        <v>4599</v>
      </c>
    </row>
    <row r="99" spans="1:32" ht="15" customHeight="1" x14ac:dyDescent="0.25">
      <c r="S99" s="115" t="s">
        <v>197</v>
      </c>
      <c r="T99" s="115"/>
      <c r="U99" s="112"/>
      <c r="V99" s="112">
        <v>384</v>
      </c>
      <c r="W99" s="112">
        <v>373</v>
      </c>
      <c r="X99" s="112">
        <v>415</v>
      </c>
      <c r="Y99" s="112">
        <v>385</v>
      </c>
      <c r="Z99" s="112">
        <v>424</v>
      </c>
    </row>
    <row r="100" spans="1:32" ht="15" customHeight="1" x14ac:dyDescent="0.25">
      <c r="S100" s="115" t="s">
        <v>58</v>
      </c>
      <c r="T100" s="115"/>
      <c r="U100" s="112"/>
      <c r="V100" s="112">
        <v>1649</v>
      </c>
      <c r="W100" s="112">
        <v>1724</v>
      </c>
      <c r="X100" s="112">
        <v>1786</v>
      </c>
      <c r="Y100" s="112">
        <v>1730</v>
      </c>
      <c r="Z100" s="112">
        <v>1806</v>
      </c>
    </row>
    <row r="101" spans="1:32" x14ac:dyDescent="0.25">
      <c r="A101" s="18"/>
      <c r="S101" s="118" t="s">
        <v>53</v>
      </c>
      <c r="T101" s="118"/>
      <c r="U101" s="112"/>
      <c r="V101" s="112">
        <v>44725</v>
      </c>
      <c r="W101" s="112">
        <v>45974</v>
      </c>
      <c r="X101" s="112">
        <v>46553</v>
      </c>
      <c r="Y101" s="112">
        <v>46046</v>
      </c>
      <c r="Z101" s="112">
        <v>47324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98513</v>
      </c>
      <c r="W104" s="112">
        <v>100720</v>
      </c>
      <c r="X104" s="112">
        <v>101362</v>
      </c>
      <c r="Y104" s="112">
        <v>100815</v>
      </c>
      <c r="Z104" s="112">
        <v>110871</v>
      </c>
      <c r="AB104" s="109" t="str">
        <f>TEXT(Z104,"###,###")</f>
        <v>110,871</v>
      </c>
      <c r="AD104" s="130">
        <f>Z104/($Z$4)*100</f>
        <v>79.588101015031654</v>
      </c>
      <c r="AF104" s="109"/>
    </row>
    <row r="105" spans="1:32" x14ac:dyDescent="0.25">
      <c r="S105" s="115" t="s">
        <v>17</v>
      </c>
      <c r="T105" s="115"/>
      <c r="U105" s="112"/>
      <c r="V105" s="112">
        <v>18559</v>
      </c>
      <c r="W105" s="112">
        <v>20091</v>
      </c>
      <c r="X105" s="112">
        <v>19025</v>
      </c>
      <c r="Y105" s="112">
        <v>19146</v>
      </c>
      <c r="Z105" s="112">
        <v>20948</v>
      </c>
      <c r="AB105" s="109" t="str">
        <f>TEXT(Z105,"###,###")</f>
        <v>20,948</v>
      </c>
      <c r="AD105" s="130">
        <f>Z105/($Z$4)*100</f>
        <v>15.037399681277188</v>
      </c>
      <c r="AF105" s="109"/>
    </row>
    <row r="106" spans="1:32" x14ac:dyDescent="0.25">
      <c r="S106" s="118" t="s">
        <v>53</v>
      </c>
      <c r="T106" s="118"/>
      <c r="U106" s="120"/>
      <c r="V106" s="120">
        <v>117072</v>
      </c>
      <c r="W106" s="120">
        <v>120811</v>
      </c>
      <c r="X106" s="120">
        <v>120387</v>
      </c>
      <c r="Y106" s="120">
        <v>119961</v>
      </c>
      <c r="Z106" s="120">
        <v>131819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21506</v>
      </c>
      <c r="W108" s="112">
        <v>19507</v>
      </c>
      <c r="X108" s="112">
        <v>20301</v>
      </c>
      <c r="Y108" s="112">
        <v>19506</v>
      </c>
      <c r="Z108" s="112">
        <v>20365</v>
      </c>
      <c r="AB108" s="109" t="str">
        <f>TEXT(Z108,"###,###")</f>
        <v>20,365</v>
      </c>
      <c r="AD108" s="130">
        <f>Z108/($Z$4)*100</f>
        <v>14.61889652994128</v>
      </c>
      <c r="AF108" s="109"/>
    </row>
    <row r="109" spans="1:32" x14ac:dyDescent="0.25">
      <c r="S109" s="115" t="s">
        <v>20</v>
      </c>
      <c r="T109" s="115"/>
      <c r="U109" s="112"/>
      <c r="V109" s="112">
        <v>17300</v>
      </c>
      <c r="W109" s="112">
        <v>17278</v>
      </c>
      <c r="X109" s="112">
        <v>17084</v>
      </c>
      <c r="Y109" s="112">
        <v>18476</v>
      </c>
      <c r="Z109" s="112">
        <v>20492</v>
      </c>
      <c r="AB109" s="109" t="str">
        <f>TEXT(Z109,"###,###")</f>
        <v>20,492</v>
      </c>
      <c r="AD109" s="130">
        <f>Z109/($Z$4)*100</f>
        <v>14.710062739580493</v>
      </c>
      <c r="AF109" s="109"/>
    </row>
    <row r="110" spans="1:32" x14ac:dyDescent="0.25">
      <c r="S110" s="115" t="s">
        <v>21</v>
      </c>
      <c r="T110" s="115"/>
      <c r="U110" s="112"/>
      <c r="V110" s="112">
        <v>27191</v>
      </c>
      <c r="W110" s="112">
        <v>29691</v>
      </c>
      <c r="X110" s="112">
        <v>27993</v>
      </c>
      <c r="Y110" s="112">
        <v>27991</v>
      </c>
      <c r="Z110" s="112">
        <v>31195</v>
      </c>
      <c r="AB110" s="109" t="str">
        <f>TEXT(Z110,"###,###")</f>
        <v>31,195</v>
      </c>
      <c r="AD110" s="130">
        <f>Z110/($Z$4)*100</f>
        <v>22.393148895237822</v>
      </c>
      <c r="AF110" s="109"/>
    </row>
    <row r="111" spans="1:32" x14ac:dyDescent="0.25">
      <c r="S111" s="115" t="s">
        <v>22</v>
      </c>
      <c r="T111" s="115"/>
      <c r="U111" s="112"/>
      <c r="V111" s="112">
        <v>50897</v>
      </c>
      <c r="W111" s="112">
        <v>54414</v>
      </c>
      <c r="X111" s="112">
        <v>53881</v>
      </c>
      <c r="Y111" s="112">
        <v>53988</v>
      </c>
      <c r="Z111" s="112">
        <v>59764</v>
      </c>
      <c r="AB111" s="109" t="str">
        <f>TEXT(Z111,"###,###")</f>
        <v>59,764</v>
      </c>
      <c r="AD111" s="130">
        <f>Z111/($Z$4)*100</f>
        <v>42.901238999038085</v>
      </c>
      <c r="AF111" s="109"/>
    </row>
    <row r="112" spans="1:32" x14ac:dyDescent="0.25">
      <c r="S112" s="118" t="s">
        <v>53</v>
      </c>
      <c r="T112" s="118"/>
      <c r="U112" s="112"/>
      <c r="V112" s="112">
        <v>125894</v>
      </c>
      <c r="W112" s="112">
        <v>129425</v>
      </c>
      <c r="X112" s="112">
        <v>128056</v>
      </c>
      <c r="Y112" s="112">
        <v>128002</v>
      </c>
      <c r="Z112" s="112">
        <v>139307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41.64</v>
      </c>
      <c r="W118" s="131">
        <v>41.66</v>
      </c>
      <c r="X118" s="131">
        <v>41.79</v>
      </c>
      <c r="Y118" s="131">
        <v>42.06</v>
      </c>
      <c r="Z118" s="131">
        <v>41.98</v>
      </c>
      <c r="AB118" s="109" t="str">
        <f>TEXT(Z118,"##.0")</f>
        <v>42.0</v>
      </c>
    </row>
    <row r="120" spans="19:32" x14ac:dyDescent="0.25">
      <c r="S120" s="101" t="s">
        <v>98</v>
      </c>
      <c r="T120" s="112"/>
      <c r="U120" s="112"/>
      <c r="V120" s="112">
        <v>78655</v>
      </c>
      <c r="W120" s="112">
        <v>80078</v>
      </c>
      <c r="X120" s="112">
        <v>80811</v>
      </c>
      <c r="Y120" s="112">
        <v>79390</v>
      </c>
      <c r="Z120" s="112">
        <v>81602</v>
      </c>
      <c r="AB120" s="109" t="str">
        <f>TEXT(Z120,"###,###")</f>
        <v>81,602</v>
      </c>
    </row>
    <row r="121" spans="19:32" x14ac:dyDescent="0.25">
      <c r="S121" s="101" t="s">
        <v>99</v>
      </c>
      <c r="T121" s="112"/>
      <c r="U121" s="112"/>
      <c r="V121" s="112">
        <v>6075</v>
      </c>
      <c r="W121" s="112">
        <v>6109</v>
      </c>
      <c r="X121" s="112">
        <v>6165</v>
      </c>
      <c r="Y121" s="112">
        <v>5923</v>
      </c>
      <c r="Z121" s="112">
        <v>5645</v>
      </c>
      <c r="AB121" s="109" t="str">
        <f>TEXT(Z121,"###,###")</f>
        <v>5,645</v>
      </c>
    </row>
    <row r="122" spans="19:32" x14ac:dyDescent="0.25">
      <c r="S122" s="101" t="s">
        <v>100</v>
      </c>
      <c r="T122" s="112"/>
      <c r="U122" s="112"/>
      <c r="V122" s="112">
        <v>6241</v>
      </c>
      <c r="W122" s="112">
        <v>6550</v>
      </c>
      <c r="X122" s="112">
        <v>6722</v>
      </c>
      <c r="Y122" s="112">
        <v>6988</v>
      </c>
      <c r="Z122" s="112">
        <v>7223</v>
      </c>
      <c r="AB122" s="109" t="str">
        <f>TEXT(Z122,"###,###")</f>
        <v>7,223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84896</v>
      </c>
      <c r="W124" s="112">
        <v>86628</v>
      </c>
      <c r="X124" s="112">
        <v>87533</v>
      </c>
      <c r="Y124" s="112">
        <v>86378</v>
      </c>
      <c r="Z124" s="112">
        <v>88825</v>
      </c>
      <c r="AB124" s="109" t="str">
        <f>TEXT(Z124,"###,###")</f>
        <v>88,825</v>
      </c>
      <c r="AD124" s="127">
        <f>Z124/$Z$7*100</f>
        <v>94.027544010077591</v>
      </c>
    </row>
    <row r="125" spans="19:32" x14ac:dyDescent="0.25">
      <c r="S125" s="101" t="s">
        <v>102</v>
      </c>
      <c r="T125" s="112"/>
      <c r="U125" s="112"/>
      <c r="V125" s="112">
        <v>12316</v>
      </c>
      <c r="W125" s="112">
        <v>12659</v>
      </c>
      <c r="X125" s="112">
        <v>12887</v>
      </c>
      <c r="Y125" s="112">
        <v>12911</v>
      </c>
      <c r="Z125" s="112">
        <v>12868</v>
      </c>
      <c r="AB125" s="109" t="str">
        <f>TEXT(Z125,"###,###")</f>
        <v>12,868</v>
      </c>
      <c r="AD125" s="127">
        <f>Z125/$Z$7*100</f>
        <v>13.62168799686663</v>
      </c>
    </row>
    <row r="127" spans="19:32" x14ac:dyDescent="0.25">
      <c r="S127" s="101" t="s">
        <v>103</v>
      </c>
      <c r="T127" s="112"/>
      <c r="U127" s="112"/>
      <c r="V127" s="112">
        <v>46241</v>
      </c>
      <c r="W127" s="112">
        <v>46770</v>
      </c>
      <c r="X127" s="112">
        <v>47150</v>
      </c>
      <c r="Y127" s="112">
        <v>46198</v>
      </c>
      <c r="Z127" s="112">
        <v>47093</v>
      </c>
      <c r="AB127" s="109" t="str">
        <f>TEXT(Z127,"###,###")</f>
        <v>47,093</v>
      </c>
      <c r="AD127" s="127">
        <f>Z127/$Z$7*100</f>
        <v>49.851270814146737</v>
      </c>
    </row>
    <row r="128" spans="19:32" x14ac:dyDescent="0.25">
      <c r="S128" s="101" t="s">
        <v>104</v>
      </c>
      <c r="T128" s="112"/>
      <c r="U128" s="112"/>
      <c r="V128" s="112">
        <v>44725</v>
      </c>
      <c r="W128" s="112">
        <v>45974</v>
      </c>
      <c r="X128" s="112">
        <v>46549</v>
      </c>
      <c r="Y128" s="112">
        <v>46044</v>
      </c>
      <c r="Z128" s="112">
        <v>47322</v>
      </c>
      <c r="AB128" s="109" t="str">
        <f>TEXT(Z128,"###,###")</f>
        <v>47,322</v>
      </c>
      <c r="AD128" s="127">
        <f>Z128/$Z$7*100</f>
        <v>50.093683508526787</v>
      </c>
    </row>
    <row r="130" spans="19:20" x14ac:dyDescent="0.25">
      <c r="S130" s="101" t="s">
        <v>280</v>
      </c>
      <c r="T130" s="127">
        <v>86.381487715286823</v>
      </c>
    </row>
    <row r="131" spans="19:20" x14ac:dyDescent="0.25">
      <c r="S131" s="101" t="s">
        <v>281</v>
      </c>
      <c r="T131" s="127">
        <v>5.9756317020758569</v>
      </c>
    </row>
    <row r="132" spans="19:20" x14ac:dyDescent="0.25">
      <c r="S132" s="101" t="s">
        <v>282</v>
      </c>
      <c r="T132" s="127">
        <v>7.6460562947907738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D6EEEF-643B-401C-95A0-C6903CC0D8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F3ABB7-3B84-4DAA-8641-32E1E9BB8D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48AF16F-F5BF-4ED6-9D11-26C547BAC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E64F050-FA82-4AEA-8357-8931BB79F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DF6E0-15FE-4B70-A5F9-7C47A38AEA3B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143</v>
      </c>
      <c r="T1" s="99"/>
      <c r="U1" s="99"/>
      <c r="V1" s="99"/>
      <c r="W1" s="99"/>
      <c r="X1" s="99"/>
      <c r="Y1" s="100" t="s">
        <v>235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143</v>
      </c>
      <c r="Y3" s="105" t="s">
        <v>235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8.36 Knox,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128331</v>
      </c>
      <c r="W4" s="108">
        <v>131347</v>
      </c>
      <c r="X4" s="108">
        <v>128295</v>
      </c>
      <c r="Y4" s="108">
        <v>127763</v>
      </c>
      <c r="Z4" s="108">
        <v>139345</v>
      </c>
      <c r="AB4" s="109" t="str">
        <f>TEXT(Z4,"###,###")</f>
        <v>139,345</v>
      </c>
      <c r="AD4" s="110">
        <f>Z4/Y4-1</f>
        <v>9.065222325712452E-2</v>
      </c>
      <c r="AF4" s="110">
        <f>Z4/V4-1</f>
        <v>8.5824937076778074E-2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65053</v>
      </c>
      <c r="W5" s="108">
        <v>66054</v>
      </c>
      <c r="X5" s="108">
        <v>64818</v>
      </c>
      <c r="Y5" s="108">
        <v>64008</v>
      </c>
      <c r="Z5" s="108">
        <v>68929</v>
      </c>
      <c r="AB5" s="109" t="str">
        <f>TEXT(Z5,"###,###")</f>
        <v>68,929</v>
      </c>
      <c r="AD5" s="110">
        <f t="shared" ref="AD5:AD9" si="0">Z5/Y5-1</f>
        <v>7.6881014873140918E-2</v>
      </c>
      <c r="AF5" s="110">
        <f t="shared" ref="AF5:AF9" si="1">Z5/V5-1</f>
        <v>5.958218683227523E-2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63286</v>
      </c>
      <c r="W6" s="108">
        <v>65290</v>
      </c>
      <c r="X6" s="108">
        <v>63482</v>
      </c>
      <c r="Y6" s="108">
        <v>63702</v>
      </c>
      <c r="Z6" s="108">
        <v>70358</v>
      </c>
      <c r="AB6" s="109" t="str">
        <f>TEXT(Z6,"###,###")</f>
        <v>70,358</v>
      </c>
      <c r="AD6" s="110">
        <f t="shared" si="0"/>
        <v>0.10448651533703801</v>
      </c>
      <c r="AF6" s="110">
        <f t="shared" si="1"/>
        <v>0.1117466738299151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93269</v>
      </c>
      <c r="W7" s="108">
        <v>94454</v>
      </c>
      <c r="X7" s="108">
        <v>94623</v>
      </c>
      <c r="Y7" s="108">
        <v>93247</v>
      </c>
      <c r="Z7" s="108">
        <v>95152</v>
      </c>
      <c r="AB7" s="109" t="str">
        <f>TEXT(Z7,"###,###")</f>
        <v>95,152</v>
      </c>
      <c r="AD7" s="110">
        <f t="shared" si="0"/>
        <v>2.0429611676515025E-2</v>
      </c>
      <c r="AF7" s="110">
        <f t="shared" si="1"/>
        <v>2.0188915931338425E-2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139,345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95,152</v>
      </c>
      <c r="P8" s="67"/>
      <c r="S8" s="107" t="s">
        <v>83</v>
      </c>
      <c r="T8" s="108"/>
      <c r="U8" s="108"/>
      <c r="V8" s="108">
        <v>46162</v>
      </c>
      <c r="W8" s="108">
        <v>47024</v>
      </c>
      <c r="X8" s="108">
        <v>48263.69</v>
      </c>
      <c r="Y8" s="108">
        <v>50267</v>
      </c>
      <c r="Z8" s="108">
        <v>50372.5</v>
      </c>
      <c r="AB8" s="109" t="str">
        <f>TEXT(Z8,"$###,###")</f>
        <v>$50,373</v>
      </c>
      <c r="AD8" s="110">
        <f t="shared" si="0"/>
        <v>2.0987924483260034E-3</v>
      </c>
      <c r="AF8" s="110">
        <f t="shared" si="1"/>
        <v>9.1211385988475335E-2</v>
      </c>
    </row>
    <row r="9" spans="1:32" x14ac:dyDescent="0.25">
      <c r="A9" s="30" t="s">
        <v>14</v>
      </c>
      <c r="B9" s="71"/>
      <c r="C9" s="72"/>
      <c r="D9" s="73">
        <f>AD104</f>
        <v>81.099429473608666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50.824995796199765</v>
      </c>
      <c r="P9" s="74" t="s">
        <v>84</v>
      </c>
      <c r="S9" s="107" t="s">
        <v>7</v>
      </c>
      <c r="T9" s="108"/>
      <c r="U9" s="108"/>
      <c r="V9" s="108">
        <v>5441499064</v>
      </c>
      <c r="W9" s="108">
        <v>5686067173</v>
      </c>
      <c r="X9" s="108">
        <v>5876687926</v>
      </c>
      <c r="Y9" s="108">
        <v>6024421993</v>
      </c>
      <c r="Z9" s="108">
        <v>6390428781</v>
      </c>
      <c r="AB9" s="109" t="str">
        <f>TEXT(Z9/1000000,"$#,###.0")&amp;" mil"</f>
        <v>$6,390.4 mil</v>
      </c>
      <c r="AD9" s="110">
        <f t="shared" si="0"/>
        <v>6.0753843011873476E-2</v>
      </c>
      <c r="AF9" s="110">
        <f t="shared" si="1"/>
        <v>0.17438755494381164</v>
      </c>
    </row>
    <row r="10" spans="1:32" x14ac:dyDescent="0.25">
      <c r="A10" s="30" t="s">
        <v>17</v>
      </c>
      <c r="B10" s="71"/>
      <c r="C10" s="72"/>
      <c r="D10" s="73">
        <f>AD105</f>
        <v>13.568481108041192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49.114049100386751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87.105893727930052</v>
      </c>
      <c r="P11" s="74" t="s">
        <v>84</v>
      </c>
      <c r="S11" s="107" t="s">
        <v>29</v>
      </c>
      <c r="T11" s="112"/>
      <c r="U11" s="112"/>
      <c r="V11" s="112">
        <v>116946</v>
      </c>
      <c r="W11" s="112">
        <v>119608</v>
      </c>
      <c r="X11" s="112">
        <v>116687</v>
      </c>
      <c r="Y11" s="112">
        <v>115678</v>
      </c>
      <c r="Z11" s="112">
        <v>127081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5.6457037161594084</v>
      </c>
      <c r="P12" s="74" t="s">
        <v>84</v>
      </c>
      <c r="S12" s="107" t="s">
        <v>30</v>
      </c>
      <c r="T12" s="112"/>
      <c r="U12" s="112"/>
      <c r="V12" s="112">
        <v>11385</v>
      </c>
      <c r="W12" s="112">
        <v>11739</v>
      </c>
      <c r="X12" s="112">
        <v>11610</v>
      </c>
      <c r="Y12" s="112">
        <v>12085</v>
      </c>
      <c r="Z12" s="112">
        <v>12266</v>
      </c>
    </row>
    <row r="13" spans="1:32" ht="15" customHeight="1" x14ac:dyDescent="0.25">
      <c r="A13" s="30" t="s">
        <v>19</v>
      </c>
      <c r="B13" s="72"/>
      <c r="C13" s="72"/>
      <c r="D13" s="73">
        <f>AD108</f>
        <v>14.299759589508055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7.2473516058516898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14.582511033765117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22.546198284832609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18.244209021734562</v>
      </c>
      <c r="P15" s="74" t="s">
        <v>84</v>
      </c>
      <c r="S15" s="115" t="s">
        <v>60</v>
      </c>
      <c r="T15" s="115"/>
      <c r="U15" s="116"/>
      <c r="V15" s="116">
        <v>408</v>
      </c>
      <c r="W15" s="116">
        <v>388</v>
      </c>
      <c r="X15" s="116">
        <v>400</v>
      </c>
      <c r="Y15" s="112">
        <v>404</v>
      </c>
      <c r="Z15" s="112">
        <v>425</v>
      </c>
      <c r="AB15" s="117">
        <f t="shared" ref="AB15:AB34" si="2">IF(Z15="np",0,Z15/$Z$34)</f>
        <v>3.0499181904297154E-3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43.240876960063154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81.755790978265438</v>
      </c>
      <c r="P16" s="37" t="s">
        <v>84</v>
      </c>
      <c r="S16" s="115" t="s">
        <v>61</v>
      </c>
      <c r="T16" s="115"/>
      <c r="U16" s="116"/>
      <c r="V16" s="116">
        <v>148</v>
      </c>
      <c r="W16" s="116">
        <v>130</v>
      </c>
      <c r="X16" s="116">
        <v>140</v>
      </c>
      <c r="Y16" s="112">
        <v>138</v>
      </c>
      <c r="Z16" s="112">
        <v>104</v>
      </c>
      <c r="AB16" s="117">
        <f t="shared" si="2"/>
        <v>7.4633292189338926E-4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9941</v>
      </c>
      <c r="W17" s="116">
        <v>9981</v>
      </c>
      <c r="X17" s="116">
        <v>9496</v>
      </c>
      <c r="Y17" s="112">
        <v>9511</v>
      </c>
      <c r="Z17" s="112">
        <v>9864</v>
      </c>
      <c r="AB17" s="117">
        <f t="shared" si="2"/>
        <v>7.0786807130349919E-2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795</v>
      </c>
      <c r="W18" s="116">
        <v>826</v>
      </c>
      <c r="X18" s="116">
        <v>807</v>
      </c>
      <c r="Y18" s="112">
        <v>839</v>
      </c>
      <c r="Z18" s="112">
        <v>840</v>
      </c>
      <c r="AB18" s="117">
        <f t="shared" si="2"/>
        <v>6.0280735999081432E-3</v>
      </c>
    </row>
    <row r="19" spans="1:28" x14ac:dyDescent="0.25">
      <c r="A19" s="63" t="str">
        <f>$S$1&amp;" ("&amp;$V$2&amp;" to "&amp;$Z$2&amp;")"</f>
        <v>Knox (2017-18 to 2021-22)</v>
      </c>
      <c r="B19" s="63"/>
      <c r="C19" s="63"/>
      <c r="D19" s="63"/>
      <c r="E19" s="63"/>
      <c r="F19" s="63"/>
      <c r="G19" s="63" t="str">
        <f>$S$1&amp;" ("&amp;$V$2&amp;" to "&amp;$Z$2&amp;")"</f>
        <v>Knox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10245</v>
      </c>
      <c r="W19" s="116">
        <v>10412</v>
      </c>
      <c r="X19" s="116">
        <v>10138</v>
      </c>
      <c r="Y19" s="112">
        <v>10202</v>
      </c>
      <c r="Z19" s="112">
        <v>10793</v>
      </c>
      <c r="AB19" s="117">
        <f t="shared" si="2"/>
        <v>7.7453569480724516E-2</v>
      </c>
    </row>
    <row r="20" spans="1:28" x14ac:dyDescent="0.25">
      <c r="S20" s="115" t="s">
        <v>65</v>
      </c>
      <c r="T20" s="115"/>
      <c r="U20" s="116"/>
      <c r="V20" s="116">
        <v>8188</v>
      </c>
      <c r="W20" s="116">
        <v>8247</v>
      </c>
      <c r="X20" s="116">
        <v>7766</v>
      </c>
      <c r="Y20" s="112">
        <v>7639</v>
      </c>
      <c r="Z20" s="112">
        <v>8017</v>
      </c>
      <c r="AB20" s="117">
        <f t="shared" si="2"/>
        <v>5.7532221488647131E-2</v>
      </c>
    </row>
    <row r="21" spans="1:28" x14ac:dyDescent="0.25">
      <c r="S21" s="115" t="s">
        <v>66</v>
      </c>
      <c r="T21" s="115"/>
      <c r="U21" s="116"/>
      <c r="V21" s="116">
        <v>13438</v>
      </c>
      <c r="W21" s="116">
        <v>13327</v>
      </c>
      <c r="X21" s="116">
        <v>13694</v>
      </c>
      <c r="Y21" s="112">
        <v>14046</v>
      </c>
      <c r="Z21" s="112">
        <v>15487</v>
      </c>
      <c r="AB21" s="117">
        <f t="shared" si="2"/>
        <v>0.11113901885925884</v>
      </c>
    </row>
    <row r="22" spans="1:28" x14ac:dyDescent="0.25">
      <c r="S22" s="115" t="s">
        <v>67</v>
      </c>
      <c r="T22" s="115"/>
      <c r="U22" s="116"/>
      <c r="V22" s="116">
        <v>6824</v>
      </c>
      <c r="W22" s="116">
        <v>7755</v>
      </c>
      <c r="X22" s="116">
        <v>7181</v>
      </c>
      <c r="Y22" s="112">
        <v>7252</v>
      </c>
      <c r="Z22" s="112">
        <v>8796</v>
      </c>
      <c r="AB22" s="117">
        <f t="shared" si="2"/>
        <v>6.312254212475242E-2</v>
      </c>
    </row>
    <row r="23" spans="1:28" x14ac:dyDescent="0.25">
      <c r="S23" s="115" t="s">
        <v>68</v>
      </c>
      <c r="T23" s="115"/>
      <c r="U23" s="116"/>
      <c r="V23" s="116">
        <v>3880</v>
      </c>
      <c r="W23" s="116">
        <v>3864</v>
      </c>
      <c r="X23" s="116">
        <v>3684</v>
      </c>
      <c r="Y23" s="112">
        <v>3734</v>
      </c>
      <c r="Z23" s="112">
        <v>4145</v>
      </c>
      <c r="AB23" s="117">
        <f t="shared" si="2"/>
        <v>2.9745672704308636E-2</v>
      </c>
    </row>
    <row r="24" spans="1:28" x14ac:dyDescent="0.25">
      <c r="S24" s="115" t="s">
        <v>69</v>
      </c>
      <c r="T24" s="115"/>
      <c r="U24" s="116"/>
      <c r="V24" s="116">
        <v>2318</v>
      </c>
      <c r="W24" s="116">
        <v>2412</v>
      </c>
      <c r="X24" s="116">
        <v>2176</v>
      </c>
      <c r="Y24" s="112">
        <v>2116</v>
      </c>
      <c r="Z24" s="112">
        <v>2308</v>
      </c>
      <c r="AB24" s="117">
        <f t="shared" si="2"/>
        <v>1.6562849843557138E-2</v>
      </c>
    </row>
    <row r="25" spans="1:28" x14ac:dyDescent="0.25">
      <c r="S25" s="115" t="s">
        <v>70</v>
      </c>
      <c r="T25" s="115"/>
      <c r="U25" s="116"/>
      <c r="V25" s="116">
        <v>5549</v>
      </c>
      <c r="W25" s="116">
        <v>5659</v>
      </c>
      <c r="X25" s="116">
        <v>5909</v>
      </c>
      <c r="Y25" s="112">
        <v>5778</v>
      </c>
      <c r="Z25" s="112">
        <v>6615</v>
      </c>
      <c r="AB25" s="117">
        <f t="shared" si="2"/>
        <v>4.7471079599276635E-2</v>
      </c>
    </row>
    <row r="26" spans="1:28" x14ac:dyDescent="0.25">
      <c r="S26" s="115" t="s">
        <v>71</v>
      </c>
      <c r="T26" s="115"/>
      <c r="U26" s="116"/>
      <c r="V26" s="116">
        <v>2422</v>
      </c>
      <c r="W26" s="116">
        <v>2403</v>
      </c>
      <c r="X26" s="116">
        <v>2319</v>
      </c>
      <c r="Y26" s="112">
        <v>2334</v>
      </c>
      <c r="Z26" s="112">
        <v>2433</v>
      </c>
      <c r="AB26" s="117">
        <f t="shared" si="2"/>
        <v>1.7459884605448232E-2</v>
      </c>
    </row>
    <row r="27" spans="1:28" x14ac:dyDescent="0.25">
      <c r="S27" s="115" t="s">
        <v>72</v>
      </c>
      <c r="T27" s="115"/>
      <c r="U27" s="116"/>
      <c r="V27" s="116">
        <v>10409</v>
      </c>
      <c r="W27" s="116">
        <v>10957</v>
      </c>
      <c r="X27" s="116">
        <v>10673</v>
      </c>
      <c r="Y27" s="112">
        <v>10881</v>
      </c>
      <c r="Z27" s="112">
        <v>11742</v>
      </c>
      <c r="AB27" s="117">
        <f t="shared" si="2"/>
        <v>8.4263857393001698E-2</v>
      </c>
    </row>
    <row r="28" spans="1:28" x14ac:dyDescent="0.25">
      <c r="S28" s="115" t="s">
        <v>73</v>
      </c>
      <c r="T28" s="115"/>
      <c r="U28" s="116"/>
      <c r="V28" s="116">
        <v>11683</v>
      </c>
      <c r="W28" s="116">
        <v>11984</v>
      </c>
      <c r="X28" s="116">
        <v>11603</v>
      </c>
      <c r="Y28" s="112">
        <v>10862</v>
      </c>
      <c r="Z28" s="112">
        <v>12024</v>
      </c>
      <c r="AB28" s="117">
        <f t="shared" si="2"/>
        <v>8.6287567815827998E-2</v>
      </c>
    </row>
    <row r="29" spans="1:28" x14ac:dyDescent="0.25">
      <c r="S29" s="115" t="s">
        <v>74</v>
      </c>
      <c r="T29" s="115"/>
      <c r="U29" s="116"/>
      <c r="V29" s="116">
        <v>4795</v>
      </c>
      <c r="W29" s="116">
        <v>8382</v>
      </c>
      <c r="X29" s="116">
        <v>5115</v>
      </c>
      <c r="Y29" s="112">
        <v>5092</v>
      </c>
      <c r="Z29" s="112">
        <v>5899</v>
      </c>
      <c r="AB29" s="117">
        <f t="shared" si="2"/>
        <v>4.2332864483164451E-2</v>
      </c>
    </row>
    <row r="30" spans="1:28" x14ac:dyDescent="0.25">
      <c r="S30" s="115" t="s">
        <v>75</v>
      </c>
      <c r="T30" s="115"/>
      <c r="U30" s="116"/>
      <c r="V30" s="116">
        <v>9806</v>
      </c>
      <c r="W30" s="116">
        <v>7712</v>
      </c>
      <c r="X30" s="116">
        <v>10050</v>
      </c>
      <c r="Y30" s="112">
        <v>9676</v>
      </c>
      <c r="Z30" s="112">
        <v>10574</v>
      </c>
      <c r="AB30" s="117">
        <f t="shared" si="2"/>
        <v>7.5881964577891328E-2</v>
      </c>
    </row>
    <row r="31" spans="1:28" x14ac:dyDescent="0.25">
      <c r="S31" s="115" t="s">
        <v>76</v>
      </c>
      <c r="T31" s="115"/>
      <c r="U31" s="116"/>
      <c r="V31" s="116">
        <v>14477</v>
      </c>
      <c r="W31" s="116">
        <v>14857</v>
      </c>
      <c r="X31" s="116">
        <v>15510</v>
      </c>
      <c r="Y31" s="112">
        <v>16439</v>
      </c>
      <c r="Z31" s="112">
        <v>18385</v>
      </c>
      <c r="AB31" s="117">
        <f t="shared" si="2"/>
        <v>0.13193587277894192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2523</v>
      </c>
      <c r="W32" s="116">
        <v>2643</v>
      </c>
      <c r="X32" s="116">
        <v>2668</v>
      </c>
      <c r="Y32" s="112">
        <v>2586</v>
      </c>
      <c r="Z32" s="112">
        <v>2810</v>
      </c>
      <c r="AB32" s="117">
        <f t="shared" si="2"/>
        <v>2.0165341447311767E-2</v>
      </c>
    </row>
    <row r="33" spans="19:32" x14ac:dyDescent="0.25">
      <c r="S33" s="115" t="s">
        <v>78</v>
      </c>
      <c r="T33" s="115"/>
      <c r="U33" s="116"/>
      <c r="V33" s="116">
        <v>5020</v>
      </c>
      <c r="W33" s="116">
        <v>5101</v>
      </c>
      <c r="X33" s="116">
        <v>5194</v>
      </c>
      <c r="Y33" s="112">
        <v>5219</v>
      </c>
      <c r="Z33" s="112">
        <v>5481</v>
      </c>
      <c r="AB33" s="117">
        <f t="shared" si="2"/>
        <v>3.9333180239400641E-2</v>
      </c>
    </row>
    <row r="34" spans="19:32" x14ac:dyDescent="0.25">
      <c r="S34" s="118" t="s">
        <v>53</v>
      </c>
      <c r="T34" s="118"/>
      <c r="U34" s="119"/>
      <c r="V34" s="119">
        <v>128332</v>
      </c>
      <c r="W34" s="119">
        <v>131344</v>
      </c>
      <c r="X34" s="119">
        <v>128295</v>
      </c>
      <c r="Y34" s="120">
        <v>127763</v>
      </c>
      <c r="Z34" s="120">
        <v>139348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79493</v>
      </c>
      <c r="W37" s="112">
        <v>79119</v>
      </c>
      <c r="X37" s="112">
        <v>79877</v>
      </c>
      <c r="Y37" s="112">
        <v>78974</v>
      </c>
      <c r="Z37" s="112">
        <v>77789</v>
      </c>
      <c r="AB37" s="132">
        <f>Z37/Z40*100</f>
        <v>81.755790978265438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13783</v>
      </c>
      <c r="W38" s="112">
        <v>15336</v>
      </c>
      <c r="X38" s="112">
        <v>14751</v>
      </c>
      <c r="Y38" s="112">
        <v>14281</v>
      </c>
      <c r="Z38" s="112">
        <v>17359</v>
      </c>
      <c r="AB38" s="132">
        <f>Z38/Z40*100</f>
        <v>18.244209021734562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93276</v>
      </c>
      <c r="W40" s="112">
        <v>94455</v>
      </c>
      <c r="X40" s="112">
        <v>94628</v>
      </c>
      <c r="Y40" s="112">
        <v>93255</v>
      </c>
      <c r="Z40" s="112">
        <v>95148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27</v>
      </c>
      <c r="W44" s="112">
        <v>21</v>
      </c>
      <c r="X44" s="112">
        <v>24</v>
      </c>
      <c r="Y44" s="112">
        <v>25</v>
      </c>
      <c r="Z44" s="112">
        <v>29</v>
      </c>
    </row>
    <row r="45" spans="19:32" x14ac:dyDescent="0.25">
      <c r="S45" s="115" t="s">
        <v>37</v>
      </c>
      <c r="T45" s="115"/>
      <c r="U45" s="112"/>
      <c r="V45" s="112">
        <v>1010</v>
      </c>
      <c r="W45" s="112">
        <v>1274</v>
      </c>
      <c r="X45" s="112">
        <v>1101</v>
      </c>
      <c r="Y45" s="112">
        <v>1109</v>
      </c>
      <c r="Z45" s="112">
        <v>1623</v>
      </c>
    </row>
    <row r="46" spans="19:32" x14ac:dyDescent="0.25">
      <c r="S46" s="115" t="s">
        <v>38</v>
      </c>
      <c r="T46" s="115"/>
      <c r="U46" s="112"/>
      <c r="V46" s="112">
        <v>3591</v>
      </c>
      <c r="W46" s="112">
        <v>3637</v>
      </c>
      <c r="X46" s="112">
        <v>3268</v>
      </c>
      <c r="Y46" s="112">
        <v>3315</v>
      </c>
      <c r="Z46" s="112">
        <v>4191</v>
      </c>
    </row>
    <row r="47" spans="19:32" x14ac:dyDescent="0.25">
      <c r="S47" s="115" t="s">
        <v>39</v>
      </c>
      <c r="T47" s="115"/>
      <c r="U47" s="112"/>
      <c r="V47" s="112">
        <v>6398</v>
      </c>
      <c r="W47" s="112">
        <v>6576</v>
      </c>
      <c r="X47" s="112">
        <v>6218</v>
      </c>
      <c r="Y47" s="112">
        <v>5919</v>
      </c>
      <c r="Z47" s="112">
        <v>6544</v>
      </c>
    </row>
    <row r="48" spans="19:32" x14ac:dyDescent="0.25">
      <c r="S48" s="115" t="s">
        <v>40</v>
      </c>
      <c r="T48" s="115"/>
      <c r="U48" s="112"/>
      <c r="V48" s="112">
        <v>7895</v>
      </c>
      <c r="W48" s="112">
        <v>7972</v>
      </c>
      <c r="X48" s="112">
        <v>7718</v>
      </c>
      <c r="Y48" s="112">
        <v>7423</v>
      </c>
      <c r="Z48" s="112">
        <v>7793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7586</v>
      </c>
      <c r="W49" s="112">
        <v>7594</v>
      </c>
      <c r="X49" s="112">
        <v>7563</v>
      </c>
      <c r="Y49" s="112">
        <v>7269</v>
      </c>
      <c r="Z49" s="112">
        <v>7573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Knox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6942</v>
      </c>
      <c r="W50" s="112">
        <v>7071</v>
      </c>
      <c r="X50" s="112">
        <v>7299</v>
      </c>
      <c r="Y50" s="112">
        <v>7155</v>
      </c>
      <c r="Z50" s="112">
        <v>7694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6218</v>
      </c>
      <c r="W51" s="112">
        <v>6273</v>
      </c>
      <c r="X51" s="112">
        <v>6291</v>
      </c>
      <c r="Y51" s="112">
        <v>6484</v>
      </c>
      <c r="Z51" s="112">
        <v>6952</v>
      </c>
    </row>
    <row r="52" spans="1:26" ht="15" customHeight="1" x14ac:dyDescent="0.25">
      <c r="S52" s="115" t="s">
        <v>44</v>
      </c>
      <c r="T52" s="115"/>
      <c r="U52" s="112"/>
      <c r="V52" s="112">
        <v>6412</v>
      </c>
      <c r="W52" s="112">
        <v>6390</v>
      </c>
      <c r="X52" s="112">
        <v>6293</v>
      </c>
      <c r="Y52" s="112">
        <v>6175</v>
      </c>
      <c r="Z52" s="112">
        <v>6344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5878</v>
      </c>
      <c r="W53" s="112">
        <v>5778</v>
      </c>
      <c r="X53" s="112">
        <v>5704</v>
      </c>
      <c r="Y53" s="112">
        <v>5764</v>
      </c>
      <c r="Z53" s="112">
        <v>6171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5670</v>
      </c>
      <c r="W54" s="112">
        <v>5658</v>
      </c>
      <c r="X54" s="112">
        <v>5612</v>
      </c>
      <c r="Y54" s="112">
        <v>5446</v>
      </c>
      <c r="Z54" s="112">
        <v>5422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4086</v>
      </c>
      <c r="W55" s="112">
        <v>4285</v>
      </c>
      <c r="X55" s="112">
        <v>4149</v>
      </c>
      <c r="Y55" s="112">
        <v>4344</v>
      </c>
      <c r="Z55" s="112">
        <v>4567</v>
      </c>
    </row>
    <row r="56" spans="1:26" ht="15" customHeight="1" x14ac:dyDescent="0.25">
      <c r="S56" s="115" t="s">
        <v>48</v>
      </c>
      <c r="T56" s="115"/>
      <c r="U56" s="112"/>
      <c r="V56" s="112">
        <v>2086</v>
      </c>
      <c r="W56" s="112">
        <v>2225</v>
      </c>
      <c r="X56" s="112">
        <v>2192</v>
      </c>
      <c r="Y56" s="112">
        <v>2197</v>
      </c>
      <c r="Z56" s="112">
        <v>2503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785</v>
      </c>
      <c r="W57" s="112">
        <v>838</v>
      </c>
      <c r="X57" s="112">
        <v>908</v>
      </c>
      <c r="Y57" s="112">
        <v>915</v>
      </c>
      <c r="Z57" s="112">
        <v>1004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260</v>
      </c>
      <c r="W58" s="112">
        <v>273</v>
      </c>
      <c r="X58" s="112">
        <v>294</v>
      </c>
      <c r="Y58" s="112">
        <v>293</v>
      </c>
      <c r="Z58" s="112">
        <v>348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121</v>
      </c>
      <c r="W59" s="112">
        <v>122</v>
      </c>
      <c r="X59" s="112">
        <v>120</v>
      </c>
      <c r="Y59" s="112">
        <v>115</v>
      </c>
      <c r="Z59" s="112">
        <v>116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82</v>
      </c>
      <c r="W60" s="112">
        <v>71</v>
      </c>
      <c r="X60" s="112">
        <v>65</v>
      </c>
      <c r="Y60" s="112">
        <v>60</v>
      </c>
      <c r="Z60" s="112">
        <v>58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65053</v>
      </c>
      <c r="W61" s="112">
        <v>66057</v>
      </c>
      <c r="X61" s="112">
        <v>64820</v>
      </c>
      <c r="Y61" s="112">
        <v>64008</v>
      </c>
      <c r="Z61" s="112">
        <v>68928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22</v>
      </c>
      <c r="W63" s="112">
        <v>20</v>
      </c>
      <c r="X63" s="112">
        <v>17</v>
      </c>
      <c r="Y63" s="112">
        <v>19</v>
      </c>
      <c r="Z63" s="112">
        <v>29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1204</v>
      </c>
      <c r="W64" s="112">
        <v>1419</v>
      </c>
      <c r="X64" s="112">
        <v>1207</v>
      </c>
      <c r="Y64" s="112">
        <v>1308</v>
      </c>
      <c r="Z64" s="112">
        <v>1871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Knox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3690</v>
      </c>
      <c r="W65" s="112">
        <v>3981</v>
      </c>
      <c r="X65" s="112">
        <v>3501</v>
      </c>
      <c r="Y65" s="112">
        <v>3618</v>
      </c>
      <c r="Z65" s="112">
        <v>4583</v>
      </c>
    </row>
    <row r="66" spans="1:26" x14ac:dyDescent="0.25">
      <c r="S66" s="115" t="s">
        <v>39</v>
      </c>
      <c r="T66" s="115"/>
      <c r="U66" s="112"/>
      <c r="V66" s="112">
        <v>6686</v>
      </c>
      <c r="W66" s="112">
        <v>6685</v>
      </c>
      <c r="X66" s="112">
        <v>6164</v>
      </c>
      <c r="Y66" s="112">
        <v>6160</v>
      </c>
      <c r="Z66" s="112">
        <v>6814</v>
      </c>
    </row>
    <row r="67" spans="1:26" x14ac:dyDescent="0.25">
      <c r="S67" s="115" t="s">
        <v>40</v>
      </c>
      <c r="T67" s="115"/>
      <c r="U67" s="112"/>
      <c r="V67" s="112">
        <v>7945</v>
      </c>
      <c r="W67" s="112">
        <v>7910</v>
      </c>
      <c r="X67" s="112">
        <v>7526</v>
      </c>
      <c r="Y67" s="112">
        <v>7310</v>
      </c>
      <c r="Z67" s="112">
        <v>7837</v>
      </c>
    </row>
    <row r="68" spans="1:26" x14ac:dyDescent="0.25">
      <c r="S68" s="115" t="s">
        <v>41</v>
      </c>
      <c r="T68" s="115"/>
      <c r="U68" s="112"/>
      <c r="V68" s="112">
        <v>7096</v>
      </c>
      <c r="W68" s="112">
        <v>7364</v>
      </c>
      <c r="X68" s="112">
        <v>7265</v>
      </c>
      <c r="Y68" s="112">
        <v>7251</v>
      </c>
      <c r="Z68" s="112">
        <v>7798</v>
      </c>
    </row>
    <row r="69" spans="1:26" x14ac:dyDescent="0.25">
      <c r="S69" s="115" t="s">
        <v>42</v>
      </c>
      <c r="T69" s="115"/>
      <c r="U69" s="112"/>
      <c r="V69" s="112">
        <v>6223</v>
      </c>
      <c r="W69" s="112">
        <v>6561</v>
      </c>
      <c r="X69" s="112">
        <v>6682</v>
      </c>
      <c r="Y69" s="112">
        <v>6823</v>
      </c>
      <c r="Z69" s="112">
        <v>7558</v>
      </c>
    </row>
    <row r="70" spans="1:26" x14ac:dyDescent="0.25">
      <c r="S70" s="115" t="s">
        <v>43</v>
      </c>
      <c r="T70" s="115"/>
      <c r="U70" s="112"/>
      <c r="V70" s="112">
        <v>5933</v>
      </c>
      <c r="W70" s="112">
        <v>6057</v>
      </c>
      <c r="X70" s="112">
        <v>6123</v>
      </c>
      <c r="Y70" s="112">
        <v>6371</v>
      </c>
      <c r="Z70" s="112">
        <v>7182</v>
      </c>
    </row>
    <row r="71" spans="1:26" x14ac:dyDescent="0.25">
      <c r="S71" s="115" t="s">
        <v>44</v>
      </c>
      <c r="T71" s="115"/>
      <c r="U71" s="112"/>
      <c r="V71" s="112">
        <v>6585</v>
      </c>
      <c r="W71" s="112">
        <v>6703</v>
      </c>
      <c r="X71" s="112">
        <v>6461</v>
      </c>
      <c r="Y71" s="112">
        <v>6320</v>
      </c>
      <c r="Z71" s="112">
        <v>6660</v>
      </c>
    </row>
    <row r="72" spans="1:26" x14ac:dyDescent="0.25">
      <c r="S72" s="115" t="s">
        <v>45</v>
      </c>
      <c r="T72" s="115"/>
      <c r="U72" s="112"/>
      <c r="V72" s="112">
        <v>6186</v>
      </c>
      <c r="W72" s="112">
        <v>6307</v>
      </c>
      <c r="X72" s="112">
        <v>6218</v>
      </c>
      <c r="Y72" s="112">
        <v>6218</v>
      </c>
      <c r="Z72" s="112">
        <v>6760</v>
      </c>
    </row>
    <row r="73" spans="1:26" x14ac:dyDescent="0.25">
      <c r="S73" s="115" t="s">
        <v>46</v>
      </c>
      <c r="T73" s="115"/>
      <c r="U73" s="112"/>
      <c r="V73" s="112">
        <v>5471</v>
      </c>
      <c r="W73" s="112">
        <v>5647</v>
      </c>
      <c r="X73" s="112">
        <v>5529</v>
      </c>
      <c r="Y73" s="112">
        <v>5400</v>
      </c>
      <c r="Z73" s="112">
        <v>5790</v>
      </c>
    </row>
    <row r="74" spans="1:26" x14ac:dyDescent="0.25">
      <c r="S74" s="115" t="s">
        <v>47</v>
      </c>
      <c r="T74" s="115"/>
      <c r="U74" s="112"/>
      <c r="V74" s="112">
        <v>3774</v>
      </c>
      <c r="W74" s="112">
        <v>3924</v>
      </c>
      <c r="X74" s="112">
        <v>3954</v>
      </c>
      <c r="Y74" s="112">
        <v>3982</v>
      </c>
      <c r="Z74" s="112">
        <v>4221</v>
      </c>
    </row>
    <row r="75" spans="1:26" x14ac:dyDescent="0.25">
      <c r="S75" s="115" t="s">
        <v>48</v>
      </c>
      <c r="T75" s="115"/>
      <c r="U75" s="112"/>
      <c r="V75" s="112">
        <v>1493</v>
      </c>
      <c r="W75" s="112">
        <v>1712</v>
      </c>
      <c r="X75" s="112">
        <v>1791</v>
      </c>
      <c r="Y75" s="112">
        <v>1874</v>
      </c>
      <c r="Z75" s="112">
        <v>2100</v>
      </c>
    </row>
    <row r="76" spans="1:26" x14ac:dyDescent="0.25">
      <c r="S76" s="115" t="s">
        <v>49</v>
      </c>
      <c r="T76" s="115"/>
      <c r="U76" s="112"/>
      <c r="V76" s="112">
        <v>494</v>
      </c>
      <c r="W76" s="112">
        <v>535</v>
      </c>
      <c r="X76" s="112">
        <v>565</v>
      </c>
      <c r="Y76" s="112">
        <v>580</v>
      </c>
      <c r="Z76" s="112">
        <v>678</v>
      </c>
    </row>
    <row r="77" spans="1:26" x14ac:dyDescent="0.25">
      <c r="S77" s="115" t="s">
        <v>50</v>
      </c>
      <c r="T77" s="115"/>
      <c r="U77" s="112"/>
      <c r="V77" s="112">
        <v>207</v>
      </c>
      <c r="W77" s="112">
        <v>206</v>
      </c>
      <c r="X77" s="112">
        <v>198</v>
      </c>
      <c r="Y77" s="112">
        <v>207</v>
      </c>
      <c r="Z77" s="112">
        <v>236</v>
      </c>
    </row>
    <row r="78" spans="1:26" x14ac:dyDescent="0.25">
      <c r="S78" s="115" t="s">
        <v>51</v>
      </c>
      <c r="T78" s="115"/>
      <c r="U78" s="112"/>
      <c r="V78" s="112">
        <v>136</v>
      </c>
      <c r="W78" s="112">
        <v>139</v>
      </c>
      <c r="X78" s="112">
        <v>141</v>
      </c>
      <c r="Y78" s="112">
        <v>126</v>
      </c>
      <c r="Z78" s="112">
        <v>107</v>
      </c>
    </row>
    <row r="79" spans="1:26" x14ac:dyDescent="0.25">
      <c r="S79" s="115" t="s">
        <v>52</v>
      </c>
      <c r="T79" s="115"/>
      <c r="U79" s="112"/>
      <c r="V79" s="112">
        <v>145</v>
      </c>
      <c r="W79" s="112">
        <v>137</v>
      </c>
      <c r="X79" s="112">
        <v>154</v>
      </c>
      <c r="Y79" s="112">
        <v>135</v>
      </c>
      <c r="Z79" s="112">
        <v>130</v>
      </c>
    </row>
    <row r="80" spans="1:26" x14ac:dyDescent="0.25">
      <c r="S80" s="118" t="s">
        <v>53</v>
      </c>
      <c r="T80" s="118"/>
      <c r="U80" s="112"/>
      <c r="V80" s="112">
        <v>63284</v>
      </c>
      <c r="W80" s="112">
        <v>65287</v>
      </c>
      <c r="X80" s="112">
        <v>63476</v>
      </c>
      <c r="Y80" s="112">
        <v>63702</v>
      </c>
      <c r="Z80" s="112">
        <v>70356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Knox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6626</v>
      </c>
      <c r="W83" s="112">
        <v>6678</v>
      </c>
      <c r="X83" s="112">
        <v>6835</v>
      </c>
      <c r="Y83" s="112">
        <v>6756</v>
      </c>
      <c r="Z83" s="112">
        <v>6807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8222</v>
      </c>
      <c r="W84" s="112">
        <v>8509</v>
      </c>
      <c r="X84" s="112">
        <v>8611</v>
      </c>
      <c r="Y84" s="112">
        <v>8618</v>
      </c>
      <c r="Z84" s="112">
        <v>8916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8873</v>
      </c>
      <c r="W85" s="112">
        <v>9069</v>
      </c>
      <c r="X85" s="112">
        <v>8930</v>
      </c>
      <c r="Y85" s="112">
        <v>8704</v>
      </c>
      <c r="Z85" s="112">
        <v>8717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139,345</v>
      </c>
      <c r="D86" s="96">
        <f t="shared" ref="D86:D91" si="4">AD4</f>
        <v>9.065222325712452E-2</v>
      </c>
      <c r="E86" s="97">
        <f t="shared" ref="E86:E91" si="5">AD4</f>
        <v>9.065222325712452E-2</v>
      </c>
      <c r="F86" s="96">
        <f t="shared" ref="F86:F91" si="6">AF4</f>
        <v>8.5824937076778074E-2</v>
      </c>
      <c r="G86" s="97">
        <f t="shared" ref="G86:G91" si="7">AF4</f>
        <v>8.5824937076778074E-2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2223</v>
      </c>
      <c r="W86" s="112">
        <v>2279</v>
      </c>
      <c r="X86" s="112">
        <v>2294</v>
      </c>
      <c r="Y86" s="112">
        <v>2246</v>
      </c>
      <c r="Z86" s="112">
        <v>2323</v>
      </c>
    </row>
    <row r="87" spans="1:30" ht="15" customHeight="1" x14ac:dyDescent="0.25">
      <c r="A87" s="98" t="s">
        <v>4</v>
      </c>
      <c r="B87" s="49"/>
      <c r="C87" s="57" t="str">
        <f t="shared" si="3"/>
        <v>68,929</v>
      </c>
      <c r="D87" s="96">
        <f t="shared" si="4"/>
        <v>7.6881014873140918E-2</v>
      </c>
      <c r="E87" s="97">
        <f t="shared" si="5"/>
        <v>7.6881014873140918E-2</v>
      </c>
      <c r="F87" s="96">
        <f t="shared" si="6"/>
        <v>5.958218683227523E-2</v>
      </c>
      <c r="G87" s="97">
        <f t="shared" si="7"/>
        <v>5.958218683227523E-2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3153</v>
      </c>
      <c r="W87" s="112">
        <v>3203</v>
      </c>
      <c r="X87" s="112">
        <v>3158</v>
      </c>
      <c r="Y87" s="112">
        <v>3150</v>
      </c>
      <c r="Z87" s="112">
        <v>3149</v>
      </c>
    </row>
    <row r="88" spans="1:30" ht="15" customHeight="1" x14ac:dyDescent="0.25">
      <c r="A88" s="98" t="s">
        <v>5</v>
      </c>
      <c r="B88" s="49"/>
      <c r="C88" s="57" t="str">
        <f t="shared" si="3"/>
        <v>70,358</v>
      </c>
      <c r="D88" s="96">
        <f t="shared" si="4"/>
        <v>0.10448651533703801</v>
      </c>
      <c r="E88" s="97">
        <f t="shared" si="5"/>
        <v>0.10448651533703801</v>
      </c>
      <c r="F88" s="96">
        <f t="shared" si="6"/>
        <v>0.1117466738299151</v>
      </c>
      <c r="G88" s="97">
        <f t="shared" si="7"/>
        <v>0.1117466738299151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3213</v>
      </c>
      <c r="W88" s="112">
        <v>3154</v>
      </c>
      <c r="X88" s="112">
        <v>3161</v>
      </c>
      <c r="Y88" s="112">
        <v>3053</v>
      </c>
      <c r="Z88" s="112">
        <v>3162</v>
      </c>
    </row>
    <row r="89" spans="1:30" ht="15" customHeight="1" x14ac:dyDescent="0.25">
      <c r="A89" s="49" t="s">
        <v>6</v>
      </c>
      <c r="B89" s="49"/>
      <c r="C89" s="57" t="str">
        <f t="shared" si="3"/>
        <v>95,152</v>
      </c>
      <c r="D89" s="96">
        <f t="shared" si="4"/>
        <v>2.0429611676515025E-2</v>
      </c>
      <c r="E89" s="97">
        <f t="shared" si="5"/>
        <v>2.0429611676515025E-2</v>
      </c>
      <c r="F89" s="96">
        <f t="shared" si="6"/>
        <v>2.0188915931338425E-2</v>
      </c>
      <c r="G89" s="97">
        <f t="shared" si="7"/>
        <v>2.0188915931338425E-2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3292</v>
      </c>
      <c r="W89" s="112">
        <v>3318</v>
      </c>
      <c r="X89" s="112">
        <v>3270</v>
      </c>
      <c r="Y89" s="112">
        <v>3262</v>
      </c>
      <c r="Z89" s="112">
        <v>3237</v>
      </c>
    </row>
    <row r="90" spans="1:30" ht="15" customHeight="1" x14ac:dyDescent="0.25">
      <c r="A90" s="49" t="s">
        <v>96</v>
      </c>
      <c r="B90" s="49"/>
      <c r="C90" s="57" t="str">
        <f t="shared" si="3"/>
        <v>$50,373</v>
      </c>
      <c r="D90" s="96">
        <f t="shared" si="4"/>
        <v>2.0987924483260034E-3</v>
      </c>
      <c r="E90" s="97">
        <f t="shared" si="5"/>
        <v>2.0987924483260034E-3</v>
      </c>
      <c r="F90" s="96">
        <f t="shared" si="6"/>
        <v>9.1211385988475335E-2</v>
      </c>
      <c r="G90" s="97">
        <f t="shared" si="7"/>
        <v>9.1211385988475335E-2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3931</v>
      </c>
      <c r="W90" s="112">
        <v>4005</v>
      </c>
      <c r="X90" s="112">
        <v>3983</v>
      </c>
      <c r="Y90" s="112">
        <v>3988</v>
      </c>
      <c r="Z90" s="112">
        <v>4122</v>
      </c>
    </row>
    <row r="91" spans="1:30" ht="15" customHeight="1" x14ac:dyDescent="0.25">
      <c r="A91" s="49" t="s">
        <v>7</v>
      </c>
      <c r="B91" s="49"/>
      <c r="C91" s="57" t="str">
        <f t="shared" si="3"/>
        <v>$6,390.4 mil</v>
      </c>
      <c r="D91" s="96">
        <f t="shared" si="4"/>
        <v>6.0753843011873476E-2</v>
      </c>
      <c r="E91" s="97">
        <f t="shared" si="5"/>
        <v>6.0753843011873476E-2</v>
      </c>
      <c r="F91" s="96">
        <f t="shared" si="6"/>
        <v>0.17438755494381164</v>
      </c>
      <c r="G91" s="97">
        <f t="shared" si="7"/>
        <v>0.17438755494381164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48025</v>
      </c>
      <c r="W91" s="112">
        <v>48490</v>
      </c>
      <c r="X91" s="112">
        <v>48480</v>
      </c>
      <c r="Y91" s="112">
        <v>47545</v>
      </c>
      <c r="Z91" s="112">
        <v>48361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3991</v>
      </c>
      <c r="W93" s="112">
        <v>4103</v>
      </c>
      <c r="X93" s="112">
        <v>4290</v>
      </c>
      <c r="Y93" s="112">
        <v>4260</v>
      </c>
      <c r="Z93" s="112">
        <v>4293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9848</v>
      </c>
      <c r="W94" s="112">
        <v>10269</v>
      </c>
      <c r="X94" s="112">
        <v>10420</v>
      </c>
      <c r="Y94" s="112">
        <v>10431</v>
      </c>
      <c r="Z94" s="112">
        <v>10992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1520</v>
      </c>
      <c r="W95" s="112">
        <v>1552</v>
      </c>
      <c r="X95" s="112">
        <v>1635</v>
      </c>
      <c r="Y95" s="112">
        <v>1664</v>
      </c>
      <c r="Z95" s="112">
        <v>1718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5957</v>
      </c>
      <c r="W96" s="112">
        <v>6123</v>
      </c>
      <c r="X96" s="112">
        <v>6217</v>
      </c>
      <c r="Y96" s="112">
        <v>6246</v>
      </c>
      <c r="Z96" s="112">
        <v>6380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9834</v>
      </c>
      <c r="W97" s="112">
        <v>9777</v>
      </c>
      <c r="X97" s="112">
        <v>9553</v>
      </c>
      <c r="Y97" s="112">
        <v>9240</v>
      </c>
      <c r="Z97" s="112">
        <v>9110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4991</v>
      </c>
      <c r="W98" s="112">
        <v>5073</v>
      </c>
      <c r="X98" s="112">
        <v>5051</v>
      </c>
      <c r="Y98" s="112">
        <v>4967</v>
      </c>
      <c r="Z98" s="112">
        <v>5045</v>
      </c>
    </row>
    <row r="99" spans="1:32" ht="15" customHeight="1" x14ac:dyDescent="0.25">
      <c r="S99" s="115" t="s">
        <v>197</v>
      </c>
      <c r="T99" s="115"/>
      <c r="U99" s="112"/>
      <c r="V99" s="112">
        <v>598</v>
      </c>
      <c r="W99" s="112">
        <v>602</v>
      </c>
      <c r="X99" s="112">
        <v>612</v>
      </c>
      <c r="Y99" s="112">
        <v>633</v>
      </c>
      <c r="Z99" s="112">
        <v>674</v>
      </c>
    </row>
    <row r="100" spans="1:32" ht="15" customHeight="1" x14ac:dyDescent="0.25">
      <c r="S100" s="115" t="s">
        <v>58</v>
      </c>
      <c r="T100" s="115"/>
      <c r="U100" s="112"/>
      <c r="V100" s="112">
        <v>2280</v>
      </c>
      <c r="W100" s="112">
        <v>2293</v>
      </c>
      <c r="X100" s="112">
        <v>2298</v>
      </c>
      <c r="Y100" s="112">
        <v>2340</v>
      </c>
      <c r="Z100" s="112">
        <v>2486</v>
      </c>
    </row>
    <row r="101" spans="1:32" x14ac:dyDescent="0.25">
      <c r="A101" s="18"/>
      <c r="S101" s="118" t="s">
        <v>53</v>
      </c>
      <c r="T101" s="118"/>
      <c r="U101" s="112"/>
      <c r="V101" s="112">
        <v>45245</v>
      </c>
      <c r="W101" s="112">
        <v>45961</v>
      </c>
      <c r="X101" s="112">
        <v>46147</v>
      </c>
      <c r="Y101" s="112">
        <v>45652</v>
      </c>
      <c r="Z101" s="112">
        <v>46737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102033</v>
      </c>
      <c r="W104" s="112">
        <v>103696</v>
      </c>
      <c r="X104" s="112">
        <v>103211</v>
      </c>
      <c r="Y104" s="112">
        <v>102928</v>
      </c>
      <c r="Z104" s="112">
        <v>113008</v>
      </c>
      <c r="AB104" s="109" t="str">
        <f>TEXT(Z104,"###,###")</f>
        <v>113,008</v>
      </c>
      <c r="AD104" s="130">
        <f>Z104/($Z$4)*100</f>
        <v>81.099429473608666</v>
      </c>
      <c r="AF104" s="109"/>
    </row>
    <row r="105" spans="1:32" x14ac:dyDescent="0.25">
      <c r="S105" s="115" t="s">
        <v>17</v>
      </c>
      <c r="T105" s="115"/>
      <c r="U105" s="112"/>
      <c r="V105" s="112">
        <v>17325</v>
      </c>
      <c r="W105" s="112">
        <v>18717</v>
      </c>
      <c r="X105" s="112">
        <v>17756</v>
      </c>
      <c r="Y105" s="112">
        <v>17142</v>
      </c>
      <c r="Z105" s="112">
        <v>18907</v>
      </c>
      <c r="AB105" s="109" t="str">
        <f>TEXT(Z105,"###,###")</f>
        <v>18,907</v>
      </c>
      <c r="AD105" s="130">
        <f>Z105/($Z$4)*100</f>
        <v>13.568481108041192</v>
      </c>
      <c r="AF105" s="109"/>
    </row>
    <row r="106" spans="1:32" x14ac:dyDescent="0.25">
      <c r="S106" s="118" t="s">
        <v>53</v>
      </c>
      <c r="T106" s="118"/>
      <c r="U106" s="120"/>
      <c r="V106" s="120">
        <v>119358</v>
      </c>
      <c r="W106" s="120">
        <v>122413</v>
      </c>
      <c r="X106" s="120">
        <v>120967</v>
      </c>
      <c r="Y106" s="120">
        <v>120070</v>
      </c>
      <c r="Z106" s="120">
        <v>131915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21297</v>
      </c>
      <c r="W108" s="112">
        <v>19364</v>
      </c>
      <c r="X108" s="112">
        <v>19732</v>
      </c>
      <c r="Y108" s="112">
        <v>18821</v>
      </c>
      <c r="Z108" s="112">
        <v>19926</v>
      </c>
      <c r="AB108" s="109" t="str">
        <f>TEXT(Z108,"###,###")</f>
        <v>19,926</v>
      </c>
      <c r="AD108" s="130">
        <f>Z108/($Z$4)*100</f>
        <v>14.299759589508055</v>
      </c>
      <c r="AF108" s="109"/>
    </row>
    <row r="109" spans="1:32" x14ac:dyDescent="0.25">
      <c r="S109" s="115" t="s">
        <v>20</v>
      </c>
      <c r="T109" s="115"/>
      <c r="U109" s="112"/>
      <c r="V109" s="112">
        <v>18617</v>
      </c>
      <c r="W109" s="112">
        <v>17560</v>
      </c>
      <c r="X109" s="112">
        <v>17761</v>
      </c>
      <c r="Y109" s="112">
        <v>18723</v>
      </c>
      <c r="Z109" s="112">
        <v>20320</v>
      </c>
      <c r="AB109" s="109" t="str">
        <f>TEXT(Z109,"###,###")</f>
        <v>20,320</v>
      </c>
      <c r="AD109" s="130">
        <f>Z109/($Z$4)*100</f>
        <v>14.582511033765117</v>
      </c>
      <c r="AF109" s="109"/>
    </row>
    <row r="110" spans="1:32" x14ac:dyDescent="0.25">
      <c r="S110" s="115" t="s">
        <v>21</v>
      </c>
      <c r="T110" s="115"/>
      <c r="U110" s="112"/>
      <c r="V110" s="112">
        <v>27585</v>
      </c>
      <c r="W110" s="112">
        <v>31457</v>
      </c>
      <c r="X110" s="112">
        <v>29108</v>
      </c>
      <c r="Y110" s="112">
        <v>28448</v>
      </c>
      <c r="Z110" s="112">
        <v>31417</v>
      </c>
      <c r="AB110" s="109" t="str">
        <f>TEXT(Z110,"###,###")</f>
        <v>31,417</v>
      </c>
      <c r="AD110" s="130">
        <f>Z110/($Z$4)*100</f>
        <v>22.546198284832609</v>
      </c>
      <c r="AF110" s="109"/>
    </row>
    <row r="111" spans="1:32" x14ac:dyDescent="0.25">
      <c r="S111" s="115" t="s">
        <v>22</v>
      </c>
      <c r="T111" s="115"/>
      <c r="U111" s="112"/>
      <c r="V111" s="112">
        <v>52121</v>
      </c>
      <c r="W111" s="112">
        <v>54572</v>
      </c>
      <c r="X111" s="112">
        <v>53495</v>
      </c>
      <c r="Y111" s="112">
        <v>54078</v>
      </c>
      <c r="Z111" s="112">
        <v>60254</v>
      </c>
      <c r="AB111" s="109" t="str">
        <f>TEXT(Z111,"###,###")</f>
        <v>60,254</v>
      </c>
      <c r="AD111" s="130">
        <f>Z111/($Z$4)*100</f>
        <v>43.240876960063154</v>
      </c>
      <c r="AF111" s="109"/>
    </row>
    <row r="112" spans="1:32" x14ac:dyDescent="0.25">
      <c r="S112" s="118" t="s">
        <v>53</v>
      </c>
      <c r="T112" s="118"/>
      <c r="U112" s="112"/>
      <c r="V112" s="112">
        <v>128336</v>
      </c>
      <c r="W112" s="112">
        <v>131346</v>
      </c>
      <c r="X112" s="112">
        <v>128300</v>
      </c>
      <c r="Y112" s="112">
        <v>127763</v>
      </c>
      <c r="Z112" s="112">
        <v>139343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41.25</v>
      </c>
      <c r="W118" s="131">
        <v>41.28</v>
      </c>
      <c r="X118" s="131">
        <v>41.52</v>
      </c>
      <c r="Y118" s="131">
        <v>41.73</v>
      </c>
      <c r="Z118" s="131">
        <v>41.63</v>
      </c>
      <c r="AB118" s="109" t="str">
        <f>TEXT(Z118,"##.0")</f>
        <v>41.6</v>
      </c>
    </row>
    <row r="120" spans="19:32" x14ac:dyDescent="0.25">
      <c r="S120" s="101" t="s">
        <v>98</v>
      </c>
      <c r="T120" s="112"/>
      <c r="U120" s="112"/>
      <c r="V120" s="112">
        <v>81888</v>
      </c>
      <c r="W120" s="112">
        <v>82714</v>
      </c>
      <c r="X120" s="112">
        <v>83012</v>
      </c>
      <c r="Y120" s="112">
        <v>81165</v>
      </c>
      <c r="Z120" s="112">
        <v>82883</v>
      </c>
      <c r="AB120" s="109" t="str">
        <f>TEXT(Z120,"###,###")</f>
        <v>82,883</v>
      </c>
    </row>
    <row r="121" spans="19:32" x14ac:dyDescent="0.25">
      <c r="S121" s="101" t="s">
        <v>99</v>
      </c>
      <c r="T121" s="112"/>
      <c r="U121" s="112"/>
      <c r="V121" s="112">
        <v>5585</v>
      </c>
      <c r="W121" s="112">
        <v>5719</v>
      </c>
      <c r="X121" s="112">
        <v>5617</v>
      </c>
      <c r="Y121" s="112">
        <v>5606</v>
      </c>
      <c r="Z121" s="112">
        <v>5372</v>
      </c>
      <c r="AB121" s="109" t="str">
        <f>TEXT(Z121,"###,###")</f>
        <v>5,372</v>
      </c>
    </row>
    <row r="122" spans="19:32" x14ac:dyDescent="0.25">
      <c r="S122" s="101" t="s">
        <v>100</v>
      </c>
      <c r="T122" s="112"/>
      <c r="U122" s="112"/>
      <c r="V122" s="112">
        <v>5806</v>
      </c>
      <c r="W122" s="112">
        <v>6023</v>
      </c>
      <c r="X122" s="112">
        <v>5988</v>
      </c>
      <c r="Y122" s="112">
        <v>6479</v>
      </c>
      <c r="Z122" s="112">
        <v>6896</v>
      </c>
      <c r="AB122" s="109" t="str">
        <f>TEXT(Z122,"###,###")</f>
        <v>6,896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87694</v>
      </c>
      <c r="W124" s="112">
        <v>88737</v>
      </c>
      <c r="X124" s="112">
        <v>89000</v>
      </c>
      <c r="Y124" s="112">
        <v>87644</v>
      </c>
      <c r="Z124" s="112">
        <v>89779</v>
      </c>
      <c r="AB124" s="109" t="str">
        <f>TEXT(Z124,"###,###")</f>
        <v>89,779</v>
      </c>
      <c r="AD124" s="127">
        <f>Z124/$Z$7*100</f>
        <v>94.353245333781743</v>
      </c>
    </row>
    <row r="125" spans="19:32" x14ac:dyDescent="0.25">
      <c r="S125" s="101" t="s">
        <v>102</v>
      </c>
      <c r="T125" s="112"/>
      <c r="U125" s="112"/>
      <c r="V125" s="112">
        <v>11391</v>
      </c>
      <c r="W125" s="112">
        <v>11742</v>
      </c>
      <c r="X125" s="112">
        <v>11605</v>
      </c>
      <c r="Y125" s="112">
        <v>12085</v>
      </c>
      <c r="Z125" s="112">
        <v>12268</v>
      </c>
      <c r="AB125" s="109" t="str">
        <f>TEXT(Z125,"###,###")</f>
        <v>12,268</v>
      </c>
      <c r="AD125" s="127">
        <f>Z125/$Z$7*100</f>
        <v>12.893055322011099</v>
      </c>
    </row>
    <row r="127" spans="19:32" x14ac:dyDescent="0.25">
      <c r="S127" s="101" t="s">
        <v>103</v>
      </c>
      <c r="T127" s="112"/>
      <c r="U127" s="112"/>
      <c r="V127" s="112">
        <v>48023</v>
      </c>
      <c r="W127" s="112">
        <v>48491</v>
      </c>
      <c r="X127" s="112">
        <v>48479</v>
      </c>
      <c r="Y127" s="112">
        <v>47550</v>
      </c>
      <c r="Z127" s="112">
        <v>48361</v>
      </c>
      <c r="AB127" s="109" t="str">
        <f>TEXT(Z127,"###,###")</f>
        <v>48,361</v>
      </c>
      <c r="AD127" s="127">
        <f>Z127/$Z$7*100</f>
        <v>50.824995796199765</v>
      </c>
    </row>
    <row r="128" spans="19:32" x14ac:dyDescent="0.25">
      <c r="S128" s="101" t="s">
        <v>104</v>
      </c>
      <c r="T128" s="112"/>
      <c r="U128" s="112"/>
      <c r="V128" s="112">
        <v>45246</v>
      </c>
      <c r="W128" s="112">
        <v>45966</v>
      </c>
      <c r="X128" s="112">
        <v>46150</v>
      </c>
      <c r="Y128" s="112">
        <v>45654</v>
      </c>
      <c r="Z128" s="112">
        <v>46733</v>
      </c>
      <c r="AB128" s="109" t="str">
        <f>TEXT(Z128,"###,###")</f>
        <v>46,733</v>
      </c>
      <c r="AD128" s="127">
        <f>Z128/$Z$7*100</f>
        <v>49.114049100386751</v>
      </c>
    </row>
    <row r="130" spans="19:20" x14ac:dyDescent="0.25">
      <c r="S130" s="101" t="s">
        <v>280</v>
      </c>
      <c r="T130" s="127">
        <v>87.105893727930052</v>
      </c>
    </row>
    <row r="131" spans="19:20" x14ac:dyDescent="0.25">
      <c r="S131" s="101" t="s">
        <v>281</v>
      </c>
      <c r="T131" s="127">
        <v>5.6457037161594084</v>
      </c>
    </row>
    <row r="132" spans="19:20" x14ac:dyDescent="0.25">
      <c r="S132" s="101" t="s">
        <v>282</v>
      </c>
      <c r="T132" s="127">
        <v>7.2473516058516898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A12382-D45F-41EE-8158-A6A43FF733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CCA8A74-7940-43AB-BBD2-33532E3DAF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FA305D1-F8A6-423D-8AEC-C387610748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E0F2B7-C800-4D39-9990-142C3E2A14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C5E8-0E16-4983-A8E0-563206E81D48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144</v>
      </c>
      <c r="T1" s="99"/>
      <c r="U1" s="99"/>
      <c r="V1" s="99"/>
      <c r="W1" s="99"/>
      <c r="X1" s="99"/>
      <c r="Y1" s="100" t="s">
        <v>236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144</v>
      </c>
      <c r="Y3" s="105" t="s">
        <v>236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8.37 Latrobe,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53303</v>
      </c>
      <c r="W4" s="108">
        <v>53857</v>
      </c>
      <c r="X4" s="108">
        <v>53230</v>
      </c>
      <c r="Y4" s="108">
        <v>55760</v>
      </c>
      <c r="Z4" s="108">
        <v>60567</v>
      </c>
      <c r="AB4" s="109" t="str">
        <f>TEXT(Z4,"###,###")</f>
        <v>60,567</v>
      </c>
      <c r="AD4" s="110">
        <f>Z4/Y4-1</f>
        <v>8.6208751793400262E-2</v>
      </c>
      <c r="AF4" s="110">
        <f>Z4/V4-1</f>
        <v>0.13627750783257975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28526</v>
      </c>
      <c r="W5" s="108">
        <v>28155</v>
      </c>
      <c r="X5" s="108">
        <v>27648</v>
      </c>
      <c r="Y5" s="108">
        <v>28578</v>
      </c>
      <c r="Z5" s="108">
        <v>30549</v>
      </c>
      <c r="AB5" s="109" t="str">
        <f>TEXT(Z5,"###,###")</f>
        <v>30,549</v>
      </c>
      <c r="AD5" s="110">
        <f t="shared" ref="AD5:AD9" si="0">Z5/Y5-1</f>
        <v>6.8969137098467304E-2</v>
      </c>
      <c r="AF5" s="110">
        <f t="shared" ref="AF5:AF9" si="1">Z5/V5-1</f>
        <v>7.0917759237187017E-2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24774</v>
      </c>
      <c r="W6" s="108">
        <v>25702</v>
      </c>
      <c r="X6" s="108">
        <v>25580</v>
      </c>
      <c r="Y6" s="108">
        <v>27135</v>
      </c>
      <c r="Z6" s="108">
        <v>29991</v>
      </c>
      <c r="AB6" s="109" t="str">
        <f>TEXT(Z6,"###,###")</f>
        <v>29,991</v>
      </c>
      <c r="AD6" s="110">
        <f t="shared" si="0"/>
        <v>0.10525152017689332</v>
      </c>
      <c r="AF6" s="110">
        <f t="shared" si="1"/>
        <v>0.21058367643497222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37688</v>
      </c>
      <c r="W7" s="108">
        <v>38082</v>
      </c>
      <c r="X7" s="108">
        <v>38710</v>
      </c>
      <c r="Y7" s="108">
        <v>39353</v>
      </c>
      <c r="Z7" s="108">
        <v>40799</v>
      </c>
      <c r="AB7" s="109" t="str">
        <f>TEXT(Z7,"###,###")</f>
        <v>40,799</v>
      </c>
      <c r="AD7" s="110">
        <f t="shared" si="0"/>
        <v>3.674433969455948E-2</v>
      </c>
      <c r="AF7" s="110">
        <f t="shared" si="1"/>
        <v>8.2546168541710818E-2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60,567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40,799</v>
      </c>
      <c r="P8" s="67"/>
      <c r="S8" s="107" t="s">
        <v>83</v>
      </c>
      <c r="T8" s="108"/>
      <c r="U8" s="108"/>
      <c r="V8" s="108">
        <v>43485.11</v>
      </c>
      <c r="W8" s="108">
        <v>43608.34</v>
      </c>
      <c r="X8" s="108">
        <v>44088.05</v>
      </c>
      <c r="Y8" s="108">
        <v>46089.55</v>
      </c>
      <c r="Z8" s="108">
        <v>46062</v>
      </c>
      <c r="AB8" s="109" t="str">
        <f>TEXT(Z8,"$###,###")</f>
        <v>$46,062</v>
      </c>
      <c r="AD8" s="110">
        <f t="shared" si="0"/>
        <v>-5.9774938136747391E-4</v>
      </c>
      <c r="AF8" s="110">
        <f t="shared" si="1"/>
        <v>5.9259134908477895E-2</v>
      </c>
    </row>
    <row r="9" spans="1:32" x14ac:dyDescent="0.25">
      <c r="A9" s="30" t="s">
        <v>14</v>
      </c>
      <c r="B9" s="71"/>
      <c r="C9" s="72"/>
      <c r="D9" s="73">
        <f>AD104</f>
        <v>76.391434279393067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50.888502169170813</v>
      </c>
      <c r="P9" s="74" t="s">
        <v>84</v>
      </c>
      <c r="S9" s="107" t="s">
        <v>7</v>
      </c>
      <c r="T9" s="108"/>
      <c r="U9" s="108"/>
      <c r="V9" s="108">
        <v>2172227886</v>
      </c>
      <c r="W9" s="108">
        <v>2263925624</v>
      </c>
      <c r="X9" s="108">
        <v>2322727041</v>
      </c>
      <c r="Y9" s="108">
        <v>2435976787</v>
      </c>
      <c r="Z9" s="108">
        <v>2577860525</v>
      </c>
      <c r="AB9" s="109" t="str">
        <f>TEXT(Z9/1000000,"$#,###.0")&amp;" mil"</f>
        <v>$2,577.9 mil</v>
      </c>
      <c r="AD9" s="110">
        <f t="shared" si="0"/>
        <v>5.8245110855401627E-2</v>
      </c>
      <c r="AF9" s="110">
        <f t="shared" si="1"/>
        <v>0.18673576635964428</v>
      </c>
    </row>
    <row r="10" spans="1:32" x14ac:dyDescent="0.25">
      <c r="A10" s="30" t="s">
        <v>17</v>
      </c>
      <c r="B10" s="71"/>
      <c r="C10" s="72"/>
      <c r="D10" s="73">
        <f>AD105</f>
        <v>18.553007413277857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49.052672859628913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88.252163043211837</v>
      </c>
      <c r="P11" s="74" t="s">
        <v>84</v>
      </c>
      <c r="S11" s="107" t="s">
        <v>29</v>
      </c>
      <c r="T11" s="112"/>
      <c r="U11" s="112"/>
      <c r="V11" s="112">
        <v>48904</v>
      </c>
      <c r="W11" s="112">
        <v>49495</v>
      </c>
      <c r="X11" s="112">
        <v>48844</v>
      </c>
      <c r="Y11" s="112">
        <v>51195</v>
      </c>
      <c r="Z11" s="112">
        <v>55776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5.5908233044927567</v>
      </c>
      <c r="P12" s="74" t="s">
        <v>84</v>
      </c>
      <c r="S12" s="107" t="s">
        <v>30</v>
      </c>
      <c r="T12" s="112"/>
      <c r="U12" s="112"/>
      <c r="V12" s="112">
        <v>4401</v>
      </c>
      <c r="W12" s="112">
        <v>4360</v>
      </c>
      <c r="X12" s="112">
        <v>4380</v>
      </c>
      <c r="Y12" s="112">
        <v>4565</v>
      </c>
      <c r="Z12" s="112">
        <v>4793</v>
      </c>
    </row>
    <row r="13" spans="1:32" ht="15" customHeight="1" x14ac:dyDescent="0.25">
      <c r="A13" s="30" t="s">
        <v>19</v>
      </c>
      <c r="B13" s="72"/>
      <c r="C13" s="72"/>
      <c r="D13" s="73">
        <f>AD108</f>
        <v>12.323542523156174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6.1692688546287897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15.277296217412124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23.664701900374791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19.093248376424459</v>
      </c>
      <c r="P15" s="74" t="s">
        <v>84</v>
      </c>
      <c r="S15" s="115" t="s">
        <v>60</v>
      </c>
      <c r="T15" s="115"/>
      <c r="U15" s="116"/>
      <c r="V15" s="116">
        <v>1420</v>
      </c>
      <c r="W15" s="116">
        <v>1359</v>
      </c>
      <c r="X15" s="116">
        <v>1418</v>
      </c>
      <c r="Y15" s="112">
        <v>1476</v>
      </c>
      <c r="Z15" s="112">
        <v>1561</v>
      </c>
      <c r="AB15" s="117">
        <f t="shared" ref="AB15:AB34" si="2">IF(Z15="np",0,Z15/$Z$34)</f>
        <v>2.5773536307499258E-2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43.673947859395376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80.906751623575545</v>
      </c>
      <c r="P16" s="37" t="s">
        <v>84</v>
      </c>
      <c r="S16" s="115" t="s">
        <v>61</v>
      </c>
      <c r="T16" s="115"/>
      <c r="U16" s="116"/>
      <c r="V16" s="116">
        <v>569</v>
      </c>
      <c r="W16" s="116">
        <v>594</v>
      </c>
      <c r="X16" s="116">
        <v>623</v>
      </c>
      <c r="Y16" s="112">
        <v>584</v>
      </c>
      <c r="Z16" s="112">
        <v>624</v>
      </c>
      <c r="AB16" s="117">
        <f t="shared" si="2"/>
        <v>1.0302810157514117E-2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3652</v>
      </c>
      <c r="W17" s="116">
        <v>3686</v>
      </c>
      <c r="X17" s="116">
        <v>3524</v>
      </c>
      <c r="Y17" s="112">
        <v>3779</v>
      </c>
      <c r="Z17" s="112">
        <v>3892</v>
      </c>
      <c r="AB17" s="117">
        <f t="shared" si="2"/>
        <v>6.4260476174751516E-2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1644</v>
      </c>
      <c r="W18" s="116">
        <v>1671</v>
      </c>
      <c r="X18" s="116">
        <v>1562</v>
      </c>
      <c r="Y18" s="112">
        <v>1671</v>
      </c>
      <c r="Z18" s="112">
        <v>1508</v>
      </c>
      <c r="AB18" s="117">
        <f t="shared" si="2"/>
        <v>2.4898457880659117E-2</v>
      </c>
    </row>
    <row r="19" spans="1:28" x14ac:dyDescent="0.25">
      <c r="A19" s="63" t="str">
        <f>$S$1&amp;" ("&amp;$V$2&amp;" to "&amp;$Z$2&amp;")"</f>
        <v>Latrobe (2017-18 to 2021-22)</v>
      </c>
      <c r="B19" s="63"/>
      <c r="C19" s="63"/>
      <c r="D19" s="63"/>
      <c r="E19" s="63"/>
      <c r="F19" s="63"/>
      <c r="G19" s="63" t="str">
        <f>$S$1&amp;" ("&amp;$V$2&amp;" to "&amp;$Z$2&amp;")"</f>
        <v>Latrobe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4797</v>
      </c>
      <c r="W19" s="116">
        <v>4632</v>
      </c>
      <c r="X19" s="116">
        <v>4732</v>
      </c>
      <c r="Y19" s="112">
        <v>4759</v>
      </c>
      <c r="Z19" s="112">
        <v>5429</v>
      </c>
      <c r="AB19" s="117">
        <f t="shared" si="2"/>
        <v>8.9637750553115611E-2</v>
      </c>
    </row>
    <row r="20" spans="1:28" x14ac:dyDescent="0.25">
      <c r="S20" s="115" t="s">
        <v>65</v>
      </c>
      <c r="T20" s="115"/>
      <c r="U20" s="116"/>
      <c r="V20" s="116">
        <v>1114</v>
      </c>
      <c r="W20" s="116">
        <v>1125</v>
      </c>
      <c r="X20" s="116">
        <v>1063</v>
      </c>
      <c r="Y20" s="112">
        <v>1169</v>
      </c>
      <c r="Z20" s="112">
        <v>1338</v>
      </c>
      <c r="AB20" s="117">
        <f t="shared" si="2"/>
        <v>2.2091602549285078E-2</v>
      </c>
    </row>
    <row r="21" spans="1:28" x14ac:dyDescent="0.25">
      <c r="S21" s="115" t="s">
        <v>66</v>
      </c>
      <c r="T21" s="115"/>
      <c r="U21" s="116"/>
      <c r="V21" s="116">
        <v>5208</v>
      </c>
      <c r="W21" s="116">
        <v>5117</v>
      </c>
      <c r="X21" s="116">
        <v>5186</v>
      </c>
      <c r="Y21" s="112">
        <v>5643</v>
      </c>
      <c r="Z21" s="112">
        <v>6401</v>
      </c>
      <c r="AB21" s="117">
        <f t="shared" si="2"/>
        <v>0.10568635868308952</v>
      </c>
    </row>
    <row r="22" spans="1:28" x14ac:dyDescent="0.25">
      <c r="S22" s="115" t="s">
        <v>67</v>
      </c>
      <c r="T22" s="115"/>
      <c r="U22" s="116"/>
      <c r="V22" s="116">
        <v>3549</v>
      </c>
      <c r="W22" s="116">
        <v>3095</v>
      </c>
      <c r="X22" s="116">
        <v>3421</v>
      </c>
      <c r="Y22" s="112">
        <v>3821</v>
      </c>
      <c r="Z22" s="112">
        <v>4310</v>
      </c>
      <c r="AB22" s="117">
        <f t="shared" si="2"/>
        <v>7.1162038107188852E-2</v>
      </c>
    </row>
    <row r="23" spans="1:28" x14ac:dyDescent="0.25">
      <c r="S23" s="115" t="s">
        <v>68</v>
      </c>
      <c r="T23" s="115"/>
      <c r="U23" s="116"/>
      <c r="V23" s="116">
        <v>1483</v>
      </c>
      <c r="W23" s="116">
        <v>1458</v>
      </c>
      <c r="X23" s="116">
        <v>1385</v>
      </c>
      <c r="Y23" s="112">
        <v>1518</v>
      </c>
      <c r="Z23" s="112">
        <v>1764</v>
      </c>
      <c r="AB23" s="117">
        <f t="shared" si="2"/>
        <v>2.9125251791434138E-2</v>
      </c>
    </row>
    <row r="24" spans="1:28" x14ac:dyDescent="0.25">
      <c r="S24" s="115" t="s">
        <v>69</v>
      </c>
      <c r="T24" s="115"/>
      <c r="U24" s="116"/>
      <c r="V24" s="116">
        <v>478</v>
      </c>
      <c r="W24" s="116">
        <v>559</v>
      </c>
      <c r="X24" s="116">
        <v>563</v>
      </c>
      <c r="Y24" s="112">
        <v>659</v>
      </c>
      <c r="Z24" s="112">
        <v>745</v>
      </c>
      <c r="AB24" s="117">
        <f t="shared" si="2"/>
        <v>1.2300630716903873E-2</v>
      </c>
    </row>
    <row r="25" spans="1:28" x14ac:dyDescent="0.25">
      <c r="S25" s="115" t="s">
        <v>70</v>
      </c>
      <c r="T25" s="115"/>
      <c r="U25" s="116"/>
      <c r="V25" s="116">
        <v>2055</v>
      </c>
      <c r="W25" s="116">
        <v>2120</v>
      </c>
      <c r="X25" s="116">
        <v>2185</v>
      </c>
      <c r="Y25" s="112">
        <v>2012</v>
      </c>
      <c r="Z25" s="112">
        <v>2281</v>
      </c>
      <c r="AB25" s="117">
        <f t="shared" si="2"/>
        <v>3.7661394181554009E-2</v>
      </c>
    </row>
    <row r="26" spans="1:28" x14ac:dyDescent="0.25">
      <c r="S26" s="115" t="s">
        <v>71</v>
      </c>
      <c r="T26" s="115"/>
      <c r="U26" s="116"/>
      <c r="V26" s="116">
        <v>903</v>
      </c>
      <c r="W26" s="116">
        <v>872</v>
      </c>
      <c r="X26" s="116">
        <v>851</v>
      </c>
      <c r="Y26" s="112">
        <v>974</v>
      </c>
      <c r="Z26" s="112">
        <v>1180</v>
      </c>
      <c r="AB26" s="117">
        <f t="shared" si="2"/>
        <v>1.9482878182478618E-2</v>
      </c>
    </row>
    <row r="27" spans="1:28" x14ac:dyDescent="0.25">
      <c r="S27" s="115" t="s">
        <v>72</v>
      </c>
      <c r="T27" s="115"/>
      <c r="U27" s="116"/>
      <c r="V27" s="116">
        <v>2604</v>
      </c>
      <c r="W27" s="116">
        <v>2805</v>
      </c>
      <c r="X27" s="116">
        <v>2607</v>
      </c>
      <c r="Y27" s="112">
        <v>2627</v>
      </c>
      <c r="Z27" s="112">
        <v>2982</v>
      </c>
      <c r="AB27" s="117">
        <f t="shared" si="2"/>
        <v>4.9235544695043425E-2</v>
      </c>
    </row>
    <row r="28" spans="1:28" x14ac:dyDescent="0.25">
      <c r="S28" s="115" t="s">
        <v>73</v>
      </c>
      <c r="T28" s="115"/>
      <c r="U28" s="116"/>
      <c r="V28" s="116">
        <v>4232</v>
      </c>
      <c r="W28" s="116">
        <v>4690</v>
      </c>
      <c r="X28" s="116">
        <v>4358</v>
      </c>
      <c r="Y28" s="112">
        <v>4685</v>
      </c>
      <c r="Z28" s="112">
        <v>4805</v>
      </c>
      <c r="AB28" s="117">
        <f t="shared" si="2"/>
        <v>7.9334940395601489E-2</v>
      </c>
    </row>
    <row r="29" spans="1:28" x14ac:dyDescent="0.25">
      <c r="S29" s="115" t="s">
        <v>74</v>
      </c>
      <c r="T29" s="115"/>
      <c r="U29" s="116"/>
      <c r="V29" s="116">
        <v>3791</v>
      </c>
      <c r="W29" s="116">
        <v>5458</v>
      </c>
      <c r="X29" s="116">
        <v>3948</v>
      </c>
      <c r="Y29" s="112">
        <v>4100</v>
      </c>
      <c r="Z29" s="112">
        <v>4328</v>
      </c>
      <c r="AB29" s="117">
        <f t="shared" si="2"/>
        <v>7.1459234554040227E-2</v>
      </c>
    </row>
    <row r="30" spans="1:28" x14ac:dyDescent="0.25">
      <c r="S30" s="115" t="s">
        <v>75</v>
      </c>
      <c r="T30" s="115"/>
      <c r="U30" s="116"/>
      <c r="V30" s="116">
        <v>3796</v>
      </c>
      <c r="W30" s="116">
        <v>2722</v>
      </c>
      <c r="X30" s="116">
        <v>3787</v>
      </c>
      <c r="Y30" s="112">
        <v>3644</v>
      </c>
      <c r="Z30" s="112">
        <v>3868</v>
      </c>
      <c r="AB30" s="117">
        <f t="shared" si="2"/>
        <v>6.3864214245616349E-2</v>
      </c>
    </row>
    <row r="31" spans="1:28" x14ac:dyDescent="0.25">
      <c r="S31" s="115" t="s">
        <v>76</v>
      </c>
      <c r="T31" s="115"/>
      <c r="U31" s="116"/>
      <c r="V31" s="116">
        <v>6471</v>
      </c>
      <c r="W31" s="116">
        <v>7153</v>
      </c>
      <c r="X31" s="116">
        <v>7380</v>
      </c>
      <c r="Y31" s="112">
        <v>8245</v>
      </c>
      <c r="Z31" s="112">
        <v>9058</v>
      </c>
      <c r="AB31" s="117">
        <f t="shared" si="2"/>
        <v>0.14955585642109434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644</v>
      </c>
      <c r="W32" s="116">
        <v>715</v>
      </c>
      <c r="X32" s="116">
        <v>764</v>
      </c>
      <c r="Y32" s="112">
        <v>758</v>
      </c>
      <c r="Z32" s="112">
        <v>956</v>
      </c>
      <c r="AB32" s="117">
        <f t="shared" si="2"/>
        <v>1.5784433510550474E-2</v>
      </c>
    </row>
    <row r="33" spans="19:32" x14ac:dyDescent="0.25">
      <c r="S33" s="115" t="s">
        <v>78</v>
      </c>
      <c r="T33" s="115"/>
      <c r="U33" s="116"/>
      <c r="V33" s="116">
        <v>1769</v>
      </c>
      <c r="W33" s="116">
        <v>1810</v>
      </c>
      <c r="X33" s="116">
        <v>1938</v>
      </c>
      <c r="Y33" s="112">
        <v>2056</v>
      </c>
      <c r="Z33" s="112">
        <v>2123</v>
      </c>
      <c r="AB33" s="117">
        <f t="shared" si="2"/>
        <v>3.5052669814747549E-2</v>
      </c>
    </row>
    <row r="34" spans="19:32" x14ac:dyDescent="0.25">
      <c r="S34" s="118" t="s">
        <v>53</v>
      </c>
      <c r="T34" s="118"/>
      <c r="U34" s="119"/>
      <c r="V34" s="119">
        <v>53300</v>
      </c>
      <c r="W34" s="119">
        <v>53854</v>
      </c>
      <c r="X34" s="119">
        <v>53224</v>
      </c>
      <c r="Y34" s="120">
        <v>55760</v>
      </c>
      <c r="Z34" s="120">
        <v>60566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31593</v>
      </c>
      <c r="W37" s="112">
        <v>31296</v>
      </c>
      <c r="X37" s="112">
        <v>32091</v>
      </c>
      <c r="Y37" s="112">
        <v>32487</v>
      </c>
      <c r="Z37" s="112">
        <v>33014</v>
      </c>
      <c r="AB37" s="132">
        <f>Z37/Z40*100</f>
        <v>80.906751623575545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6096</v>
      </c>
      <c r="W38" s="112">
        <v>6785</v>
      </c>
      <c r="X38" s="112">
        <v>6616</v>
      </c>
      <c r="Y38" s="112">
        <v>6867</v>
      </c>
      <c r="Z38" s="112">
        <v>7791</v>
      </c>
      <c r="AB38" s="132">
        <f>Z38/Z40*100</f>
        <v>19.093248376424459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37689</v>
      </c>
      <c r="W40" s="112">
        <v>38081</v>
      </c>
      <c r="X40" s="112">
        <v>38707</v>
      </c>
      <c r="Y40" s="112">
        <v>39354</v>
      </c>
      <c r="Z40" s="112">
        <v>40805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10</v>
      </c>
      <c r="X44" s="112">
        <v>10</v>
      </c>
      <c r="Y44" s="112">
        <v>11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599</v>
      </c>
      <c r="W45" s="112">
        <v>589</v>
      </c>
      <c r="X45" s="112">
        <v>652</v>
      </c>
      <c r="Y45" s="112">
        <v>744</v>
      </c>
      <c r="Z45" s="112">
        <v>867</v>
      </c>
    </row>
    <row r="46" spans="19:32" x14ac:dyDescent="0.25">
      <c r="S46" s="115" t="s">
        <v>38</v>
      </c>
      <c r="T46" s="115"/>
      <c r="U46" s="112"/>
      <c r="V46" s="112">
        <v>1515</v>
      </c>
      <c r="W46" s="112">
        <v>1541</v>
      </c>
      <c r="X46" s="112">
        <v>1414</v>
      </c>
      <c r="Y46" s="112">
        <v>1513</v>
      </c>
      <c r="Z46" s="112">
        <v>1828</v>
      </c>
    </row>
    <row r="47" spans="19:32" x14ac:dyDescent="0.25">
      <c r="S47" s="115" t="s">
        <v>39</v>
      </c>
      <c r="T47" s="115"/>
      <c r="U47" s="112"/>
      <c r="V47" s="112">
        <v>2692</v>
      </c>
      <c r="W47" s="112">
        <v>2498</v>
      </c>
      <c r="X47" s="112">
        <v>2381</v>
      </c>
      <c r="Y47" s="112">
        <v>2427</v>
      </c>
      <c r="Z47" s="112">
        <v>2666</v>
      </c>
    </row>
    <row r="48" spans="19:32" x14ac:dyDescent="0.25">
      <c r="S48" s="115" t="s">
        <v>40</v>
      </c>
      <c r="T48" s="115"/>
      <c r="U48" s="112"/>
      <c r="V48" s="112">
        <v>3385</v>
      </c>
      <c r="W48" s="112">
        <v>3518</v>
      </c>
      <c r="X48" s="112">
        <v>3364</v>
      </c>
      <c r="Y48" s="112">
        <v>3603</v>
      </c>
      <c r="Z48" s="112">
        <v>3755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3228</v>
      </c>
      <c r="W49" s="112">
        <v>3212</v>
      </c>
      <c r="X49" s="112">
        <v>3262</v>
      </c>
      <c r="Y49" s="112">
        <v>3314</v>
      </c>
      <c r="Z49" s="112">
        <v>3581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Latrobe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2771</v>
      </c>
      <c r="W50" s="112">
        <v>2773</v>
      </c>
      <c r="X50" s="112">
        <v>2771</v>
      </c>
      <c r="Y50" s="112">
        <v>2978</v>
      </c>
      <c r="Z50" s="112">
        <v>3304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2581</v>
      </c>
      <c r="W51" s="112">
        <v>2464</v>
      </c>
      <c r="X51" s="112">
        <v>2479</v>
      </c>
      <c r="Y51" s="112">
        <v>2482</v>
      </c>
      <c r="Z51" s="112">
        <v>2699</v>
      </c>
    </row>
    <row r="52" spans="1:26" ht="15" customHeight="1" x14ac:dyDescent="0.25">
      <c r="S52" s="115" t="s">
        <v>44</v>
      </c>
      <c r="T52" s="115"/>
      <c r="U52" s="112"/>
      <c r="V52" s="112">
        <v>2725</v>
      </c>
      <c r="W52" s="112">
        <v>2638</v>
      </c>
      <c r="X52" s="112">
        <v>2489</v>
      </c>
      <c r="Y52" s="112">
        <v>2507</v>
      </c>
      <c r="Z52" s="112">
        <v>2564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2671</v>
      </c>
      <c r="W53" s="112">
        <v>2649</v>
      </c>
      <c r="X53" s="112">
        <v>2562</v>
      </c>
      <c r="Y53" s="112">
        <v>2586</v>
      </c>
      <c r="Z53" s="112">
        <v>2653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2677</v>
      </c>
      <c r="W54" s="112">
        <v>2587</v>
      </c>
      <c r="X54" s="112">
        <v>2498</v>
      </c>
      <c r="Y54" s="112">
        <v>2562</v>
      </c>
      <c r="Z54" s="112">
        <v>2562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2022</v>
      </c>
      <c r="W55" s="112">
        <v>2061</v>
      </c>
      <c r="X55" s="112">
        <v>2082</v>
      </c>
      <c r="Y55" s="112">
        <v>2115</v>
      </c>
      <c r="Z55" s="112">
        <v>2153</v>
      </c>
    </row>
    <row r="56" spans="1:26" ht="15" customHeight="1" x14ac:dyDescent="0.25">
      <c r="S56" s="115" t="s">
        <v>48</v>
      </c>
      <c r="T56" s="115"/>
      <c r="U56" s="112"/>
      <c r="V56" s="112">
        <v>1021</v>
      </c>
      <c r="W56" s="112">
        <v>999</v>
      </c>
      <c r="X56" s="112">
        <v>1012</v>
      </c>
      <c r="Y56" s="112">
        <v>1048</v>
      </c>
      <c r="Z56" s="112">
        <v>1153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367</v>
      </c>
      <c r="W57" s="112">
        <v>368</v>
      </c>
      <c r="X57" s="112">
        <v>407</v>
      </c>
      <c r="Y57" s="112">
        <v>412</v>
      </c>
      <c r="Z57" s="112">
        <v>440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139</v>
      </c>
      <c r="W58" s="112">
        <v>133</v>
      </c>
      <c r="X58" s="112">
        <v>146</v>
      </c>
      <c r="Y58" s="112">
        <v>146</v>
      </c>
      <c r="Z58" s="112">
        <v>170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80</v>
      </c>
      <c r="W59" s="112">
        <v>79</v>
      </c>
      <c r="X59" s="112">
        <v>94</v>
      </c>
      <c r="Y59" s="112">
        <v>87</v>
      </c>
      <c r="Z59" s="112">
        <v>85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47</v>
      </c>
      <c r="W60" s="112">
        <v>37</v>
      </c>
      <c r="X60" s="112">
        <v>37</v>
      </c>
      <c r="Y60" s="112">
        <v>43</v>
      </c>
      <c r="Z60" s="112">
        <v>43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28528</v>
      </c>
      <c r="W61" s="112">
        <v>28151</v>
      </c>
      <c r="X61" s="112">
        <v>27651</v>
      </c>
      <c r="Y61" s="112">
        <v>28578</v>
      </c>
      <c r="Z61" s="112">
        <v>30547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7</v>
      </c>
      <c r="X63" s="112">
        <v>7</v>
      </c>
      <c r="Y63" s="112">
        <v>6</v>
      </c>
      <c r="Z63" s="112">
        <v>16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736</v>
      </c>
      <c r="W64" s="112">
        <v>721</v>
      </c>
      <c r="X64" s="112">
        <v>700</v>
      </c>
      <c r="Y64" s="112">
        <v>888</v>
      </c>
      <c r="Z64" s="112">
        <v>1082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Latrobe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1593</v>
      </c>
      <c r="W65" s="112">
        <v>1647</v>
      </c>
      <c r="X65" s="112">
        <v>1604</v>
      </c>
      <c r="Y65" s="112">
        <v>1863</v>
      </c>
      <c r="Z65" s="112">
        <v>2200</v>
      </c>
    </row>
    <row r="66" spans="1:26" x14ac:dyDescent="0.25">
      <c r="S66" s="115" t="s">
        <v>39</v>
      </c>
      <c r="T66" s="115"/>
      <c r="U66" s="112"/>
      <c r="V66" s="112">
        <v>2594</v>
      </c>
      <c r="W66" s="112">
        <v>2417</v>
      </c>
      <c r="X66" s="112">
        <v>2417</v>
      </c>
      <c r="Y66" s="112">
        <v>2555</v>
      </c>
      <c r="Z66" s="112">
        <v>2977</v>
      </c>
    </row>
    <row r="67" spans="1:26" x14ac:dyDescent="0.25">
      <c r="S67" s="115" t="s">
        <v>40</v>
      </c>
      <c r="T67" s="115"/>
      <c r="U67" s="112"/>
      <c r="V67" s="112">
        <v>2755</v>
      </c>
      <c r="W67" s="112">
        <v>2969</v>
      </c>
      <c r="X67" s="112">
        <v>3029</v>
      </c>
      <c r="Y67" s="112">
        <v>3204</v>
      </c>
      <c r="Z67" s="112">
        <v>3580</v>
      </c>
    </row>
    <row r="68" spans="1:26" x14ac:dyDescent="0.25">
      <c r="S68" s="115" t="s">
        <v>41</v>
      </c>
      <c r="T68" s="115"/>
      <c r="U68" s="112"/>
      <c r="V68" s="112">
        <v>2585</v>
      </c>
      <c r="W68" s="112">
        <v>2772</v>
      </c>
      <c r="X68" s="112">
        <v>2719</v>
      </c>
      <c r="Y68" s="112">
        <v>2872</v>
      </c>
      <c r="Z68" s="112">
        <v>3136</v>
      </c>
    </row>
    <row r="69" spans="1:26" x14ac:dyDescent="0.25">
      <c r="S69" s="115" t="s">
        <v>42</v>
      </c>
      <c r="T69" s="115"/>
      <c r="U69" s="112"/>
      <c r="V69" s="112">
        <v>2247</v>
      </c>
      <c r="W69" s="112">
        <v>2444</v>
      </c>
      <c r="X69" s="112">
        <v>2485</v>
      </c>
      <c r="Y69" s="112">
        <v>2659</v>
      </c>
      <c r="Z69" s="112">
        <v>2932</v>
      </c>
    </row>
    <row r="70" spans="1:26" x14ac:dyDescent="0.25">
      <c r="S70" s="115" t="s">
        <v>43</v>
      </c>
      <c r="T70" s="115"/>
      <c r="U70" s="112"/>
      <c r="V70" s="112">
        <v>2222</v>
      </c>
      <c r="W70" s="112">
        <v>2272</v>
      </c>
      <c r="X70" s="112">
        <v>2242</v>
      </c>
      <c r="Y70" s="112">
        <v>2385</v>
      </c>
      <c r="Z70" s="112">
        <v>2626</v>
      </c>
    </row>
    <row r="71" spans="1:26" x14ac:dyDescent="0.25">
      <c r="S71" s="115" t="s">
        <v>44</v>
      </c>
      <c r="T71" s="115"/>
      <c r="U71" s="112"/>
      <c r="V71" s="112">
        <v>2528</v>
      </c>
      <c r="W71" s="112">
        <v>2568</v>
      </c>
      <c r="X71" s="112">
        <v>2482</v>
      </c>
      <c r="Y71" s="112">
        <v>2497</v>
      </c>
      <c r="Z71" s="112">
        <v>2642</v>
      </c>
    </row>
    <row r="72" spans="1:26" x14ac:dyDescent="0.25">
      <c r="S72" s="115" t="s">
        <v>45</v>
      </c>
      <c r="T72" s="115"/>
      <c r="U72" s="112"/>
      <c r="V72" s="112">
        <v>2278</v>
      </c>
      <c r="W72" s="112">
        <v>2389</v>
      </c>
      <c r="X72" s="112">
        <v>2327</v>
      </c>
      <c r="Y72" s="112">
        <v>2521</v>
      </c>
      <c r="Z72" s="112">
        <v>2697</v>
      </c>
    </row>
    <row r="73" spans="1:26" x14ac:dyDescent="0.25">
      <c r="S73" s="115" t="s">
        <v>46</v>
      </c>
      <c r="T73" s="115"/>
      <c r="U73" s="112"/>
      <c r="V73" s="112">
        <v>2406</v>
      </c>
      <c r="W73" s="112">
        <v>2462</v>
      </c>
      <c r="X73" s="112">
        <v>2411</v>
      </c>
      <c r="Y73" s="112">
        <v>2409</v>
      </c>
      <c r="Z73" s="112">
        <v>2516</v>
      </c>
    </row>
    <row r="74" spans="1:26" x14ac:dyDescent="0.25">
      <c r="S74" s="115" t="s">
        <v>47</v>
      </c>
      <c r="T74" s="115"/>
      <c r="U74" s="112"/>
      <c r="V74" s="112">
        <v>1565</v>
      </c>
      <c r="W74" s="112">
        <v>1719</v>
      </c>
      <c r="X74" s="112">
        <v>1794</v>
      </c>
      <c r="Y74" s="112">
        <v>1870</v>
      </c>
      <c r="Z74" s="112">
        <v>2071</v>
      </c>
    </row>
    <row r="75" spans="1:26" x14ac:dyDescent="0.25">
      <c r="S75" s="115" t="s">
        <v>48</v>
      </c>
      <c r="T75" s="115"/>
      <c r="U75" s="112"/>
      <c r="V75" s="112">
        <v>708</v>
      </c>
      <c r="W75" s="112">
        <v>761</v>
      </c>
      <c r="X75" s="112">
        <v>797</v>
      </c>
      <c r="Y75" s="112">
        <v>851</v>
      </c>
      <c r="Z75" s="112">
        <v>915</v>
      </c>
    </row>
    <row r="76" spans="1:26" x14ac:dyDescent="0.25">
      <c r="S76" s="115" t="s">
        <v>49</v>
      </c>
      <c r="T76" s="115"/>
      <c r="U76" s="112"/>
      <c r="V76" s="112">
        <v>253</v>
      </c>
      <c r="W76" s="112">
        <v>278</v>
      </c>
      <c r="X76" s="112">
        <v>295</v>
      </c>
      <c r="Y76" s="112">
        <v>293</v>
      </c>
      <c r="Z76" s="112">
        <v>323</v>
      </c>
    </row>
    <row r="77" spans="1:26" x14ac:dyDescent="0.25">
      <c r="S77" s="115" t="s">
        <v>50</v>
      </c>
      <c r="T77" s="115"/>
      <c r="U77" s="112"/>
      <c r="V77" s="112">
        <v>137</v>
      </c>
      <c r="W77" s="112">
        <v>135</v>
      </c>
      <c r="X77" s="112">
        <v>124</v>
      </c>
      <c r="Y77" s="112">
        <v>133</v>
      </c>
      <c r="Z77" s="112">
        <v>143</v>
      </c>
    </row>
    <row r="78" spans="1:26" x14ac:dyDescent="0.25">
      <c r="S78" s="115" t="s">
        <v>51</v>
      </c>
      <c r="T78" s="115"/>
      <c r="U78" s="112"/>
      <c r="V78" s="112">
        <v>71</v>
      </c>
      <c r="W78" s="112">
        <v>69</v>
      </c>
      <c r="X78" s="112">
        <v>76</v>
      </c>
      <c r="Y78" s="112">
        <v>66</v>
      </c>
      <c r="Z78" s="112">
        <v>68</v>
      </c>
    </row>
    <row r="79" spans="1:26" x14ac:dyDescent="0.25">
      <c r="S79" s="115" t="s">
        <v>52</v>
      </c>
      <c r="T79" s="115"/>
      <c r="U79" s="112"/>
      <c r="V79" s="112">
        <v>80</v>
      </c>
      <c r="W79" s="112">
        <v>66</v>
      </c>
      <c r="X79" s="112">
        <v>70</v>
      </c>
      <c r="Y79" s="112">
        <v>63</v>
      </c>
      <c r="Z79" s="112">
        <v>59</v>
      </c>
    </row>
    <row r="80" spans="1:26" x14ac:dyDescent="0.25">
      <c r="S80" s="118" t="s">
        <v>53</v>
      </c>
      <c r="T80" s="118"/>
      <c r="U80" s="112"/>
      <c r="V80" s="112">
        <v>24776</v>
      </c>
      <c r="W80" s="112">
        <v>25698</v>
      </c>
      <c r="X80" s="112">
        <v>25582</v>
      </c>
      <c r="Y80" s="112">
        <v>27135</v>
      </c>
      <c r="Z80" s="112">
        <v>29989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Latrobe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1604</v>
      </c>
      <c r="W83" s="112">
        <v>1641</v>
      </c>
      <c r="X83" s="112">
        <v>1702</v>
      </c>
      <c r="Y83" s="112">
        <v>1748</v>
      </c>
      <c r="Z83" s="112">
        <v>1723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1796</v>
      </c>
      <c r="W84" s="112">
        <v>1811</v>
      </c>
      <c r="X84" s="112">
        <v>1850</v>
      </c>
      <c r="Y84" s="112">
        <v>1836</v>
      </c>
      <c r="Z84" s="112">
        <v>1887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5144</v>
      </c>
      <c r="W85" s="112">
        <v>5138</v>
      </c>
      <c r="X85" s="112">
        <v>5073</v>
      </c>
      <c r="Y85" s="112">
        <v>5077</v>
      </c>
      <c r="Z85" s="112">
        <v>5129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60,567</v>
      </c>
      <c r="D86" s="96">
        <f t="shared" ref="D86:D91" si="4">AD4</f>
        <v>8.6208751793400262E-2</v>
      </c>
      <c r="E86" s="97">
        <f t="shared" ref="E86:E91" si="5">AD4</f>
        <v>8.6208751793400262E-2</v>
      </c>
      <c r="F86" s="96">
        <f t="shared" ref="F86:F91" si="6">AF4</f>
        <v>0.13627750783257975</v>
      </c>
      <c r="G86" s="97">
        <f t="shared" ref="G86:G91" si="7">AF4</f>
        <v>0.13627750783257975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978</v>
      </c>
      <c r="W86" s="112">
        <v>1035</v>
      </c>
      <c r="X86" s="112">
        <v>1049</v>
      </c>
      <c r="Y86" s="112">
        <v>1108</v>
      </c>
      <c r="Z86" s="112">
        <v>1166</v>
      </c>
    </row>
    <row r="87" spans="1:30" ht="15" customHeight="1" x14ac:dyDescent="0.25">
      <c r="A87" s="98" t="s">
        <v>4</v>
      </c>
      <c r="B87" s="49"/>
      <c r="C87" s="57" t="str">
        <f t="shared" si="3"/>
        <v>30,549</v>
      </c>
      <c r="D87" s="96">
        <f t="shared" si="4"/>
        <v>6.8969137098467304E-2</v>
      </c>
      <c r="E87" s="97">
        <f t="shared" si="5"/>
        <v>6.8969137098467304E-2</v>
      </c>
      <c r="F87" s="96">
        <f t="shared" si="6"/>
        <v>7.0917759237187017E-2</v>
      </c>
      <c r="G87" s="97">
        <f t="shared" si="7"/>
        <v>7.0917759237187017E-2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804</v>
      </c>
      <c r="W87" s="112">
        <v>816</v>
      </c>
      <c r="X87" s="112">
        <v>850</v>
      </c>
      <c r="Y87" s="112">
        <v>852</v>
      </c>
      <c r="Z87" s="112">
        <v>894</v>
      </c>
    </row>
    <row r="88" spans="1:30" ht="15" customHeight="1" x14ac:dyDescent="0.25">
      <c r="A88" s="98" t="s">
        <v>5</v>
      </c>
      <c r="B88" s="49"/>
      <c r="C88" s="57" t="str">
        <f t="shared" si="3"/>
        <v>29,991</v>
      </c>
      <c r="D88" s="96">
        <f t="shared" si="4"/>
        <v>0.10525152017689332</v>
      </c>
      <c r="E88" s="97">
        <f t="shared" si="5"/>
        <v>0.10525152017689332</v>
      </c>
      <c r="F88" s="96">
        <f t="shared" si="6"/>
        <v>0.21058367643497222</v>
      </c>
      <c r="G88" s="97">
        <f t="shared" si="7"/>
        <v>0.21058367643497222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947</v>
      </c>
      <c r="W88" s="112">
        <v>962</v>
      </c>
      <c r="X88" s="112">
        <v>973</v>
      </c>
      <c r="Y88" s="112">
        <v>1040</v>
      </c>
      <c r="Z88" s="112">
        <v>1119</v>
      </c>
    </row>
    <row r="89" spans="1:30" ht="15" customHeight="1" x14ac:dyDescent="0.25">
      <c r="A89" s="49" t="s">
        <v>6</v>
      </c>
      <c r="B89" s="49"/>
      <c r="C89" s="57" t="str">
        <f t="shared" si="3"/>
        <v>40,799</v>
      </c>
      <c r="D89" s="96">
        <f t="shared" si="4"/>
        <v>3.674433969455948E-2</v>
      </c>
      <c r="E89" s="97">
        <f t="shared" si="5"/>
        <v>3.674433969455948E-2</v>
      </c>
      <c r="F89" s="96">
        <f t="shared" si="6"/>
        <v>8.2546168541710818E-2</v>
      </c>
      <c r="G89" s="97">
        <f t="shared" si="7"/>
        <v>8.2546168541710818E-2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2117</v>
      </c>
      <c r="W89" s="112">
        <v>2206</v>
      </c>
      <c r="X89" s="112">
        <v>2205</v>
      </c>
      <c r="Y89" s="112">
        <v>2173</v>
      </c>
      <c r="Z89" s="112">
        <v>2257</v>
      </c>
    </row>
    <row r="90" spans="1:30" ht="15" customHeight="1" x14ac:dyDescent="0.25">
      <c r="A90" s="49" t="s">
        <v>96</v>
      </c>
      <c r="B90" s="49"/>
      <c r="C90" s="57" t="str">
        <f t="shared" si="3"/>
        <v>$46,062</v>
      </c>
      <c r="D90" s="96">
        <f t="shared" si="4"/>
        <v>-5.9774938136747391E-4</v>
      </c>
      <c r="E90" s="97">
        <f t="shared" si="5"/>
        <v>-5.9774938136747391E-4</v>
      </c>
      <c r="F90" s="96">
        <f t="shared" si="6"/>
        <v>5.9259134908477895E-2</v>
      </c>
      <c r="G90" s="97">
        <f t="shared" si="7"/>
        <v>5.9259134908477895E-2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2975</v>
      </c>
      <c r="W90" s="112">
        <v>3004</v>
      </c>
      <c r="X90" s="112">
        <v>3014</v>
      </c>
      <c r="Y90" s="112">
        <v>3071</v>
      </c>
      <c r="Z90" s="112">
        <v>3250</v>
      </c>
    </row>
    <row r="91" spans="1:30" ht="15" customHeight="1" x14ac:dyDescent="0.25">
      <c r="A91" s="49" t="s">
        <v>7</v>
      </c>
      <c r="B91" s="49"/>
      <c r="C91" s="57" t="str">
        <f t="shared" si="3"/>
        <v>$2,577.9 mil</v>
      </c>
      <c r="D91" s="96">
        <f t="shared" si="4"/>
        <v>5.8245110855401627E-2</v>
      </c>
      <c r="E91" s="97">
        <f t="shared" si="5"/>
        <v>5.8245110855401627E-2</v>
      </c>
      <c r="F91" s="96">
        <f t="shared" si="6"/>
        <v>0.18673576635964428</v>
      </c>
      <c r="G91" s="97">
        <f t="shared" si="7"/>
        <v>0.18673576635964428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19656</v>
      </c>
      <c r="W91" s="112">
        <v>19794</v>
      </c>
      <c r="X91" s="112">
        <v>20017</v>
      </c>
      <c r="Y91" s="112">
        <v>20177</v>
      </c>
      <c r="Z91" s="112">
        <v>20760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1386</v>
      </c>
      <c r="W93" s="112">
        <v>1467</v>
      </c>
      <c r="X93" s="112">
        <v>1462</v>
      </c>
      <c r="Y93" s="112">
        <v>1494</v>
      </c>
      <c r="Z93" s="112">
        <v>1557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3300</v>
      </c>
      <c r="W94" s="112">
        <v>3367</v>
      </c>
      <c r="X94" s="112">
        <v>3461</v>
      </c>
      <c r="Y94" s="112">
        <v>3528</v>
      </c>
      <c r="Z94" s="112">
        <v>3620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613</v>
      </c>
      <c r="W95" s="112">
        <v>635</v>
      </c>
      <c r="X95" s="112">
        <v>678</v>
      </c>
      <c r="Y95" s="112">
        <v>692</v>
      </c>
      <c r="Z95" s="112">
        <v>773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2926</v>
      </c>
      <c r="W96" s="112">
        <v>3077</v>
      </c>
      <c r="X96" s="112">
        <v>3303</v>
      </c>
      <c r="Y96" s="112">
        <v>3462</v>
      </c>
      <c r="Z96" s="112">
        <v>3699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3407</v>
      </c>
      <c r="W97" s="112">
        <v>3488</v>
      </c>
      <c r="X97" s="112">
        <v>3510</v>
      </c>
      <c r="Y97" s="112">
        <v>3539</v>
      </c>
      <c r="Z97" s="112">
        <v>3579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2131</v>
      </c>
      <c r="W98" s="112">
        <v>2093</v>
      </c>
      <c r="X98" s="112">
        <v>2118</v>
      </c>
      <c r="Y98" s="112">
        <v>2173</v>
      </c>
      <c r="Z98" s="112">
        <v>2233</v>
      </c>
    </row>
    <row r="99" spans="1:32" ht="15" customHeight="1" x14ac:dyDescent="0.25">
      <c r="S99" s="115" t="s">
        <v>197</v>
      </c>
      <c r="T99" s="115"/>
      <c r="U99" s="112"/>
      <c r="V99" s="112">
        <v>156</v>
      </c>
      <c r="W99" s="112">
        <v>172</v>
      </c>
      <c r="X99" s="112">
        <v>170</v>
      </c>
      <c r="Y99" s="112">
        <v>175</v>
      </c>
      <c r="Z99" s="112">
        <v>185</v>
      </c>
    </row>
    <row r="100" spans="1:32" ht="15" customHeight="1" x14ac:dyDescent="0.25">
      <c r="S100" s="115" t="s">
        <v>58</v>
      </c>
      <c r="T100" s="115"/>
      <c r="U100" s="112"/>
      <c r="V100" s="112">
        <v>1232</v>
      </c>
      <c r="W100" s="112">
        <v>1353</v>
      </c>
      <c r="X100" s="112">
        <v>1403</v>
      </c>
      <c r="Y100" s="112">
        <v>1491</v>
      </c>
      <c r="Z100" s="112">
        <v>1572</v>
      </c>
    </row>
    <row r="101" spans="1:32" x14ac:dyDescent="0.25">
      <c r="A101" s="18"/>
      <c r="S101" s="118" t="s">
        <v>53</v>
      </c>
      <c r="T101" s="118"/>
      <c r="U101" s="112"/>
      <c r="V101" s="112">
        <v>18026</v>
      </c>
      <c r="W101" s="112">
        <v>18282</v>
      </c>
      <c r="X101" s="112">
        <v>18698</v>
      </c>
      <c r="Y101" s="112">
        <v>19138</v>
      </c>
      <c r="Z101" s="112">
        <v>20007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38845</v>
      </c>
      <c r="W104" s="112">
        <v>39480</v>
      </c>
      <c r="X104" s="112">
        <v>41396</v>
      </c>
      <c r="Y104" s="112">
        <v>41838</v>
      </c>
      <c r="Z104" s="112">
        <v>46268</v>
      </c>
      <c r="AB104" s="109" t="str">
        <f>TEXT(Z104,"###,###")</f>
        <v>46,268</v>
      </c>
      <c r="AD104" s="130">
        <f>Z104/($Z$4)*100</f>
        <v>76.391434279393067</v>
      </c>
      <c r="AF104" s="109"/>
    </row>
    <row r="105" spans="1:32" x14ac:dyDescent="0.25">
      <c r="S105" s="115" t="s">
        <v>17</v>
      </c>
      <c r="T105" s="115"/>
      <c r="U105" s="112"/>
      <c r="V105" s="112">
        <v>10217</v>
      </c>
      <c r="W105" s="112">
        <v>10995</v>
      </c>
      <c r="X105" s="112">
        <v>10609</v>
      </c>
      <c r="Y105" s="112">
        <v>10809</v>
      </c>
      <c r="Z105" s="112">
        <v>11237</v>
      </c>
      <c r="AB105" s="109" t="str">
        <f>TEXT(Z105,"###,###")</f>
        <v>11,237</v>
      </c>
      <c r="AD105" s="130">
        <f>Z105/($Z$4)*100</f>
        <v>18.553007413277857</v>
      </c>
      <c r="AF105" s="109"/>
    </row>
    <row r="106" spans="1:32" x14ac:dyDescent="0.25">
      <c r="S106" s="118" t="s">
        <v>53</v>
      </c>
      <c r="T106" s="118"/>
      <c r="U106" s="120"/>
      <c r="V106" s="120">
        <v>49062</v>
      </c>
      <c r="W106" s="120">
        <v>50475</v>
      </c>
      <c r="X106" s="120">
        <v>52005</v>
      </c>
      <c r="Y106" s="120">
        <v>52647</v>
      </c>
      <c r="Z106" s="120">
        <v>57505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7537</v>
      </c>
      <c r="W108" s="112">
        <v>6627</v>
      </c>
      <c r="X108" s="112">
        <v>7261</v>
      </c>
      <c r="Y108" s="112">
        <v>7108</v>
      </c>
      <c r="Z108" s="112">
        <v>7464</v>
      </c>
      <c r="AB108" s="109" t="str">
        <f>TEXT(Z108,"###,###")</f>
        <v>7,464</v>
      </c>
      <c r="AD108" s="130">
        <f>Z108/($Z$4)*100</f>
        <v>12.323542523156174</v>
      </c>
      <c r="AF108" s="109"/>
    </row>
    <row r="109" spans="1:32" x14ac:dyDescent="0.25">
      <c r="S109" s="115" t="s">
        <v>20</v>
      </c>
      <c r="T109" s="115"/>
      <c r="U109" s="112"/>
      <c r="V109" s="112">
        <v>7481</v>
      </c>
      <c r="W109" s="112">
        <v>7536</v>
      </c>
      <c r="X109" s="112">
        <v>7712</v>
      </c>
      <c r="Y109" s="112">
        <v>8033</v>
      </c>
      <c r="Z109" s="112">
        <v>9253</v>
      </c>
      <c r="AB109" s="109" t="str">
        <f>TEXT(Z109,"###,###")</f>
        <v>9,253</v>
      </c>
      <c r="AD109" s="130">
        <f>Z109/($Z$4)*100</f>
        <v>15.277296217412124</v>
      </c>
      <c r="AF109" s="109"/>
    </row>
    <row r="110" spans="1:32" x14ac:dyDescent="0.25">
      <c r="S110" s="115" t="s">
        <v>21</v>
      </c>
      <c r="T110" s="115"/>
      <c r="U110" s="112"/>
      <c r="V110" s="112">
        <v>11371</v>
      </c>
      <c r="W110" s="112">
        <v>13180</v>
      </c>
      <c r="X110" s="112">
        <v>11897</v>
      </c>
      <c r="Y110" s="112">
        <v>13169</v>
      </c>
      <c r="Z110" s="112">
        <v>14333</v>
      </c>
      <c r="AB110" s="109" t="str">
        <f>TEXT(Z110,"###,###")</f>
        <v>14,333</v>
      </c>
      <c r="AD110" s="130">
        <f>Z110/($Z$4)*100</f>
        <v>23.664701900374791</v>
      </c>
      <c r="AF110" s="109"/>
    </row>
    <row r="111" spans="1:32" x14ac:dyDescent="0.25">
      <c r="S111" s="115" t="s">
        <v>22</v>
      </c>
      <c r="T111" s="115"/>
      <c r="U111" s="112"/>
      <c r="V111" s="112">
        <v>22649</v>
      </c>
      <c r="W111" s="112">
        <v>23004</v>
      </c>
      <c r="X111" s="112">
        <v>22991</v>
      </c>
      <c r="Y111" s="112">
        <v>24337</v>
      </c>
      <c r="Z111" s="112">
        <v>26452</v>
      </c>
      <c r="AB111" s="109" t="str">
        <f>TEXT(Z111,"###,###")</f>
        <v>26,452</v>
      </c>
      <c r="AD111" s="130">
        <f>Z111/($Z$4)*100</f>
        <v>43.673947859395376</v>
      </c>
      <c r="AF111" s="109"/>
    </row>
    <row r="112" spans="1:32" x14ac:dyDescent="0.25">
      <c r="S112" s="118" t="s">
        <v>53</v>
      </c>
      <c r="T112" s="118"/>
      <c r="U112" s="112"/>
      <c r="V112" s="112">
        <v>53303</v>
      </c>
      <c r="W112" s="112">
        <v>53856</v>
      </c>
      <c r="X112" s="112">
        <v>53226</v>
      </c>
      <c r="Y112" s="112">
        <v>55760</v>
      </c>
      <c r="Z112" s="112">
        <v>60571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41.69</v>
      </c>
      <c r="W118" s="131">
        <v>41.57</v>
      </c>
      <c r="X118" s="131">
        <v>41.69</v>
      </c>
      <c r="Y118" s="131">
        <v>41.54</v>
      </c>
      <c r="Z118" s="131">
        <v>41.38</v>
      </c>
      <c r="AB118" s="109" t="str">
        <f>TEXT(Z118,"##.0")</f>
        <v>41.4</v>
      </c>
    </row>
    <row r="120" spans="19:32" x14ac:dyDescent="0.25">
      <c r="S120" s="101" t="s">
        <v>98</v>
      </c>
      <c r="T120" s="112"/>
      <c r="U120" s="112"/>
      <c r="V120" s="112">
        <v>33283</v>
      </c>
      <c r="W120" s="112">
        <v>33718</v>
      </c>
      <c r="X120" s="112">
        <v>34329</v>
      </c>
      <c r="Y120" s="112">
        <v>34789</v>
      </c>
      <c r="Z120" s="112">
        <v>36006</v>
      </c>
      <c r="AB120" s="109" t="str">
        <f>TEXT(Z120,"###,###")</f>
        <v>36,006</v>
      </c>
    </row>
    <row r="121" spans="19:32" x14ac:dyDescent="0.25">
      <c r="S121" s="101" t="s">
        <v>99</v>
      </c>
      <c r="T121" s="112"/>
      <c r="U121" s="112"/>
      <c r="V121" s="112">
        <v>2221</v>
      </c>
      <c r="W121" s="112">
        <v>2155</v>
      </c>
      <c r="X121" s="112">
        <v>2254</v>
      </c>
      <c r="Y121" s="112">
        <v>2232</v>
      </c>
      <c r="Z121" s="112">
        <v>2281</v>
      </c>
      <c r="AB121" s="109" t="str">
        <f>TEXT(Z121,"###,###")</f>
        <v>2,281</v>
      </c>
    </row>
    <row r="122" spans="19:32" x14ac:dyDescent="0.25">
      <c r="S122" s="101" t="s">
        <v>100</v>
      </c>
      <c r="T122" s="112"/>
      <c r="U122" s="112"/>
      <c r="V122" s="112">
        <v>2184</v>
      </c>
      <c r="W122" s="112">
        <v>2204</v>
      </c>
      <c r="X122" s="112">
        <v>2126</v>
      </c>
      <c r="Y122" s="112">
        <v>2329</v>
      </c>
      <c r="Z122" s="112">
        <v>2517</v>
      </c>
      <c r="AB122" s="109" t="str">
        <f>TEXT(Z122,"###,###")</f>
        <v>2,517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35467</v>
      </c>
      <c r="W124" s="112">
        <v>35922</v>
      </c>
      <c r="X124" s="112">
        <v>36455</v>
      </c>
      <c r="Y124" s="112">
        <v>37118</v>
      </c>
      <c r="Z124" s="112">
        <v>38523</v>
      </c>
      <c r="AB124" s="109" t="str">
        <f>TEXT(Z124,"###,###")</f>
        <v>38,523</v>
      </c>
      <c r="AD124" s="127">
        <f>Z124/$Z$7*100</f>
        <v>94.421431897840634</v>
      </c>
    </row>
    <row r="125" spans="19:32" x14ac:dyDescent="0.25">
      <c r="S125" s="101" t="s">
        <v>102</v>
      </c>
      <c r="T125" s="112"/>
      <c r="U125" s="112"/>
      <c r="V125" s="112">
        <v>4405</v>
      </c>
      <c r="W125" s="112">
        <v>4359</v>
      </c>
      <c r="X125" s="112">
        <v>4380</v>
      </c>
      <c r="Y125" s="112">
        <v>4561</v>
      </c>
      <c r="Z125" s="112">
        <v>4798</v>
      </c>
      <c r="AB125" s="109" t="str">
        <f>TEXT(Z125,"###,###")</f>
        <v>4,798</v>
      </c>
      <c r="AD125" s="127">
        <f>Z125/$Z$7*100</f>
        <v>11.760092159121548</v>
      </c>
    </row>
    <row r="127" spans="19:32" x14ac:dyDescent="0.25">
      <c r="S127" s="101" t="s">
        <v>103</v>
      </c>
      <c r="T127" s="112"/>
      <c r="U127" s="112"/>
      <c r="V127" s="112">
        <v>19658</v>
      </c>
      <c r="W127" s="112">
        <v>19793</v>
      </c>
      <c r="X127" s="112">
        <v>20017</v>
      </c>
      <c r="Y127" s="112">
        <v>20175</v>
      </c>
      <c r="Z127" s="112">
        <v>20762</v>
      </c>
      <c r="AB127" s="109" t="str">
        <f>TEXT(Z127,"###,###")</f>
        <v>20,762</v>
      </c>
      <c r="AD127" s="127">
        <f>Z127/$Z$7*100</f>
        <v>50.888502169170813</v>
      </c>
    </row>
    <row r="128" spans="19:32" x14ac:dyDescent="0.25">
      <c r="S128" s="101" t="s">
        <v>104</v>
      </c>
      <c r="T128" s="112"/>
      <c r="U128" s="112"/>
      <c r="V128" s="112">
        <v>18023</v>
      </c>
      <c r="W128" s="112">
        <v>18288</v>
      </c>
      <c r="X128" s="112">
        <v>18696</v>
      </c>
      <c r="Y128" s="112">
        <v>19139</v>
      </c>
      <c r="Z128" s="112">
        <v>20013</v>
      </c>
      <c r="AB128" s="109" t="str">
        <f>TEXT(Z128,"###,###")</f>
        <v>20,013</v>
      </c>
      <c r="AD128" s="127">
        <f>Z128/$Z$7*100</f>
        <v>49.052672859628913</v>
      </c>
    </row>
    <row r="130" spans="19:20" x14ac:dyDescent="0.25">
      <c r="S130" s="101" t="s">
        <v>280</v>
      </c>
      <c r="T130" s="127">
        <v>88.252163043211837</v>
      </c>
    </row>
    <row r="131" spans="19:20" x14ac:dyDescent="0.25">
      <c r="S131" s="101" t="s">
        <v>281</v>
      </c>
      <c r="T131" s="127">
        <v>5.5908233044927567</v>
      </c>
    </row>
    <row r="132" spans="19:20" x14ac:dyDescent="0.25">
      <c r="S132" s="101" t="s">
        <v>282</v>
      </c>
      <c r="T132" s="127">
        <v>6.1692688546287897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6CBD0C-622B-4FBE-A709-2D66BF9B74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48D7AFA-3C50-4B34-800B-DEDFDCF750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A3412FE-6958-4D5C-8E62-1FEF2A5C93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36BAA6A-DCF3-42DD-893C-9B5EFFACB0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4CDC-AEF5-484E-B4AF-3C00986F19CC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145</v>
      </c>
      <c r="T1" s="99"/>
      <c r="U1" s="99"/>
      <c r="V1" s="99"/>
      <c r="W1" s="99"/>
      <c r="X1" s="99"/>
      <c r="Y1" s="100" t="s">
        <v>237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145</v>
      </c>
      <c r="Y3" s="105" t="s">
        <v>237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8.38 Loddon,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5368</v>
      </c>
      <c r="W4" s="108">
        <v>5193</v>
      </c>
      <c r="X4" s="108">
        <v>5448</v>
      </c>
      <c r="Y4" s="108">
        <v>5584</v>
      </c>
      <c r="Z4" s="108">
        <v>6049</v>
      </c>
      <c r="AB4" s="109" t="str">
        <f>TEXT(Z4,"###,###")</f>
        <v>6,049</v>
      </c>
      <c r="AD4" s="110">
        <f>Z4/Y4-1</f>
        <v>8.3273638968481389E-2</v>
      </c>
      <c r="AF4" s="110">
        <f>Z4/V4-1</f>
        <v>0.12686289120715344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2783</v>
      </c>
      <c r="W5" s="108">
        <v>2637</v>
      </c>
      <c r="X5" s="108">
        <v>2798</v>
      </c>
      <c r="Y5" s="108">
        <v>2860</v>
      </c>
      <c r="Z5" s="108">
        <v>3054</v>
      </c>
      <c r="AB5" s="109" t="str">
        <f>TEXT(Z5,"###,###")</f>
        <v>3,054</v>
      </c>
      <c r="AD5" s="110">
        <f t="shared" ref="AD5:AD9" si="0">Z5/Y5-1</f>
        <v>6.7832167832167833E-2</v>
      </c>
      <c r="AF5" s="110">
        <f t="shared" ref="AF5:AF9" si="1">Z5/V5-1</f>
        <v>9.7376931369026254E-2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2586</v>
      </c>
      <c r="W6" s="108">
        <v>2552</v>
      </c>
      <c r="X6" s="108">
        <v>2645</v>
      </c>
      <c r="Y6" s="108">
        <v>2724</v>
      </c>
      <c r="Z6" s="108">
        <v>2994</v>
      </c>
      <c r="AB6" s="109" t="str">
        <f>TEXT(Z6,"###,###")</f>
        <v>2,994</v>
      </c>
      <c r="AD6" s="110">
        <f t="shared" si="0"/>
        <v>9.9118942731277526E-2</v>
      </c>
      <c r="AF6" s="110">
        <f t="shared" si="1"/>
        <v>0.15777262180974483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3731</v>
      </c>
      <c r="W7" s="108">
        <v>3591</v>
      </c>
      <c r="X7" s="108">
        <v>3795</v>
      </c>
      <c r="Y7" s="108">
        <v>3882</v>
      </c>
      <c r="Z7" s="108">
        <v>4032</v>
      </c>
      <c r="AB7" s="109" t="str">
        <f>TEXT(Z7,"###,###")</f>
        <v>4,032</v>
      </c>
      <c r="AD7" s="110">
        <f t="shared" si="0"/>
        <v>3.863987635239563E-2</v>
      </c>
      <c r="AF7" s="110">
        <f t="shared" si="1"/>
        <v>8.0675422138836828E-2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6,049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4,032</v>
      </c>
      <c r="P8" s="67"/>
      <c r="S8" s="107" t="s">
        <v>83</v>
      </c>
      <c r="T8" s="108"/>
      <c r="U8" s="108"/>
      <c r="V8" s="108">
        <v>34693.5</v>
      </c>
      <c r="W8" s="108">
        <v>34203</v>
      </c>
      <c r="X8" s="108">
        <v>34889.910000000003</v>
      </c>
      <c r="Y8" s="108">
        <v>36247</v>
      </c>
      <c r="Z8" s="108">
        <v>36007</v>
      </c>
      <c r="AB8" s="109" t="str">
        <f>TEXT(Z8,"$###,###")</f>
        <v>$36,007</v>
      </c>
      <c r="AD8" s="110">
        <f t="shared" si="0"/>
        <v>-6.6212376196650435E-3</v>
      </c>
      <c r="AF8" s="110">
        <f t="shared" si="1"/>
        <v>3.7860117889518152E-2</v>
      </c>
    </row>
    <row r="9" spans="1:32" x14ac:dyDescent="0.25">
      <c r="A9" s="30" t="s">
        <v>14</v>
      </c>
      <c r="B9" s="71"/>
      <c r="C9" s="72"/>
      <c r="D9" s="73">
        <f>AD104</f>
        <v>63.035212431806912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53.100198412698404</v>
      </c>
      <c r="P9" s="74" t="s">
        <v>84</v>
      </c>
      <c r="S9" s="107" t="s">
        <v>7</v>
      </c>
      <c r="T9" s="108"/>
      <c r="U9" s="108"/>
      <c r="V9" s="108">
        <v>174466139</v>
      </c>
      <c r="W9" s="108">
        <v>167107379</v>
      </c>
      <c r="X9" s="108">
        <v>180927530</v>
      </c>
      <c r="Y9" s="108">
        <v>181069042</v>
      </c>
      <c r="Z9" s="108">
        <v>209691689</v>
      </c>
      <c r="AB9" s="109" t="str">
        <f>TEXT(Z9/1000000,"$#,###.0")&amp;" mil"</f>
        <v>$209.7 mil</v>
      </c>
      <c r="AD9" s="110">
        <f t="shared" si="0"/>
        <v>0.15807587362173159</v>
      </c>
      <c r="AF9" s="110">
        <f t="shared" si="1"/>
        <v>0.20190479483242307</v>
      </c>
    </row>
    <row r="10" spans="1:32" x14ac:dyDescent="0.25">
      <c r="A10" s="30" t="s">
        <v>17</v>
      </c>
      <c r="B10" s="71"/>
      <c r="C10" s="72"/>
      <c r="D10" s="73">
        <f>AD105</f>
        <v>17.077202843445196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46.800595238095241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64.0625</v>
      </c>
      <c r="P11" s="74" t="s">
        <v>84</v>
      </c>
      <c r="S11" s="107" t="s">
        <v>29</v>
      </c>
      <c r="T11" s="112"/>
      <c r="U11" s="112"/>
      <c r="V11" s="112">
        <v>3947</v>
      </c>
      <c r="W11" s="112">
        <v>3885</v>
      </c>
      <c r="X11" s="112">
        <v>4050</v>
      </c>
      <c r="Y11" s="112">
        <v>4161</v>
      </c>
      <c r="Z11" s="112">
        <v>4603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22.44543650793651</v>
      </c>
      <c r="P12" s="74" t="s">
        <v>84</v>
      </c>
      <c r="S12" s="107" t="s">
        <v>30</v>
      </c>
      <c r="T12" s="112"/>
      <c r="U12" s="112"/>
      <c r="V12" s="112">
        <v>1424</v>
      </c>
      <c r="W12" s="112">
        <v>1304</v>
      </c>
      <c r="X12" s="112">
        <v>1394</v>
      </c>
      <c r="Y12" s="112">
        <v>1423</v>
      </c>
      <c r="Z12" s="112">
        <v>1444</v>
      </c>
    </row>
    <row r="13" spans="1:32" ht="15" customHeight="1" x14ac:dyDescent="0.25">
      <c r="A13" s="30" t="s">
        <v>19</v>
      </c>
      <c r="B13" s="72"/>
      <c r="C13" s="72"/>
      <c r="D13" s="73">
        <f>AD108</f>
        <v>19.209786741610184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13.467261904761903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15.275252107786411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46.8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23.392296247313602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17.576961271102284</v>
      </c>
      <c r="P15" s="74" t="s">
        <v>84</v>
      </c>
      <c r="S15" s="115" t="s">
        <v>60</v>
      </c>
      <c r="T15" s="115"/>
      <c r="U15" s="116"/>
      <c r="V15" s="116">
        <v>823</v>
      </c>
      <c r="W15" s="116">
        <v>855</v>
      </c>
      <c r="X15" s="116">
        <v>910</v>
      </c>
      <c r="Y15" s="112">
        <v>1001</v>
      </c>
      <c r="Z15" s="112">
        <v>1075</v>
      </c>
      <c r="AB15" s="117">
        <f t="shared" ref="AB15:AB34" si="2">IF(Z15="np",0,Z15/$Z$34)</f>
        <v>0.17768595041322313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22.317738469168457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82.423038728897708</v>
      </c>
      <c r="P16" s="37" t="s">
        <v>84</v>
      </c>
      <c r="S16" s="115" t="s">
        <v>61</v>
      </c>
      <c r="T16" s="115"/>
      <c r="U16" s="116"/>
      <c r="V16" s="116">
        <v>41</v>
      </c>
      <c r="W16" s="116">
        <v>52</v>
      </c>
      <c r="X16" s="116">
        <v>45</v>
      </c>
      <c r="Y16" s="112">
        <v>43</v>
      </c>
      <c r="Z16" s="112">
        <v>45</v>
      </c>
      <c r="AB16" s="117">
        <f t="shared" si="2"/>
        <v>7.4380165289256199E-3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488</v>
      </c>
      <c r="W17" s="116">
        <v>409</v>
      </c>
      <c r="X17" s="116">
        <v>425</v>
      </c>
      <c r="Y17" s="112">
        <v>433</v>
      </c>
      <c r="Z17" s="112">
        <v>447</v>
      </c>
      <c r="AB17" s="117">
        <f t="shared" si="2"/>
        <v>7.3884297520661155E-2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25</v>
      </c>
      <c r="W18" s="116">
        <v>17</v>
      </c>
      <c r="X18" s="116">
        <v>26</v>
      </c>
      <c r="Y18" s="112">
        <v>30</v>
      </c>
      <c r="Z18" s="112">
        <v>37</v>
      </c>
      <c r="AB18" s="117">
        <f t="shared" si="2"/>
        <v>6.1157024793388427E-3</v>
      </c>
    </row>
    <row r="19" spans="1:28" x14ac:dyDescent="0.25">
      <c r="A19" s="63" t="str">
        <f>$S$1&amp;" ("&amp;$V$2&amp;" to "&amp;$Z$2&amp;")"</f>
        <v>Loddon (2017-18 to 2021-22)</v>
      </c>
      <c r="B19" s="63"/>
      <c r="C19" s="63"/>
      <c r="D19" s="63"/>
      <c r="E19" s="63"/>
      <c r="F19" s="63"/>
      <c r="G19" s="63" t="str">
        <f>$S$1&amp;" ("&amp;$V$2&amp;" to "&amp;$Z$2&amp;")"</f>
        <v>Loddon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207</v>
      </c>
      <c r="W19" s="116">
        <v>230</v>
      </c>
      <c r="X19" s="116">
        <v>251</v>
      </c>
      <c r="Y19" s="112">
        <v>249</v>
      </c>
      <c r="Z19" s="112">
        <v>273</v>
      </c>
      <c r="AB19" s="117">
        <f t="shared" si="2"/>
        <v>4.5123966942148763E-2</v>
      </c>
    </row>
    <row r="20" spans="1:28" x14ac:dyDescent="0.25">
      <c r="S20" s="115" t="s">
        <v>65</v>
      </c>
      <c r="T20" s="115"/>
      <c r="U20" s="116"/>
      <c r="V20" s="116">
        <v>163</v>
      </c>
      <c r="W20" s="116">
        <v>133</v>
      </c>
      <c r="X20" s="116">
        <v>161</v>
      </c>
      <c r="Y20" s="112">
        <v>155</v>
      </c>
      <c r="Z20" s="112">
        <v>168</v>
      </c>
      <c r="AB20" s="117">
        <f t="shared" si="2"/>
        <v>2.7768595041322314E-2</v>
      </c>
    </row>
    <row r="21" spans="1:28" x14ac:dyDescent="0.25">
      <c r="S21" s="115" t="s">
        <v>66</v>
      </c>
      <c r="T21" s="115"/>
      <c r="U21" s="116"/>
      <c r="V21" s="116">
        <v>331</v>
      </c>
      <c r="W21" s="116">
        <v>300</v>
      </c>
      <c r="X21" s="116">
        <v>323</v>
      </c>
      <c r="Y21" s="112">
        <v>343</v>
      </c>
      <c r="Z21" s="112">
        <v>362</v>
      </c>
      <c r="AB21" s="117">
        <f t="shared" si="2"/>
        <v>5.9834710743801652E-2</v>
      </c>
    </row>
    <row r="22" spans="1:28" x14ac:dyDescent="0.25">
      <c r="S22" s="115" t="s">
        <v>67</v>
      </c>
      <c r="T22" s="115"/>
      <c r="U22" s="116"/>
      <c r="V22" s="116">
        <v>162</v>
      </c>
      <c r="W22" s="116">
        <v>196</v>
      </c>
      <c r="X22" s="116">
        <v>245</v>
      </c>
      <c r="Y22" s="112">
        <v>252</v>
      </c>
      <c r="Z22" s="112">
        <v>317</v>
      </c>
      <c r="AB22" s="117">
        <f t="shared" si="2"/>
        <v>5.2396694214876034E-2</v>
      </c>
    </row>
    <row r="23" spans="1:28" x14ac:dyDescent="0.25">
      <c r="S23" s="115" t="s">
        <v>68</v>
      </c>
      <c r="T23" s="115"/>
      <c r="U23" s="116"/>
      <c r="V23" s="116">
        <v>189</v>
      </c>
      <c r="W23" s="116">
        <v>186</v>
      </c>
      <c r="X23" s="116">
        <v>151</v>
      </c>
      <c r="Y23" s="112">
        <v>182</v>
      </c>
      <c r="Z23" s="112">
        <v>184</v>
      </c>
      <c r="AB23" s="117">
        <f t="shared" si="2"/>
        <v>3.0413223140495868E-2</v>
      </c>
    </row>
    <row r="24" spans="1:28" x14ac:dyDescent="0.25">
      <c r="S24" s="115" t="s">
        <v>69</v>
      </c>
      <c r="T24" s="115"/>
      <c r="U24" s="116"/>
      <c r="V24" s="116">
        <v>20</v>
      </c>
      <c r="W24" s="116">
        <v>20</v>
      </c>
      <c r="X24" s="116">
        <v>13</v>
      </c>
      <c r="Y24" s="112">
        <v>18</v>
      </c>
      <c r="Z24" s="112">
        <v>23</v>
      </c>
      <c r="AB24" s="117">
        <f t="shared" si="2"/>
        <v>3.8016528925619835E-3</v>
      </c>
    </row>
    <row r="25" spans="1:28" x14ac:dyDescent="0.25">
      <c r="S25" s="115" t="s">
        <v>70</v>
      </c>
      <c r="T25" s="115"/>
      <c r="U25" s="116"/>
      <c r="V25" s="116">
        <v>121</v>
      </c>
      <c r="W25" s="116">
        <v>112</v>
      </c>
      <c r="X25" s="116">
        <v>129</v>
      </c>
      <c r="Y25" s="112">
        <v>132</v>
      </c>
      <c r="Z25" s="112">
        <v>169</v>
      </c>
      <c r="AB25" s="117">
        <f t="shared" si="2"/>
        <v>2.793388429752066E-2</v>
      </c>
    </row>
    <row r="26" spans="1:28" x14ac:dyDescent="0.25">
      <c r="S26" s="115" t="s">
        <v>71</v>
      </c>
      <c r="T26" s="115"/>
      <c r="U26" s="116"/>
      <c r="V26" s="116">
        <v>61</v>
      </c>
      <c r="W26" s="116">
        <v>61</v>
      </c>
      <c r="X26" s="116">
        <v>57</v>
      </c>
      <c r="Y26" s="112">
        <v>58</v>
      </c>
      <c r="Z26" s="112">
        <v>70</v>
      </c>
      <c r="AB26" s="117">
        <f t="shared" si="2"/>
        <v>1.1570247933884297E-2</v>
      </c>
    </row>
    <row r="27" spans="1:28" x14ac:dyDescent="0.25">
      <c r="S27" s="115" t="s">
        <v>72</v>
      </c>
      <c r="T27" s="115"/>
      <c r="U27" s="116"/>
      <c r="V27" s="116">
        <v>134</v>
      </c>
      <c r="W27" s="116">
        <v>127</v>
      </c>
      <c r="X27" s="116">
        <v>123</v>
      </c>
      <c r="Y27" s="112">
        <v>113</v>
      </c>
      <c r="Z27" s="112">
        <v>142</v>
      </c>
      <c r="AB27" s="117">
        <f t="shared" si="2"/>
        <v>2.347107438016529E-2</v>
      </c>
    </row>
    <row r="28" spans="1:28" x14ac:dyDescent="0.25">
      <c r="S28" s="115" t="s">
        <v>73</v>
      </c>
      <c r="T28" s="115"/>
      <c r="U28" s="116"/>
      <c r="V28" s="116">
        <v>269</v>
      </c>
      <c r="W28" s="116">
        <v>247</v>
      </c>
      <c r="X28" s="116">
        <v>268</v>
      </c>
      <c r="Y28" s="112">
        <v>281</v>
      </c>
      <c r="Z28" s="112">
        <v>316</v>
      </c>
      <c r="AB28" s="117">
        <f t="shared" si="2"/>
        <v>5.2231404958677688E-2</v>
      </c>
    </row>
    <row r="29" spans="1:28" x14ac:dyDescent="0.25">
      <c r="S29" s="115" t="s">
        <v>74</v>
      </c>
      <c r="T29" s="115"/>
      <c r="U29" s="116"/>
      <c r="V29" s="116">
        <v>276</v>
      </c>
      <c r="W29" s="116">
        <v>456</v>
      </c>
      <c r="X29" s="116">
        <v>286</v>
      </c>
      <c r="Y29" s="112">
        <v>285</v>
      </c>
      <c r="Z29" s="112">
        <v>328</v>
      </c>
      <c r="AB29" s="117">
        <f t="shared" si="2"/>
        <v>5.421487603305785E-2</v>
      </c>
    </row>
    <row r="30" spans="1:28" x14ac:dyDescent="0.25">
      <c r="S30" s="115" t="s">
        <v>75</v>
      </c>
      <c r="T30" s="115"/>
      <c r="U30" s="116"/>
      <c r="V30" s="116">
        <v>356</v>
      </c>
      <c r="W30" s="116">
        <v>203</v>
      </c>
      <c r="X30" s="116">
        <v>336</v>
      </c>
      <c r="Y30" s="112">
        <v>350</v>
      </c>
      <c r="Z30" s="112">
        <v>365</v>
      </c>
      <c r="AB30" s="117">
        <f t="shared" si="2"/>
        <v>6.0330578512396697E-2</v>
      </c>
    </row>
    <row r="31" spans="1:28" x14ac:dyDescent="0.25">
      <c r="S31" s="115" t="s">
        <v>76</v>
      </c>
      <c r="T31" s="115"/>
      <c r="U31" s="116"/>
      <c r="V31" s="116">
        <v>530</v>
      </c>
      <c r="W31" s="116">
        <v>544</v>
      </c>
      <c r="X31" s="116">
        <v>546</v>
      </c>
      <c r="Y31" s="112">
        <v>576</v>
      </c>
      <c r="Z31" s="112">
        <v>646</v>
      </c>
      <c r="AB31" s="117">
        <f t="shared" si="2"/>
        <v>0.10677685950413224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78</v>
      </c>
      <c r="W32" s="116">
        <v>79</v>
      </c>
      <c r="X32" s="116">
        <v>105</v>
      </c>
      <c r="Y32" s="112">
        <v>98</v>
      </c>
      <c r="Z32" s="112">
        <v>98</v>
      </c>
      <c r="AB32" s="117">
        <f t="shared" si="2"/>
        <v>1.6198347107438015E-2</v>
      </c>
    </row>
    <row r="33" spans="19:32" x14ac:dyDescent="0.25">
      <c r="S33" s="115" t="s">
        <v>78</v>
      </c>
      <c r="T33" s="115"/>
      <c r="U33" s="116"/>
      <c r="V33" s="116">
        <v>103</v>
      </c>
      <c r="W33" s="116">
        <v>109</v>
      </c>
      <c r="X33" s="116">
        <v>131</v>
      </c>
      <c r="Y33" s="112">
        <v>123</v>
      </c>
      <c r="Z33" s="112">
        <v>124</v>
      </c>
      <c r="AB33" s="117">
        <f t="shared" si="2"/>
        <v>2.0495867768595043E-2</v>
      </c>
    </row>
    <row r="34" spans="19:32" x14ac:dyDescent="0.25">
      <c r="S34" s="118" t="s">
        <v>53</v>
      </c>
      <c r="T34" s="118"/>
      <c r="U34" s="119"/>
      <c r="V34" s="119">
        <v>5368</v>
      </c>
      <c r="W34" s="119">
        <v>5191</v>
      </c>
      <c r="X34" s="119">
        <v>5443</v>
      </c>
      <c r="Y34" s="120">
        <v>5584</v>
      </c>
      <c r="Z34" s="120">
        <v>6050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3209</v>
      </c>
      <c r="W37" s="112">
        <v>3038</v>
      </c>
      <c r="X37" s="112">
        <v>3211</v>
      </c>
      <c r="Y37" s="112">
        <v>3282</v>
      </c>
      <c r="Z37" s="112">
        <v>3320</v>
      </c>
      <c r="AB37" s="132">
        <f>Z37/Z40*100</f>
        <v>82.423038728897708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522</v>
      </c>
      <c r="W38" s="112">
        <v>554</v>
      </c>
      <c r="X38" s="112">
        <v>585</v>
      </c>
      <c r="Y38" s="112">
        <v>599</v>
      </c>
      <c r="Z38" s="112">
        <v>708</v>
      </c>
      <c r="AB38" s="132">
        <f>Z38/Z40*100</f>
        <v>17.576961271102284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3731</v>
      </c>
      <c r="W40" s="112">
        <v>3592</v>
      </c>
      <c r="X40" s="112">
        <v>3796</v>
      </c>
      <c r="Y40" s="112">
        <v>3881</v>
      </c>
      <c r="Z40" s="112">
        <v>4028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6</v>
      </c>
      <c r="X44" s="112">
        <v>8</v>
      </c>
      <c r="Y44" s="112">
        <v>3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72</v>
      </c>
      <c r="W45" s="112">
        <v>66</v>
      </c>
      <c r="X45" s="112">
        <v>67</v>
      </c>
      <c r="Y45" s="112">
        <v>80</v>
      </c>
      <c r="Z45" s="112">
        <v>87</v>
      </c>
    </row>
    <row r="46" spans="19:32" x14ac:dyDescent="0.25">
      <c r="S46" s="115" t="s">
        <v>38</v>
      </c>
      <c r="T46" s="115"/>
      <c r="U46" s="112"/>
      <c r="V46" s="112">
        <v>151</v>
      </c>
      <c r="W46" s="112">
        <v>146</v>
      </c>
      <c r="X46" s="112">
        <v>159</v>
      </c>
      <c r="Y46" s="112">
        <v>205</v>
      </c>
      <c r="Z46" s="112">
        <v>190</v>
      </c>
    </row>
    <row r="47" spans="19:32" x14ac:dyDescent="0.25">
      <c r="S47" s="115" t="s">
        <v>39</v>
      </c>
      <c r="T47" s="115"/>
      <c r="U47" s="112"/>
      <c r="V47" s="112">
        <v>196</v>
      </c>
      <c r="W47" s="112">
        <v>178</v>
      </c>
      <c r="X47" s="112">
        <v>183</v>
      </c>
      <c r="Y47" s="112">
        <v>181</v>
      </c>
      <c r="Z47" s="112">
        <v>237</v>
      </c>
    </row>
    <row r="48" spans="19:32" x14ac:dyDescent="0.25">
      <c r="S48" s="115" t="s">
        <v>40</v>
      </c>
      <c r="T48" s="115"/>
      <c r="U48" s="112"/>
      <c r="V48" s="112">
        <v>218</v>
      </c>
      <c r="W48" s="112">
        <v>236</v>
      </c>
      <c r="X48" s="112">
        <v>251</v>
      </c>
      <c r="Y48" s="112">
        <v>210</v>
      </c>
      <c r="Z48" s="112">
        <v>255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216</v>
      </c>
      <c r="W49" s="112">
        <v>189</v>
      </c>
      <c r="X49" s="112">
        <v>225</v>
      </c>
      <c r="Y49" s="112">
        <v>220</v>
      </c>
      <c r="Z49" s="112">
        <v>231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Loddon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187</v>
      </c>
      <c r="W50" s="112">
        <v>196</v>
      </c>
      <c r="X50" s="112">
        <v>218</v>
      </c>
      <c r="Y50" s="112">
        <v>207</v>
      </c>
      <c r="Z50" s="112">
        <v>228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231</v>
      </c>
      <c r="W51" s="112">
        <v>213</v>
      </c>
      <c r="X51" s="112">
        <v>215</v>
      </c>
      <c r="Y51" s="112">
        <v>219</v>
      </c>
      <c r="Z51" s="112">
        <v>212</v>
      </c>
    </row>
    <row r="52" spans="1:26" ht="15" customHeight="1" x14ac:dyDescent="0.25">
      <c r="S52" s="115" t="s">
        <v>44</v>
      </c>
      <c r="T52" s="115"/>
      <c r="U52" s="112"/>
      <c r="V52" s="112">
        <v>267</v>
      </c>
      <c r="W52" s="112">
        <v>252</v>
      </c>
      <c r="X52" s="112">
        <v>256</v>
      </c>
      <c r="Y52" s="112">
        <v>233</v>
      </c>
      <c r="Z52" s="112">
        <v>241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266</v>
      </c>
      <c r="W53" s="112">
        <v>246</v>
      </c>
      <c r="X53" s="112">
        <v>260</v>
      </c>
      <c r="Y53" s="112">
        <v>278</v>
      </c>
      <c r="Z53" s="112">
        <v>298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331</v>
      </c>
      <c r="W54" s="112">
        <v>289</v>
      </c>
      <c r="X54" s="112">
        <v>297</v>
      </c>
      <c r="Y54" s="112">
        <v>284</v>
      </c>
      <c r="Z54" s="112">
        <v>294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263</v>
      </c>
      <c r="W55" s="112">
        <v>273</v>
      </c>
      <c r="X55" s="112">
        <v>296</v>
      </c>
      <c r="Y55" s="112">
        <v>344</v>
      </c>
      <c r="Z55" s="112">
        <v>356</v>
      </c>
    </row>
    <row r="56" spans="1:26" ht="15" customHeight="1" x14ac:dyDescent="0.25">
      <c r="S56" s="115" t="s">
        <v>48</v>
      </c>
      <c r="T56" s="115"/>
      <c r="U56" s="112"/>
      <c r="V56" s="112">
        <v>203</v>
      </c>
      <c r="W56" s="112">
        <v>171</v>
      </c>
      <c r="X56" s="112">
        <v>174</v>
      </c>
      <c r="Y56" s="112">
        <v>177</v>
      </c>
      <c r="Z56" s="112">
        <v>197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93</v>
      </c>
      <c r="W57" s="112">
        <v>91</v>
      </c>
      <c r="X57" s="112">
        <v>103</v>
      </c>
      <c r="Y57" s="112">
        <v>114</v>
      </c>
      <c r="Z57" s="112">
        <v>111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36</v>
      </c>
      <c r="W58" s="112">
        <v>41</v>
      </c>
      <c r="X58" s="112">
        <v>49</v>
      </c>
      <c r="Y58" s="112">
        <v>52</v>
      </c>
      <c r="Z58" s="112">
        <v>59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41</v>
      </c>
      <c r="W59" s="112">
        <v>37</v>
      </c>
      <c r="X59" s="112">
        <v>31</v>
      </c>
      <c r="Y59" s="112">
        <v>30</v>
      </c>
      <c r="Z59" s="112">
        <v>30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12</v>
      </c>
      <c r="W60" s="112">
        <v>13</v>
      </c>
      <c r="X60" s="112">
        <v>18</v>
      </c>
      <c r="Y60" s="112">
        <v>23</v>
      </c>
      <c r="Z60" s="112">
        <v>22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2782</v>
      </c>
      <c r="W61" s="112">
        <v>2641</v>
      </c>
      <c r="X61" s="112">
        <v>2801</v>
      </c>
      <c r="Y61" s="112">
        <v>2860</v>
      </c>
      <c r="Z61" s="112">
        <v>3055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7</v>
      </c>
      <c r="X63" s="112">
        <v>5</v>
      </c>
      <c r="Y63" s="112">
        <v>6</v>
      </c>
      <c r="Z63" s="112">
        <v>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59</v>
      </c>
      <c r="W64" s="112">
        <v>57</v>
      </c>
      <c r="X64" s="112">
        <v>67</v>
      </c>
      <c r="Y64" s="112">
        <v>86</v>
      </c>
      <c r="Z64" s="112">
        <v>113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Loddon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154</v>
      </c>
      <c r="W65" s="112">
        <v>162</v>
      </c>
      <c r="X65" s="112">
        <v>202</v>
      </c>
      <c r="Y65" s="112">
        <v>204</v>
      </c>
      <c r="Z65" s="112">
        <v>199</v>
      </c>
    </row>
    <row r="66" spans="1:26" x14ac:dyDescent="0.25">
      <c r="S66" s="115" t="s">
        <v>39</v>
      </c>
      <c r="T66" s="115"/>
      <c r="U66" s="112"/>
      <c r="V66" s="112">
        <v>219</v>
      </c>
      <c r="W66" s="112">
        <v>201</v>
      </c>
      <c r="X66" s="112">
        <v>190</v>
      </c>
      <c r="Y66" s="112">
        <v>210</v>
      </c>
      <c r="Z66" s="112">
        <v>259</v>
      </c>
    </row>
    <row r="67" spans="1:26" x14ac:dyDescent="0.25">
      <c r="S67" s="115" t="s">
        <v>40</v>
      </c>
      <c r="T67" s="115"/>
      <c r="U67" s="112"/>
      <c r="V67" s="112">
        <v>199</v>
      </c>
      <c r="W67" s="112">
        <v>197</v>
      </c>
      <c r="X67" s="112">
        <v>212</v>
      </c>
      <c r="Y67" s="112">
        <v>236</v>
      </c>
      <c r="Z67" s="112">
        <v>253</v>
      </c>
    </row>
    <row r="68" spans="1:26" x14ac:dyDescent="0.25">
      <c r="S68" s="115" t="s">
        <v>41</v>
      </c>
      <c r="T68" s="115"/>
      <c r="U68" s="112"/>
      <c r="V68" s="112">
        <v>179</v>
      </c>
      <c r="W68" s="112">
        <v>183</v>
      </c>
      <c r="X68" s="112">
        <v>183</v>
      </c>
      <c r="Y68" s="112">
        <v>174</v>
      </c>
      <c r="Z68" s="112">
        <v>235</v>
      </c>
    </row>
    <row r="69" spans="1:26" x14ac:dyDescent="0.25">
      <c r="S69" s="115" t="s">
        <v>42</v>
      </c>
      <c r="T69" s="115"/>
      <c r="U69" s="112"/>
      <c r="V69" s="112">
        <v>198</v>
      </c>
      <c r="W69" s="112">
        <v>194</v>
      </c>
      <c r="X69" s="112">
        <v>182</v>
      </c>
      <c r="Y69" s="112">
        <v>182</v>
      </c>
      <c r="Z69" s="112">
        <v>202</v>
      </c>
    </row>
    <row r="70" spans="1:26" x14ac:dyDescent="0.25">
      <c r="S70" s="115" t="s">
        <v>43</v>
      </c>
      <c r="T70" s="115"/>
      <c r="U70" s="112"/>
      <c r="V70" s="112">
        <v>223</v>
      </c>
      <c r="W70" s="112">
        <v>225</v>
      </c>
      <c r="X70" s="112">
        <v>187</v>
      </c>
      <c r="Y70" s="112">
        <v>220</v>
      </c>
      <c r="Z70" s="112">
        <v>229</v>
      </c>
    </row>
    <row r="71" spans="1:26" x14ac:dyDescent="0.25">
      <c r="S71" s="115" t="s">
        <v>44</v>
      </c>
      <c r="T71" s="115"/>
      <c r="U71" s="112"/>
      <c r="V71" s="112">
        <v>265</v>
      </c>
      <c r="W71" s="112">
        <v>253</v>
      </c>
      <c r="X71" s="112">
        <v>288</v>
      </c>
      <c r="Y71" s="112">
        <v>250</v>
      </c>
      <c r="Z71" s="112">
        <v>278</v>
      </c>
    </row>
    <row r="72" spans="1:26" x14ac:dyDescent="0.25">
      <c r="S72" s="115" t="s">
        <v>45</v>
      </c>
      <c r="T72" s="115"/>
      <c r="U72" s="112"/>
      <c r="V72" s="112">
        <v>272</v>
      </c>
      <c r="W72" s="112">
        <v>269</v>
      </c>
      <c r="X72" s="112">
        <v>276</v>
      </c>
      <c r="Y72" s="112">
        <v>285</v>
      </c>
      <c r="Z72" s="112">
        <v>281</v>
      </c>
    </row>
    <row r="73" spans="1:26" x14ac:dyDescent="0.25">
      <c r="S73" s="115" t="s">
        <v>46</v>
      </c>
      <c r="T73" s="115"/>
      <c r="U73" s="112"/>
      <c r="V73" s="112">
        <v>325</v>
      </c>
      <c r="W73" s="112">
        <v>324</v>
      </c>
      <c r="X73" s="112">
        <v>319</v>
      </c>
      <c r="Y73" s="112">
        <v>322</v>
      </c>
      <c r="Z73" s="112">
        <v>337</v>
      </c>
    </row>
    <row r="74" spans="1:26" x14ac:dyDescent="0.25">
      <c r="S74" s="115" t="s">
        <v>47</v>
      </c>
      <c r="T74" s="115"/>
      <c r="U74" s="112"/>
      <c r="V74" s="112">
        <v>231</v>
      </c>
      <c r="W74" s="112">
        <v>210</v>
      </c>
      <c r="X74" s="112">
        <v>246</v>
      </c>
      <c r="Y74" s="112">
        <v>256</v>
      </c>
      <c r="Z74" s="112">
        <v>282</v>
      </c>
    </row>
    <row r="75" spans="1:26" x14ac:dyDescent="0.25">
      <c r="S75" s="115" t="s">
        <v>48</v>
      </c>
      <c r="T75" s="115"/>
      <c r="U75" s="112"/>
      <c r="V75" s="112">
        <v>137</v>
      </c>
      <c r="W75" s="112">
        <v>141</v>
      </c>
      <c r="X75" s="112">
        <v>152</v>
      </c>
      <c r="Y75" s="112">
        <v>150</v>
      </c>
      <c r="Z75" s="112">
        <v>156</v>
      </c>
    </row>
    <row r="76" spans="1:26" x14ac:dyDescent="0.25">
      <c r="S76" s="115" t="s">
        <v>49</v>
      </c>
      <c r="T76" s="115"/>
      <c r="U76" s="112"/>
      <c r="V76" s="112">
        <v>54</v>
      </c>
      <c r="W76" s="112">
        <v>61</v>
      </c>
      <c r="X76" s="112">
        <v>73</v>
      </c>
      <c r="Y76" s="112">
        <v>76</v>
      </c>
      <c r="Z76" s="112">
        <v>80</v>
      </c>
    </row>
    <row r="77" spans="1:26" x14ac:dyDescent="0.25">
      <c r="S77" s="115" t="s">
        <v>50</v>
      </c>
      <c r="T77" s="115"/>
      <c r="U77" s="112"/>
      <c r="V77" s="112">
        <v>22</v>
      </c>
      <c r="W77" s="112">
        <v>19</v>
      </c>
      <c r="X77" s="112">
        <v>26</v>
      </c>
      <c r="Y77" s="112">
        <v>28</v>
      </c>
      <c r="Z77" s="112">
        <v>35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24</v>
      </c>
      <c r="X78" s="112">
        <v>23</v>
      </c>
      <c r="Y78" s="112">
        <v>17</v>
      </c>
      <c r="Z78" s="112">
        <v>15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14</v>
      </c>
      <c r="X79" s="112">
        <v>18</v>
      </c>
      <c r="Y79" s="112">
        <v>22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2582</v>
      </c>
      <c r="W80" s="112">
        <v>2552</v>
      </c>
      <c r="X80" s="112">
        <v>2648</v>
      </c>
      <c r="Y80" s="112">
        <v>2724</v>
      </c>
      <c r="Z80" s="112">
        <v>2991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Loddon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207</v>
      </c>
      <c r="W83" s="112">
        <v>217</v>
      </c>
      <c r="X83" s="112">
        <v>223</v>
      </c>
      <c r="Y83" s="112">
        <v>230</v>
      </c>
      <c r="Z83" s="112">
        <v>237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85</v>
      </c>
      <c r="W84" s="112">
        <v>94</v>
      </c>
      <c r="X84" s="112">
        <v>93</v>
      </c>
      <c r="Y84" s="112">
        <v>97</v>
      </c>
      <c r="Z84" s="112">
        <v>87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196</v>
      </c>
      <c r="W85" s="112">
        <v>210</v>
      </c>
      <c r="X85" s="112">
        <v>233</v>
      </c>
      <c r="Y85" s="112">
        <v>230</v>
      </c>
      <c r="Z85" s="112">
        <v>241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6,049</v>
      </c>
      <c r="D86" s="96">
        <f t="shared" ref="D86:D91" si="4">AD4</f>
        <v>8.3273638968481389E-2</v>
      </c>
      <c r="E86" s="97">
        <f t="shared" ref="E86:E91" si="5">AD4</f>
        <v>8.3273638968481389E-2</v>
      </c>
      <c r="F86" s="96">
        <f t="shared" ref="F86:F91" si="6">AF4</f>
        <v>0.12686289120715344</v>
      </c>
      <c r="G86" s="97">
        <f t="shared" ref="G86:G91" si="7">AF4</f>
        <v>0.12686289120715344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77</v>
      </c>
      <c r="W86" s="112">
        <v>61</v>
      </c>
      <c r="X86" s="112">
        <v>70</v>
      </c>
      <c r="Y86" s="112">
        <v>69</v>
      </c>
      <c r="Z86" s="112">
        <v>70</v>
      </c>
    </row>
    <row r="87" spans="1:30" ht="15" customHeight="1" x14ac:dyDescent="0.25">
      <c r="A87" s="98" t="s">
        <v>4</v>
      </c>
      <c r="B87" s="49"/>
      <c r="C87" s="57" t="str">
        <f t="shared" si="3"/>
        <v>3,054</v>
      </c>
      <c r="D87" s="96">
        <f t="shared" si="4"/>
        <v>6.7832167832167833E-2</v>
      </c>
      <c r="E87" s="97">
        <f t="shared" si="5"/>
        <v>6.7832167832167833E-2</v>
      </c>
      <c r="F87" s="96">
        <f t="shared" si="6"/>
        <v>9.7376931369026254E-2</v>
      </c>
      <c r="G87" s="97">
        <f t="shared" si="7"/>
        <v>9.7376931369026254E-2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41</v>
      </c>
      <c r="W87" s="112">
        <v>40</v>
      </c>
      <c r="X87" s="112">
        <v>41</v>
      </c>
      <c r="Y87" s="112">
        <v>43</v>
      </c>
      <c r="Z87" s="112">
        <v>41</v>
      </c>
    </row>
    <row r="88" spans="1:30" ht="15" customHeight="1" x14ac:dyDescent="0.25">
      <c r="A88" s="98" t="s">
        <v>5</v>
      </c>
      <c r="B88" s="49"/>
      <c r="C88" s="57" t="str">
        <f t="shared" si="3"/>
        <v>2,994</v>
      </c>
      <c r="D88" s="96">
        <f t="shared" si="4"/>
        <v>9.9118942731277526E-2</v>
      </c>
      <c r="E88" s="97">
        <f t="shared" si="5"/>
        <v>9.9118942731277526E-2</v>
      </c>
      <c r="F88" s="96">
        <f t="shared" si="6"/>
        <v>0.15777262180974483</v>
      </c>
      <c r="G88" s="97">
        <f t="shared" si="7"/>
        <v>0.15777262180974483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48</v>
      </c>
      <c r="W88" s="112">
        <v>43</v>
      </c>
      <c r="X88" s="112">
        <v>40</v>
      </c>
      <c r="Y88" s="112">
        <v>49</v>
      </c>
      <c r="Z88" s="112">
        <v>55</v>
      </c>
    </row>
    <row r="89" spans="1:30" ht="15" customHeight="1" x14ac:dyDescent="0.25">
      <c r="A89" s="49" t="s">
        <v>6</v>
      </c>
      <c r="B89" s="49"/>
      <c r="C89" s="57" t="str">
        <f t="shared" si="3"/>
        <v>4,032</v>
      </c>
      <c r="D89" s="96">
        <f t="shared" si="4"/>
        <v>3.863987635239563E-2</v>
      </c>
      <c r="E89" s="97">
        <f t="shared" si="5"/>
        <v>3.863987635239563E-2</v>
      </c>
      <c r="F89" s="96">
        <f t="shared" si="6"/>
        <v>8.0675422138836828E-2</v>
      </c>
      <c r="G89" s="97">
        <f t="shared" si="7"/>
        <v>8.0675422138836828E-2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210</v>
      </c>
      <c r="W89" s="112">
        <v>206</v>
      </c>
      <c r="X89" s="112">
        <v>203</v>
      </c>
      <c r="Y89" s="112">
        <v>211</v>
      </c>
      <c r="Z89" s="112">
        <v>225</v>
      </c>
    </row>
    <row r="90" spans="1:30" ht="15" customHeight="1" x14ac:dyDescent="0.25">
      <c r="A90" s="49" t="s">
        <v>96</v>
      </c>
      <c r="B90" s="49"/>
      <c r="C90" s="57" t="str">
        <f t="shared" si="3"/>
        <v>$36,007</v>
      </c>
      <c r="D90" s="96">
        <f t="shared" si="4"/>
        <v>-6.6212376196650435E-3</v>
      </c>
      <c r="E90" s="97">
        <f t="shared" si="5"/>
        <v>-6.6212376196650435E-3</v>
      </c>
      <c r="F90" s="96">
        <f t="shared" si="6"/>
        <v>3.7860117889518152E-2</v>
      </c>
      <c r="G90" s="97">
        <f t="shared" si="7"/>
        <v>3.7860117889518152E-2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377</v>
      </c>
      <c r="W90" s="112">
        <v>361</v>
      </c>
      <c r="X90" s="112">
        <v>358</v>
      </c>
      <c r="Y90" s="112">
        <v>348</v>
      </c>
      <c r="Z90" s="112">
        <v>391</v>
      </c>
    </row>
    <row r="91" spans="1:30" ht="15" customHeight="1" x14ac:dyDescent="0.25">
      <c r="A91" s="49" t="s">
        <v>7</v>
      </c>
      <c r="B91" s="49"/>
      <c r="C91" s="57" t="str">
        <f t="shared" si="3"/>
        <v>$209.7 mil</v>
      </c>
      <c r="D91" s="96">
        <f t="shared" si="4"/>
        <v>0.15807587362173159</v>
      </c>
      <c r="E91" s="97">
        <f t="shared" si="5"/>
        <v>0.15807587362173159</v>
      </c>
      <c r="F91" s="96">
        <f t="shared" si="6"/>
        <v>0.20190479483242307</v>
      </c>
      <c r="G91" s="97">
        <f t="shared" si="7"/>
        <v>0.20190479483242307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2017</v>
      </c>
      <c r="W91" s="112">
        <v>1923</v>
      </c>
      <c r="X91" s="112">
        <v>2024</v>
      </c>
      <c r="Y91" s="112">
        <v>2067</v>
      </c>
      <c r="Z91" s="112">
        <v>2137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132</v>
      </c>
      <c r="W93" s="112">
        <v>146</v>
      </c>
      <c r="X93" s="112">
        <v>165</v>
      </c>
      <c r="Y93" s="112">
        <v>153</v>
      </c>
      <c r="Z93" s="112">
        <v>174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286</v>
      </c>
      <c r="W94" s="112">
        <v>305</v>
      </c>
      <c r="X94" s="112">
        <v>305</v>
      </c>
      <c r="Y94" s="112">
        <v>315</v>
      </c>
      <c r="Z94" s="112">
        <v>327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52</v>
      </c>
      <c r="W95" s="112">
        <v>48</v>
      </c>
      <c r="X95" s="112">
        <v>56</v>
      </c>
      <c r="Y95" s="112">
        <v>51</v>
      </c>
      <c r="Z95" s="112">
        <v>54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221</v>
      </c>
      <c r="W96" s="112">
        <v>220</v>
      </c>
      <c r="X96" s="112">
        <v>214</v>
      </c>
      <c r="Y96" s="112">
        <v>200</v>
      </c>
      <c r="Z96" s="112">
        <v>223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227</v>
      </c>
      <c r="W97" s="112">
        <v>213</v>
      </c>
      <c r="X97" s="112">
        <v>222</v>
      </c>
      <c r="Y97" s="112">
        <v>214</v>
      </c>
      <c r="Z97" s="112">
        <v>228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113</v>
      </c>
      <c r="W98" s="112">
        <v>121</v>
      </c>
      <c r="X98" s="112">
        <v>134</v>
      </c>
      <c r="Y98" s="112">
        <v>133</v>
      </c>
      <c r="Z98" s="112">
        <v>134</v>
      </c>
    </row>
    <row r="99" spans="1:32" ht="15" customHeight="1" x14ac:dyDescent="0.25">
      <c r="S99" s="115" t="s">
        <v>197</v>
      </c>
      <c r="T99" s="115"/>
      <c r="U99" s="112"/>
      <c r="V99" s="112">
        <v>24</v>
      </c>
      <c r="W99" s="112">
        <v>26</v>
      </c>
      <c r="X99" s="112">
        <v>22</v>
      </c>
      <c r="Y99" s="112">
        <v>21</v>
      </c>
      <c r="Z99" s="112">
        <v>28</v>
      </c>
    </row>
    <row r="100" spans="1:32" ht="15" customHeight="1" x14ac:dyDescent="0.25">
      <c r="S100" s="115" t="s">
        <v>58</v>
      </c>
      <c r="T100" s="115"/>
      <c r="U100" s="112"/>
      <c r="V100" s="112">
        <v>199</v>
      </c>
      <c r="W100" s="112">
        <v>182</v>
      </c>
      <c r="X100" s="112">
        <v>175</v>
      </c>
      <c r="Y100" s="112">
        <v>209</v>
      </c>
      <c r="Z100" s="112">
        <v>217</v>
      </c>
    </row>
    <row r="101" spans="1:32" x14ac:dyDescent="0.25">
      <c r="A101" s="18"/>
      <c r="S101" s="118" t="s">
        <v>53</v>
      </c>
      <c r="T101" s="118"/>
      <c r="U101" s="112"/>
      <c r="V101" s="112">
        <v>1714</v>
      </c>
      <c r="W101" s="112">
        <v>1675</v>
      </c>
      <c r="X101" s="112">
        <v>1770</v>
      </c>
      <c r="Y101" s="112">
        <v>1815</v>
      </c>
      <c r="Z101" s="112">
        <v>1887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3181</v>
      </c>
      <c r="W104" s="112">
        <v>3142</v>
      </c>
      <c r="X104" s="112">
        <v>3406</v>
      </c>
      <c r="Y104" s="112">
        <v>3444</v>
      </c>
      <c r="Z104" s="112">
        <v>3813</v>
      </c>
      <c r="AB104" s="109" t="str">
        <f>TEXT(Z104,"###,###")</f>
        <v>3,813</v>
      </c>
      <c r="AD104" s="130">
        <f>Z104/($Z$4)*100</f>
        <v>63.035212431806912</v>
      </c>
      <c r="AF104" s="109"/>
    </row>
    <row r="105" spans="1:32" x14ac:dyDescent="0.25">
      <c r="S105" s="115" t="s">
        <v>17</v>
      </c>
      <c r="T105" s="115"/>
      <c r="U105" s="112"/>
      <c r="V105" s="112">
        <v>953</v>
      </c>
      <c r="W105" s="112">
        <v>984</v>
      </c>
      <c r="X105" s="112">
        <v>961</v>
      </c>
      <c r="Y105" s="112">
        <v>969</v>
      </c>
      <c r="Z105" s="112">
        <v>1033</v>
      </c>
      <c r="AB105" s="109" t="str">
        <f>TEXT(Z105,"###,###")</f>
        <v>1,033</v>
      </c>
      <c r="AD105" s="130">
        <f>Z105/($Z$4)*100</f>
        <v>17.077202843445196</v>
      </c>
      <c r="AF105" s="109"/>
    </row>
    <row r="106" spans="1:32" x14ac:dyDescent="0.25">
      <c r="S106" s="118" t="s">
        <v>53</v>
      </c>
      <c r="T106" s="118"/>
      <c r="U106" s="120"/>
      <c r="V106" s="120">
        <v>4134</v>
      </c>
      <c r="W106" s="120">
        <v>4126</v>
      </c>
      <c r="X106" s="120">
        <v>4367</v>
      </c>
      <c r="Y106" s="120">
        <v>4413</v>
      </c>
      <c r="Z106" s="120">
        <v>4846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1016</v>
      </c>
      <c r="W108" s="112">
        <v>974</v>
      </c>
      <c r="X108" s="112">
        <v>1001</v>
      </c>
      <c r="Y108" s="112">
        <v>1054</v>
      </c>
      <c r="Z108" s="112">
        <v>1162</v>
      </c>
      <c r="AB108" s="109" t="str">
        <f>TEXT(Z108,"###,###")</f>
        <v>1,162</v>
      </c>
      <c r="AD108" s="130">
        <f>Z108/($Z$4)*100</f>
        <v>19.209786741610184</v>
      </c>
      <c r="AF108" s="109"/>
    </row>
    <row r="109" spans="1:32" x14ac:dyDescent="0.25">
      <c r="S109" s="115" t="s">
        <v>20</v>
      </c>
      <c r="T109" s="115"/>
      <c r="U109" s="112"/>
      <c r="V109" s="112">
        <v>788</v>
      </c>
      <c r="W109" s="112">
        <v>744</v>
      </c>
      <c r="X109" s="112">
        <v>829</v>
      </c>
      <c r="Y109" s="112">
        <v>891</v>
      </c>
      <c r="Z109" s="112">
        <v>924</v>
      </c>
      <c r="AB109" s="109" t="str">
        <f>TEXT(Z109,"###,###")</f>
        <v>924</v>
      </c>
      <c r="AD109" s="130">
        <f>Z109/($Z$4)*100</f>
        <v>15.275252107786411</v>
      </c>
      <c r="AF109" s="109"/>
    </row>
    <row r="110" spans="1:32" x14ac:dyDescent="0.25">
      <c r="S110" s="115" t="s">
        <v>21</v>
      </c>
      <c r="T110" s="115"/>
      <c r="U110" s="112"/>
      <c r="V110" s="112">
        <v>1171</v>
      </c>
      <c r="W110" s="112">
        <v>1179</v>
      </c>
      <c r="X110" s="112">
        <v>1229</v>
      </c>
      <c r="Y110" s="112">
        <v>1288</v>
      </c>
      <c r="Z110" s="112">
        <v>1415</v>
      </c>
      <c r="AB110" s="109" t="str">
        <f>TEXT(Z110,"###,###")</f>
        <v>1,415</v>
      </c>
      <c r="AD110" s="130">
        <f>Z110/($Z$4)*100</f>
        <v>23.392296247313602</v>
      </c>
      <c r="AF110" s="109"/>
    </row>
    <row r="111" spans="1:32" x14ac:dyDescent="0.25">
      <c r="S111" s="115" t="s">
        <v>22</v>
      </c>
      <c r="T111" s="115"/>
      <c r="U111" s="112"/>
      <c r="V111" s="112">
        <v>1108</v>
      </c>
      <c r="W111" s="112">
        <v>1161</v>
      </c>
      <c r="X111" s="112">
        <v>1145</v>
      </c>
      <c r="Y111" s="112">
        <v>1180</v>
      </c>
      <c r="Z111" s="112">
        <v>1350</v>
      </c>
      <c r="AB111" s="109" t="str">
        <f>TEXT(Z111,"###,###")</f>
        <v>1,350</v>
      </c>
      <c r="AD111" s="130">
        <f>Z111/($Z$4)*100</f>
        <v>22.317738469168457</v>
      </c>
      <c r="AF111" s="109"/>
    </row>
    <row r="112" spans="1:32" x14ac:dyDescent="0.25">
      <c r="S112" s="118" t="s">
        <v>53</v>
      </c>
      <c r="T112" s="118"/>
      <c r="U112" s="112"/>
      <c r="V112" s="112">
        <v>5368</v>
      </c>
      <c r="W112" s="112">
        <v>5192</v>
      </c>
      <c r="X112" s="112">
        <v>5447</v>
      </c>
      <c r="Y112" s="112">
        <v>5584</v>
      </c>
      <c r="Z112" s="112">
        <v>6045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46.82</v>
      </c>
      <c r="W118" s="131">
        <v>46.57</v>
      </c>
      <c r="X118" s="131">
        <v>46.85</v>
      </c>
      <c r="Y118" s="131">
        <v>47</v>
      </c>
      <c r="Z118" s="131">
        <v>46.77</v>
      </c>
      <c r="AB118" s="109" t="str">
        <f>TEXT(Z118,"##.0")</f>
        <v>46.8</v>
      </c>
    </row>
    <row r="120" spans="19:32" x14ac:dyDescent="0.25">
      <c r="S120" s="101" t="s">
        <v>98</v>
      </c>
      <c r="T120" s="112"/>
      <c r="U120" s="112"/>
      <c r="V120" s="112">
        <v>2308</v>
      </c>
      <c r="W120" s="112">
        <v>2288</v>
      </c>
      <c r="X120" s="112">
        <v>2401</v>
      </c>
      <c r="Y120" s="112">
        <v>2460</v>
      </c>
      <c r="Z120" s="112">
        <v>2583</v>
      </c>
      <c r="AB120" s="109" t="str">
        <f>TEXT(Z120,"###,###")</f>
        <v>2,583</v>
      </c>
    </row>
    <row r="121" spans="19:32" x14ac:dyDescent="0.25">
      <c r="S121" s="101" t="s">
        <v>99</v>
      </c>
      <c r="T121" s="112"/>
      <c r="U121" s="112"/>
      <c r="V121" s="112">
        <v>895</v>
      </c>
      <c r="W121" s="112">
        <v>818</v>
      </c>
      <c r="X121" s="112">
        <v>891</v>
      </c>
      <c r="Y121" s="112">
        <v>917</v>
      </c>
      <c r="Z121" s="112">
        <v>905</v>
      </c>
      <c r="AB121" s="109" t="str">
        <f>TEXT(Z121,"###,###")</f>
        <v>905</v>
      </c>
    </row>
    <row r="122" spans="19:32" x14ac:dyDescent="0.25">
      <c r="S122" s="101" t="s">
        <v>100</v>
      </c>
      <c r="T122" s="112"/>
      <c r="U122" s="112"/>
      <c r="V122" s="112">
        <v>529</v>
      </c>
      <c r="W122" s="112">
        <v>488</v>
      </c>
      <c r="X122" s="112">
        <v>508</v>
      </c>
      <c r="Y122" s="112">
        <v>503</v>
      </c>
      <c r="Z122" s="112">
        <v>543</v>
      </c>
      <c r="AB122" s="109" t="str">
        <f>TEXT(Z122,"###,###")</f>
        <v>543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2837</v>
      </c>
      <c r="W124" s="112">
        <v>2776</v>
      </c>
      <c r="X124" s="112">
        <v>2909</v>
      </c>
      <c r="Y124" s="112">
        <v>2963</v>
      </c>
      <c r="Z124" s="112">
        <v>3126</v>
      </c>
      <c r="AB124" s="109" t="str">
        <f>TEXT(Z124,"###,###")</f>
        <v>3,126</v>
      </c>
      <c r="AD124" s="127">
        <f>Z124/$Z$7*100</f>
        <v>77.529761904761912</v>
      </c>
    </row>
    <row r="125" spans="19:32" x14ac:dyDescent="0.25">
      <c r="S125" s="101" t="s">
        <v>102</v>
      </c>
      <c r="T125" s="112"/>
      <c r="U125" s="112"/>
      <c r="V125" s="112">
        <v>1424</v>
      </c>
      <c r="W125" s="112">
        <v>1306</v>
      </c>
      <c r="X125" s="112">
        <v>1399</v>
      </c>
      <c r="Y125" s="112">
        <v>1420</v>
      </c>
      <c r="Z125" s="112">
        <v>1448</v>
      </c>
      <c r="AB125" s="109" t="str">
        <f>TEXT(Z125,"###,###")</f>
        <v>1,448</v>
      </c>
      <c r="AD125" s="127">
        <f>Z125/$Z$7*100</f>
        <v>35.912698412698411</v>
      </c>
    </row>
    <row r="127" spans="19:32" x14ac:dyDescent="0.25">
      <c r="S127" s="101" t="s">
        <v>103</v>
      </c>
      <c r="T127" s="112"/>
      <c r="U127" s="112"/>
      <c r="V127" s="112">
        <v>2018</v>
      </c>
      <c r="W127" s="112">
        <v>1921</v>
      </c>
      <c r="X127" s="112">
        <v>2022</v>
      </c>
      <c r="Y127" s="112">
        <v>2065</v>
      </c>
      <c r="Z127" s="112">
        <v>2141</v>
      </c>
      <c r="AB127" s="109" t="str">
        <f>TEXT(Z127,"###,###")</f>
        <v>2,141</v>
      </c>
      <c r="AD127" s="127">
        <f>Z127/$Z$7*100</f>
        <v>53.100198412698404</v>
      </c>
    </row>
    <row r="128" spans="19:32" x14ac:dyDescent="0.25">
      <c r="S128" s="101" t="s">
        <v>104</v>
      </c>
      <c r="T128" s="112"/>
      <c r="U128" s="112"/>
      <c r="V128" s="112">
        <v>1712</v>
      </c>
      <c r="W128" s="112">
        <v>1676</v>
      </c>
      <c r="X128" s="112">
        <v>1774</v>
      </c>
      <c r="Y128" s="112">
        <v>1820</v>
      </c>
      <c r="Z128" s="112">
        <v>1887</v>
      </c>
      <c r="AB128" s="109" t="str">
        <f>TEXT(Z128,"###,###")</f>
        <v>1,887</v>
      </c>
      <c r="AD128" s="127">
        <f>Z128/$Z$7*100</f>
        <v>46.800595238095241</v>
      </c>
    </row>
    <row r="130" spans="19:20" x14ac:dyDescent="0.25">
      <c r="S130" s="101" t="s">
        <v>280</v>
      </c>
      <c r="T130" s="127">
        <v>64.0625</v>
      </c>
    </row>
    <row r="131" spans="19:20" x14ac:dyDescent="0.25">
      <c r="S131" s="101" t="s">
        <v>281</v>
      </c>
      <c r="T131" s="127">
        <v>22.44543650793651</v>
      </c>
    </row>
    <row r="132" spans="19:20" x14ac:dyDescent="0.25">
      <c r="S132" s="101" t="s">
        <v>282</v>
      </c>
      <c r="T132" s="127">
        <v>13.467261904761903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1645BE1-C49B-4E1E-95E6-B85539009C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AA98D4-F535-469D-920E-5626350328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8929E90-5031-43CE-A18B-2640C76F26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636584-FB69-4257-B792-C41CAFEA75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30FDE-9AA5-4CD2-8077-018A29D299DF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205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205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 Ballarat,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77388</v>
      </c>
      <c r="W4" s="108">
        <v>81569</v>
      </c>
      <c r="X4" s="108">
        <v>83278</v>
      </c>
      <c r="Y4" s="108">
        <v>86465</v>
      </c>
      <c r="Z4" s="108">
        <v>97600</v>
      </c>
      <c r="AB4" s="109" t="str">
        <f>TEXT(Z4,"###,###")</f>
        <v>97,600</v>
      </c>
      <c r="AD4" s="110">
        <f>Z4/Y4-1</f>
        <v>0.1287804313884231</v>
      </c>
      <c r="AF4" s="110">
        <f>Z4/V4-1</f>
        <v>0.26117744353129679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38977</v>
      </c>
      <c r="W5" s="108">
        <v>40393</v>
      </c>
      <c r="X5" s="108">
        <v>41225</v>
      </c>
      <c r="Y5" s="108">
        <v>42489</v>
      </c>
      <c r="Z5" s="108">
        <v>47153</v>
      </c>
      <c r="AB5" s="109" t="str">
        <f>TEXT(Z5,"###,###")</f>
        <v>47,153</v>
      </c>
      <c r="AD5" s="110">
        <f t="shared" ref="AD5:AD9" si="0">Z5/Y5-1</f>
        <v>0.10976958742262699</v>
      </c>
      <c r="AF5" s="110">
        <f t="shared" ref="AF5:AF9" si="1">Z5/V5-1</f>
        <v>0.20976473304769483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38411</v>
      </c>
      <c r="W6" s="108">
        <v>41178</v>
      </c>
      <c r="X6" s="108">
        <v>42058</v>
      </c>
      <c r="Y6" s="108">
        <v>43902</v>
      </c>
      <c r="Z6" s="108">
        <v>50385</v>
      </c>
      <c r="AB6" s="109" t="str">
        <f>TEXT(Z6,"###,###")</f>
        <v>50,385</v>
      </c>
      <c r="AD6" s="110">
        <f t="shared" si="0"/>
        <v>0.14766981003143376</v>
      </c>
      <c r="AF6" s="110">
        <f t="shared" si="1"/>
        <v>0.31173361797401777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55527</v>
      </c>
      <c r="W7" s="108">
        <v>57450</v>
      </c>
      <c r="X7" s="108">
        <v>59217</v>
      </c>
      <c r="Y7" s="108">
        <v>60428</v>
      </c>
      <c r="Z7" s="108">
        <v>63464</v>
      </c>
      <c r="AB7" s="109" t="str">
        <f>TEXT(Z7,"###,###")</f>
        <v>63,464</v>
      </c>
      <c r="AD7" s="110">
        <f t="shared" si="0"/>
        <v>5.0241609849738467E-2</v>
      </c>
      <c r="AF7" s="110">
        <f t="shared" si="1"/>
        <v>0.14293947088803649</v>
      </c>
    </row>
    <row r="8" spans="1:32" ht="17.25" customHeight="1" x14ac:dyDescent="0.25">
      <c r="A8" s="64" t="s">
        <v>12</v>
      </c>
      <c r="B8" s="65"/>
      <c r="C8" s="29"/>
      <c r="D8" s="66" t="str">
        <f>AB4</f>
        <v>97,600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63,464</v>
      </c>
      <c r="P8" s="67"/>
      <c r="S8" s="107" t="s">
        <v>83</v>
      </c>
      <c r="T8" s="108"/>
      <c r="U8" s="108"/>
      <c r="V8" s="108">
        <v>39287.5</v>
      </c>
      <c r="W8" s="108">
        <v>40885.1</v>
      </c>
      <c r="X8" s="108">
        <v>41657.870000000003</v>
      </c>
      <c r="Y8" s="108">
        <v>44607</v>
      </c>
      <c r="Z8" s="108">
        <v>43876</v>
      </c>
      <c r="AB8" s="109" t="str">
        <f>TEXT(Z8,"$###,###")</f>
        <v>$43,876</v>
      </c>
      <c r="AD8" s="110">
        <f t="shared" si="0"/>
        <v>-1.6387562490192131E-2</v>
      </c>
      <c r="AF8" s="110">
        <f t="shared" si="1"/>
        <v>0.11679287305122488</v>
      </c>
    </row>
    <row r="9" spans="1:32" x14ac:dyDescent="0.25">
      <c r="A9" s="30" t="s">
        <v>14</v>
      </c>
      <c r="B9" s="71"/>
      <c r="C9" s="72"/>
      <c r="D9" s="73">
        <f>AD104</f>
        <v>75.283811475409834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49.785705281734529</v>
      </c>
      <c r="P9" s="74" t="s">
        <v>84</v>
      </c>
      <c r="S9" s="107" t="s">
        <v>7</v>
      </c>
      <c r="T9" s="108"/>
      <c r="U9" s="108"/>
      <c r="V9" s="108">
        <v>3014098939</v>
      </c>
      <c r="W9" s="108">
        <v>3213455584</v>
      </c>
      <c r="X9" s="108">
        <v>3434178576</v>
      </c>
      <c r="Y9" s="108">
        <v>3681092770</v>
      </c>
      <c r="Z9" s="108">
        <v>4008592817</v>
      </c>
      <c r="AB9" s="109" t="str">
        <f>TEXT(Z9/1000000,"$#,###.0")&amp;" mil"</f>
        <v>$4,008.6 mil</v>
      </c>
      <c r="AD9" s="110">
        <f t="shared" si="0"/>
        <v>8.8968159039360506E-2</v>
      </c>
      <c r="AF9" s="110">
        <f t="shared" si="1"/>
        <v>0.32994732360376577</v>
      </c>
    </row>
    <row r="10" spans="1:32" x14ac:dyDescent="0.25">
      <c r="A10" s="30" t="s">
        <v>17</v>
      </c>
      <c r="B10" s="71"/>
      <c r="C10" s="72"/>
      <c r="D10" s="73">
        <f>AD105</f>
        <v>19.521516393442624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50.127631413084586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86.84608596999874</v>
      </c>
      <c r="P11" s="74" t="s">
        <v>84</v>
      </c>
      <c r="S11" s="107" t="s">
        <v>29</v>
      </c>
      <c r="T11" s="112"/>
      <c r="U11" s="112"/>
      <c r="V11" s="112">
        <v>70023</v>
      </c>
      <c r="W11" s="112">
        <v>74147</v>
      </c>
      <c r="X11" s="112">
        <v>75699</v>
      </c>
      <c r="Y11" s="112">
        <v>78426</v>
      </c>
      <c r="Z11" s="112">
        <v>89253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5.7008697844447243</v>
      </c>
      <c r="P12" s="74" t="s">
        <v>84</v>
      </c>
      <c r="S12" s="107" t="s">
        <v>30</v>
      </c>
      <c r="T12" s="112"/>
      <c r="U12" s="112"/>
      <c r="V12" s="112">
        <v>7362</v>
      </c>
      <c r="W12" s="112">
        <v>7424</v>
      </c>
      <c r="X12" s="112">
        <v>7580</v>
      </c>
      <c r="Y12" s="112">
        <v>8039</v>
      </c>
      <c r="Z12" s="112">
        <v>8353</v>
      </c>
    </row>
    <row r="13" spans="1:32" ht="15" customHeight="1" x14ac:dyDescent="0.25">
      <c r="A13" s="30" t="s">
        <v>19</v>
      </c>
      <c r="B13" s="72"/>
      <c r="C13" s="72"/>
      <c r="D13" s="73">
        <f>AD108</f>
        <v>14.157786885245901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7.4609227278457073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15.602459016393441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24.070696721311474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21.271801982069988</v>
      </c>
      <c r="P15" s="74" t="s">
        <v>84</v>
      </c>
      <c r="S15" s="115" t="s">
        <v>60</v>
      </c>
      <c r="T15" s="115"/>
      <c r="U15" s="116"/>
      <c r="V15" s="116">
        <v>1261</v>
      </c>
      <c r="W15" s="116">
        <v>1255</v>
      </c>
      <c r="X15" s="116">
        <v>1254</v>
      </c>
      <c r="Y15" s="112">
        <v>1330</v>
      </c>
      <c r="Z15" s="112">
        <v>1493</v>
      </c>
      <c r="AB15" s="117">
        <f t="shared" ref="AB15:AB34" si="2">IF(Z15="np",0,Z15/$Z$34)</f>
        <v>1.5296504241629441E-2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40.972336065573771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78.728198017930012</v>
      </c>
      <c r="P16" s="37" t="s">
        <v>84</v>
      </c>
      <c r="S16" s="115" t="s">
        <v>61</v>
      </c>
      <c r="T16" s="115"/>
      <c r="U16" s="116"/>
      <c r="V16" s="116">
        <v>369</v>
      </c>
      <c r="W16" s="116">
        <v>483</v>
      </c>
      <c r="X16" s="116">
        <v>466</v>
      </c>
      <c r="Y16" s="112">
        <v>572</v>
      </c>
      <c r="Z16" s="112">
        <v>597</v>
      </c>
      <c r="AB16" s="117">
        <f t="shared" si="2"/>
        <v>6.1165526003032662E-3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5129</v>
      </c>
      <c r="W17" s="116">
        <v>5076</v>
      </c>
      <c r="X17" s="116">
        <v>4951</v>
      </c>
      <c r="Y17" s="112">
        <v>5257</v>
      </c>
      <c r="Z17" s="112">
        <v>5618</v>
      </c>
      <c r="AB17" s="117">
        <f t="shared" si="2"/>
        <v>5.7559116429654521E-2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531</v>
      </c>
      <c r="W18" s="116">
        <v>609</v>
      </c>
      <c r="X18" s="116">
        <v>600</v>
      </c>
      <c r="Y18" s="112">
        <v>597</v>
      </c>
      <c r="Z18" s="112">
        <v>650</v>
      </c>
      <c r="AB18" s="117">
        <f t="shared" si="2"/>
        <v>6.6595631326584973E-3</v>
      </c>
    </row>
    <row r="19" spans="1:28" x14ac:dyDescent="0.25">
      <c r="A19" s="63" t="str">
        <f>$S$1&amp;" ("&amp;$V$2&amp;" to "&amp;$Z$2&amp;")"</f>
        <v>Ballarat (2017-18 to 2021-22)</v>
      </c>
      <c r="B19" s="63"/>
      <c r="C19" s="63"/>
      <c r="D19" s="63"/>
      <c r="E19" s="63"/>
      <c r="F19" s="63"/>
      <c r="G19" s="63" t="str">
        <f>$S$1&amp;" ("&amp;$V$2&amp;" to "&amp;$Z$2&amp;")"</f>
        <v>Ballarat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5517</v>
      </c>
      <c r="W19" s="116">
        <v>5943</v>
      </c>
      <c r="X19" s="116">
        <v>6017</v>
      </c>
      <c r="Y19" s="112">
        <v>6364</v>
      </c>
      <c r="Z19" s="112">
        <v>6780</v>
      </c>
      <c r="AB19" s="117">
        <f t="shared" si="2"/>
        <v>6.9464366214499404E-2</v>
      </c>
    </row>
    <row r="20" spans="1:28" x14ac:dyDescent="0.25">
      <c r="S20" s="115" t="s">
        <v>65</v>
      </c>
      <c r="T20" s="115"/>
      <c r="U20" s="116"/>
      <c r="V20" s="116">
        <v>1909</v>
      </c>
      <c r="W20" s="116">
        <v>2041</v>
      </c>
      <c r="X20" s="116">
        <v>2080</v>
      </c>
      <c r="Y20" s="112">
        <v>2241</v>
      </c>
      <c r="Z20" s="112">
        <v>2375</v>
      </c>
      <c r="AB20" s="117">
        <f t="shared" si="2"/>
        <v>2.4333019138559894E-2</v>
      </c>
    </row>
    <row r="21" spans="1:28" x14ac:dyDescent="0.25">
      <c r="S21" s="115" t="s">
        <v>66</v>
      </c>
      <c r="T21" s="115"/>
      <c r="U21" s="116"/>
      <c r="V21" s="116">
        <v>7948</v>
      </c>
      <c r="W21" s="116">
        <v>8271</v>
      </c>
      <c r="X21" s="116">
        <v>8548</v>
      </c>
      <c r="Y21" s="112">
        <v>8755</v>
      </c>
      <c r="Z21" s="112">
        <v>10151</v>
      </c>
      <c r="AB21" s="117">
        <f t="shared" si="2"/>
        <v>0.10400188516864063</v>
      </c>
    </row>
    <row r="22" spans="1:28" x14ac:dyDescent="0.25">
      <c r="S22" s="115" t="s">
        <v>67</v>
      </c>
      <c r="T22" s="115"/>
      <c r="U22" s="116"/>
      <c r="V22" s="116">
        <v>6185</v>
      </c>
      <c r="W22" s="116">
        <v>6565</v>
      </c>
      <c r="X22" s="116">
        <v>6945</v>
      </c>
      <c r="Y22" s="112">
        <v>7545</v>
      </c>
      <c r="Z22" s="112">
        <v>9085</v>
      </c>
      <c r="AB22" s="117">
        <f t="shared" si="2"/>
        <v>9.3080201631080689E-2</v>
      </c>
    </row>
    <row r="23" spans="1:28" x14ac:dyDescent="0.25">
      <c r="S23" s="115" t="s">
        <v>68</v>
      </c>
      <c r="T23" s="115"/>
      <c r="U23" s="116"/>
      <c r="V23" s="116">
        <v>2450</v>
      </c>
      <c r="W23" s="116">
        <v>2416</v>
      </c>
      <c r="X23" s="116">
        <v>2490</v>
      </c>
      <c r="Y23" s="112">
        <v>2587</v>
      </c>
      <c r="Z23" s="112">
        <v>2787</v>
      </c>
      <c r="AB23" s="117">
        <f t="shared" si="2"/>
        <v>2.8554157616491129E-2</v>
      </c>
    </row>
    <row r="24" spans="1:28" x14ac:dyDescent="0.25">
      <c r="S24" s="115" t="s">
        <v>69</v>
      </c>
      <c r="T24" s="115"/>
      <c r="U24" s="116"/>
      <c r="V24" s="116">
        <v>1170</v>
      </c>
      <c r="W24" s="116">
        <v>1172</v>
      </c>
      <c r="X24" s="116">
        <v>1261</v>
      </c>
      <c r="Y24" s="112">
        <v>1131</v>
      </c>
      <c r="Z24" s="112">
        <v>1142</v>
      </c>
      <c r="AB24" s="117">
        <f t="shared" si="2"/>
        <v>1.1700340149993852E-2</v>
      </c>
    </row>
    <row r="25" spans="1:28" x14ac:dyDescent="0.25">
      <c r="S25" s="115" t="s">
        <v>70</v>
      </c>
      <c r="T25" s="115"/>
      <c r="U25" s="116"/>
      <c r="V25" s="116">
        <v>2217</v>
      </c>
      <c r="W25" s="116">
        <v>2367</v>
      </c>
      <c r="X25" s="116">
        <v>2420</v>
      </c>
      <c r="Y25" s="112">
        <v>2453</v>
      </c>
      <c r="Z25" s="112">
        <v>2793</v>
      </c>
      <c r="AB25" s="117">
        <f t="shared" si="2"/>
        <v>2.8615630506946436E-2</v>
      </c>
    </row>
    <row r="26" spans="1:28" x14ac:dyDescent="0.25">
      <c r="S26" s="115" t="s">
        <v>71</v>
      </c>
      <c r="T26" s="115"/>
      <c r="U26" s="116"/>
      <c r="V26" s="116">
        <v>1105</v>
      </c>
      <c r="W26" s="116">
        <v>1134</v>
      </c>
      <c r="X26" s="116">
        <v>1090</v>
      </c>
      <c r="Y26" s="112">
        <v>1036</v>
      </c>
      <c r="Z26" s="112">
        <v>1221</v>
      </c>
      <c r="AB26" s="117">
        <f t="shared" si="2"/>
        <v>1.2509733207655424E-2</v>
      </c>
    </row>
    <row r="27" spans="1:28" x14ac:dyDescent="0.25">
      <c r="S27" s="115" t="s">
        <v>72</v>
      </c>
      <c r="T27" s="115"/>
      <c r="U27" s="116"/>
      <c r="V27" s="116">
        <v>4311</v>
      </c>
      <c r="W27" s="116">
        <v>4562</v>
      </c>
      <c r="X27" s="116">
        <v>4788</v>
      </c>
      <c r="Y27" s="112">
        <v>4867</v>
      </c>
      <c r="Z27" s="112">
        <v>5278</v>
      </c>
      <c r="AB27" s="117">
        <f t="shared" si="2"/>
        <v>5.4075652637186999E-2</v>
      </c>
    </row>
    <row r="28" spans="1:28" x14ac:dyDescent="0.25">
      <c r="S28" s="115" t="s">
        <v>73</v>
      </c>
      <c r="T28" s="115"/>
      <c r="U28" s="116"/>
      <c r="V28" s="116">
        <v>5224</v>
      </c>
      <c r="W28" s="116">
        <v>5387</v>
      </c>
      <c r="X28" s="116">
        <v>5896</v>
      </c>
      <c r="Y28" s="112">
        <v>6233</v>
      </c>
      <c r="Z28" s="112">
        <v>7882</v>
      </c>
      <c r="AB28" s="117">
        <f t="shared" si="2"/>
        <v>8.07548870947912E-2</v>
      </c>
    </row>
    <row r="29" spans="1:28" x14ac:dyDescent="0.25">
      <c r="S29" s="115" t="s">
        <v>74</v>
      </c>
      <c r="T29" s="115"/>
      <c r="U29" s="116"/>
      <c r="V29" s="116">
        <v>4140</v>
      </c>
      <c r="W29" s="116">
        <v>7076</v>
      </c>
      <c r="X29" s="116">
        <v>4758</v>
      </c>
      <c r="Y29" s="112">
        <v>4902</v>
      </c>
      <c r="Z29" s="112">
        <v>5894</v>
      </c>
      <c r="AB29" s="117">
        <f t="shared" si="2"/>
        <v>6.0386869390598744E-2</v>
      </c>
    </row>
    <row r="30" spans="1:28" x14ac:dyDescent="0.25">
      <c r="S30" s="115" t="s">
        <v>75</v>
      </c>
      <c r="T30" s="115"/>
      <c r="U30" s="116"/>
      <c r="V30" s="116">
        <v>8684</v>
      </c>
      <c r="W30" s="116">
        <v>7018</v>
      </c>
      <c r="X30" s="116">
        <v>8825</v>
      </c>
      <c r="Y30" s="112">
        <v>8109</v>
      </c>
      <c r="Z30" s="112">
        <v>9419</v>
      </c>
      <c r="AB30" s="117">
        <f t="shared" si="2"/>
        <v>9.6502192533092904E-2</v>
      </c>
    </row>
    <row r="31" spans="1:28" x14ac:dyDescent="0.25">
      <c r="S31" s="115" t="s">
        <v>76</v>
      </c>
      <c r="T31" s="115"/>
      <c r="U31" s="116"/>
      <c r="V31" s="116">
        <v>8910</v>
      </c>
      <c r="W31" s="116">
        <v>12564</v>
      </c>
      <c r="X31" s="116">
        <v>13441</v>
      </c>
      <c r="Y31" s="112">
        <v>15260</v>
      </c>
      <c r="Z31" s="112">
        <v>16726</v>
      </c>
      <c r="AB31" s="117">
        <f t="shared" si="2"/>
        <v>0.17136592762591696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1974</v>
      </c>
      <c r="W32" s="116">
        <v>2225</v>
      </c>
      <c r="X32" s="116">
        <v>2250</v>
      </c>
      <c r="Y32" s="112">
        <v>2229</v>
      </c>
      <c r="Z32" s="112">
        <v>2546</v>
      </c>
      <c r="AB32" s="117">
        <f t="shared" si="2"/>
        <v>2.6084996516536209E-2</v>
      </c>
    </row>
    <row r="33" spans="19:32" x14ac:dyDescent="0.25">
      <c r="S33" s="115" t="s">
        <v>78</v>
      </c>
      <c r="T33" s="115"/>
      <c r="U33" s="116"/>
      <c r="V33" s="116">
        <v>2405</v>
      </c>
      <c r="W33" s="116">
        <v>2556</v>
      </c>
      <c r="X33" s="116">
        <v>2598</v>
      </c>
      <c r="Y33" s="112">
        <v>2843</v>
      </c>
      <c r="Z33" s="112">
        <v>3185</v>
      </c>
      <c r="AB33" s="117">
        <f t="shared" si="2"/>
        <v>3.2631859350026639E-2</v>
      </c>
    </row>
    <row r="34" spans="19:32" x14ac:dyDescent="0.25">
      <c r="S34" s="118" t="s">
        <v>53</v>
      </c>
      <c r="T34" s="118"/>
      <c r="U34" s="119"/>
      <c r="V34" s="119">
        <v>77386</v>
      </c>
      <c r="W34" s="119">
        <v>81570</v>
      </c>
      <c r="X34" s="119">
        <v>83281</v>
      </c>
      <c r="Y34" s="120">
        <v>86465</v>
      </c>
      <c r="Z34" s="120">
        <v>97604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46783</v>
      </c>
      <c r="W37" s="112">
        <v>47174</v>
      </c>
      <c r="X37" s="112">
        <v>48290</v>
      </c>
      <c r="Y37" s="112">
        <v>49615</v>
      </c>
      <c r="Z37" s="112">
        <v>49968</v>
      </c>
      <c r="AB37" s="132">
        <f>Z37/Z40*100</f>
        <v>78.728198017930012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8747</v>
      </c>
      <c r="W38" s="112">
        <v>10277</v>
      </c>
      <c r="X38" s="112">
        <v>10929</v>
      </c>
      <c r="Y38" s="112">
        <v>10817</v>
      </c>
      <c r="Z38" s="112">
        <v>13501</v>
      </c>
      <c r="AB38" s="132">
        <f>Z38/Z40*100</f>
        <v>21.271801982069988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55530</v>
      </c>
      <c r="W40" s="112">
        <v>57451</v>
      </c>
      <c r="X40" s="112">
        <v>59219</v>
      </c>
      <c r="Y40" s="112">
        <v>60432</v>
      </c>
      <c r="Z40" s="112">
        <v>63469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28</v>
      </c>
      <c r="W44" s="112">
        <v>32</v>
      </c>
      <c r="X44" s="112">
        <v>38</v>
      </c>
      <c r="Y44" s="112">
        <v>32</v>
      </c>
      <c r="Z44" s="112">
        <v>34</v>
      </c>
    </row>
    <row r="45" spans="19:32" x14ac:dyDescent="0.25">
      <c r="S45" s="115" t="s">
        <v>37</v>
      </c>
      <c r="T45" s="115"/>
      <c r="U45" s="112"/>
      <c r="V45" s="112">
        <v>893</v>
      </c>
      <c r="W45" s="112">
        <v>1044</v>
      </c>
      <c r="X45" s="112">
        <v>1095</v>
      </c>
      <c r="Y45" s="112">
        <v>1192</v>
      </c>
      <c r="Z45" s="112">
        <v>1468</v>
      </c>
    </row>
    <row r="46" spans="19:32" x14ac:dyDescent="0.25">
      <c r="S46" s="115" t="s">
        <v>38</v>
      </c>
      <c r="T46" s="115"/>
      <c r="U46" s="112"/>
      <c r="V46" s="112">
        <v>2486</v>
      </c>
      <c r="W46" s="112">
        <v>2571</v>
      </c>
      <c r="X46" s="112">
        <v>2417</v>
      </c>
      <c r="Y46" s="112">
        <v>2490</v>
      </c>
      <c r="Z46" s="112">
        <v>3126</v>
      </c>
    </row>
    <row r="47" spans="19:32" x14ac:dyDescent="0.25">
      <c r="S47" s="115" t="s">
        <v>39</v>
      </c>
      <c r="T47" s="115"/>
      <c r="U47" s="112"/>
      <c r="V47" s="112">
        <v>3990</v>
      </c>
      <c r="W47" s="112">
        <v>4113</v>
      </c>
      <c r="X47" s="112">
        <v>4048</v>
      </c>
      <c r="Y47" s="112">
        <v>4185</v>
      </c>
      <c r="Z47" s="112">
        <v>4649</v>
      </c>
    </row>
    <row r="48" spans="19:32" x14ac:dyDescent="0.25">
      <c r="S48" s="115" t="s">
        <v>40</v>
      </c>
      <c r="T48" s="115"/>
      <c r="U48" s="112"/>
      <c r="V48" s="112">
        <v>5106</v>
      </c>
      <c r="W48" s="112">
        <v>5208</v>
      </c>
      <c r="X48" s="112">
        <v>5625</v>
      </c>
      <c r="Y48" s="112">
        <v>5722</v>
      </c>
      <c r="Z48" s="112">
        <v>6609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4365</v>
      </c>
      <c r="W49" s="112">
        <v>4522</v>
      </c>
      <c r="X49" s="112">
        <v>4844</v>
      </c>
      <c r="Y49" s="112">
        <v>5133</v>
      </c>
      <c r="Z49" s="112">
        <v>5702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Ballarat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3890</v>
      </c>
      <c r="W50" s="112">
        <v>3998</v>
      </c>
      <c r="X50" s="112">
        <v>4118</v>
      </c>
      <c r="Y50" s="112">
        <v>4514</v>
      </c>
      <c r="Z50" s="112">
        <v>4860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3522</v>
      </c>
      <c r="W51" s="112">
        <v>3651</v>
      </c>
      <c r="X51" s="112">
        <v>3702</v>
      </c>
      <c r="Y51" s="112">
        <v>3844</v>
      </c>
      <c r="Z51" s="112">
        <v>4239</v>
      </c>
    </row>
    <row r="52" spans="1:26" ht="15" customHeight="1" x14ac:dyDescent="0.25">
      <c r="S52" s="115" t="s">
        <v>44</v>
      </c>
      <c r="T52" s="115"/>
      <c r="U52" s="112"/>
      <c r="V52" s="112">
        <v>3677</v>
      </c>
      <c r="W52" s="112">
        <v>3781</v>
      </c>
      <c r="X52" s="112">
        <v>3852</v>
      </c>
      <c r="Y52" s="112">
        <v>3807</v>
      </c>
      <c r="Z52" s="112">
        <v>3971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3271</v>
      </c>
      <c r="W53" s="112">
        <v>3330</v>
      </c>
      <c r="X53" s="112">
        <v>3301</v>
      </c>
      <c r="Y53" s="112">
        <v>3452</v>
      </c>
      <c r="Z53" s="112">
        <v>3788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3158</v>
      </c>
      <c r="W54" s="112">
        <v>3271</v>
      </c>
      <c r="X54" s="112">
        <v>3236</v>
      </c>
      <c r="Y54" s="112">
        <v>3218</v>
      </c>
      <c r="Z54" s="112">
        <v>3308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2490</v>
      </c>
      <c r="W55" s="112">
        <v>2567</v>
      </c>
      <c r="X55" s="112">
        <v>2549</v>
      </c>
      <c r="Y55" s="112">
        <v>2520</v>
      </c>
      <c r="Z55" s="112">
        <v>2765</v>
      </c>
    </row>
    <row r="56" spans="1:26" ht="15" customHeight="1" x14ac:dyDescent="0.25">
      <c r="S56" s="115" t="s">
        <v>48</v>
      </c>
      <c r="T56" s="115"/>
      <c r="U56" s="112"/>
      <c r="V56" s="112">
        <v>1236</v>
      </c>
      <c r="W56" s="112">
        <v>1332</v>
      </c>
      <c r="X56" s="112">
        <v>1430</v>
      </c>
      <c r="Y56" s="112">
        <v>1410</v>
      </c>
      <c r="Z56" s="112">
        <v>1578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513</v>
      </c>
      <c r="W57" s="112">
        <v>591</v>
      </c>
      <c r="X57" s="112">
        <v>603</v>
      </c>
      <c r="Y57" s="112">
        <v>656</v>
      </c>
      <c r="Z57" s="112">
        <v>675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197</v>
      </c>
      <c r="W58" s="112">
        <v>216</v>
      </c>
      <c r="X58" s="112">
        <v>210</v>
      </c>
      <c r="Y58" s="112">
        <v>179</v>
      </c>
      <c r="Z58" s="112">
        <v>223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96</v>
      </c>
      <c r="W59" s="112">
        <v>88</v>
      </c>
      <c r="X59" s="112">
        <v>93</v>
      </c>
      <c r="Y59" s="112">
        <v>84</v>
      </c>
      <c r="Z59" s="112">
        <v>94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59</v>
      </c>
      <c r="W60" s="112">
        <v>64</v>
      </c>
      <c r="X60" s="112">
        <v>62</v>
      </c>
      <c r="Y60" s="112">
        <v>51</v>
      </c>
      <c r="Z60" s="112">
        <v>56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38978</v>
      </c>
      <c r="W61" s="112">
        <v>40399</v>
      </c>
      <c r="X61" s="112">
        <v>41224</v>
      </c>
      <c r="Y61" s="112">
        <v>42489</v>
      </c>
      <c r="Z61" s="112">
        <v>47147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19</v>
      </c>
      <c r="X63" s="112">
        <v>25</v>
      </c>
      <c r="Y63" s="112">
        <v>23</v>
      </c>
      <c r="Z63" s="112">
        <v>21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1018</v>
      </c>
      <c r="W64" s="112">
        <v>1124</v>
      </c>
      <c r="X64" s="112">
        <v>1163</v>
      </c>
      <c r="Y64" s="112">
        <v>1350</v>
      </c>
      <c r="Z64" s="112">
        <v>1814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Ballarat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2650</v>
      </c>
      <c r="W65" s="112">
        <v>2847</v>
      </c>
      <c r="X65" s="112">
        <v>2690</v>
      </c>
      <c r="Y65" s="112">
        <v>2938</v>
      </c>
      <c r="Z65" s="112">
        <v>3559</v>
      </c>
    </row>
    <row r="66" spans="1:26" x14ac:dyDescent="0.25">
      <c r="S66" s="115" t="s">
        <v>39</v>
      </c>
      <c r="T66" s="115"/>
      <c r="U66" s="112"/>
      <c r="V66" s="112">
        <v>4165</v>
      </c>
      <c r="W66" s="112">
        <v>4357</v>
      </c>
      <c r="X66" s="112">
        <v>4358</v>
      </c>
      <c r="Y66" s="112">
        <v>4569</v>
      </c>
      <c r="Z66" s="112">
        <v>5460</v>
      </c>
    </row>
    <row r="67" spans="1:26" x14ac:dyDescent="0.25">
      <c r="S67" s="115" t="s">
        <v>40</v>
      </c>
      <c r="T67" s="115"/>
      <c r="U67" s="112"/>
      <c r="V67" s="112">
        <v>4522</v>
      </c>
      <c r="W67" s="112">
        <v>4906</v>
      </c>
      <c r="X67" s="112">
        <v>5220</v>
      </c>
      <c r="Y67" s="112">
        <v>5445</v>
      </c>
      <c r="Z67" s="112">
        <v>6289</v>
      </c>
    </row>
    <row r="68" spans="1:26" x14ac:dyDescent="0.25">
      <c r="S68" s="115" t="s">
        <v>41</v>
      </c>
      <c r="T68" s="115"/>
      <c r="U68" s="112"/>
      <c r="V68" s="112">
        <v>4026</v>
      </c>
      <c r="W68" s="112">
        <v>4290</v>
      </c>
      <c r="X68" s="112">
        <v>4569</v>
      </c>
      <c r="Y68" s="112">
        <v>4852</v>
      </c>
      <c r="Z68" s="112">
        <v>5615</v>
      </c>
    </row>
    <row r="69" spans="1:26" x14ac:dyDescent="0.25">
      <c r="S69" s="115" t="s">
        <v>42</v>
      </c>
      <c r="T69" s="115"/>
      <c r="U69" s="112"/>
      <c r="V69" s="112">
        <v>3667</v>
      </c>
      <c r="W69" s="112">
        <v>3953</v>
      </c>
      <c r="X69" s="112">
        <v>4141</v>
      </c>
      <c r="Y69" s="112">
        <v>4369</v>
      </c>
      <c r="Z69" s="112">
        <v>5137</v>
      </c>
    </row>
    <row r="70" spans="1:26" x14ac:dyDescent="0.25">
      <c r="S70" s="115" t="s">
        <v>43</v>
      </c>
      <c r="T70" s="115"/>
      <c r="U70" s="112"/>
      <c r="V70" s="112">
        <v>3664</v>
      </c>
      <c r="W70" s="112">
        <v>3938</v>
      </c>
      <c r="X70" s="112">
        <v>4014</v>
      </c>
      <c r="Y70" s="112">
        <v>4280</v>
      </c>
      <c r="Z70" s="112">
        <v>4809</v>
      </c>
    </row>
    <row r="71" spans="1:26" x14ac:dyDescent="0.25">
      <c r="S71" s="115" t="s">
        <v>44</v>
      </c>
      <c r="T71" s="115"/>
      <c r="U71" s="112"/>
      <c r="V71" s="112">
        <v>4006</v>
      </c>
      <c r="W71" s="112">
        <v>4251</v>
      </c>
      <c r="X71" s="112">
        <v>4237</v>
      </c>
      <c r="Y71" s="112">
        <v>4163</v>
      </c>
      <c r="Z71" s="112">
        <v>4594</v>
      </c>
    </row>
    <row r="72" spans="1:26" x14ac:dyDescent="0.25">
      <c r="S72" s="115" t="s">
        <v>45</v>
      </c>
      <c r="T72" s="115"/>
      <c r="U72" s="112"/>
      <c r="V72" s="112">
        <v>3455</v>
      </c>
      <c r="W72" s="112">
        <v>3625</v>
      </c>
      <c r="X72" s="112">
        <v>3762</v>
      </c>
      <c r="Y72" s="112">
        <v>3914</v>
      </c>
      <c r="Z72" s="112">
        <v>4372</v>
      </c>
    </row>
    <row r="73" spans="1:26" x14ac:dyDescent="0.25">
      <c r="S73" s="115" t="s">
        <v>46</v>
      </c>
      <c r="T73" s="115"/>
      <c r="U73" s="112"/>
      <c r="V73" s="112">
        <v>3258</v>
      </c>
      <c r="W73" s="112">
        <v>3519</v>
      </c>
      <c r="X73" s="112">
        <v>3478</v>
      </c>
      <c r="Y73" s="112">
        <v>3437</v>
      </c>
      <c r="Z73" s="112">
        <v>3634</v>
      </c>
    </row>
    <row r="74" spans="1:26" x14ac:dyDescent="0.25">
      <c r="S74" s="115" t="s">
        <v>47</v>
      </c>
      <c r="T74" s="115"/>
      <c r="U74" s="112"/>
      <c r="V74" s="112">
        <v>2272</v>
      </c>
      <c r="W74" s="112">
        <v>2509</v>
      </c>
      <c r="X74" s="112">
        <v>2522</v>
      </c>
      <c r="Y74" s="112">
        <v>2679</v>
      </c>
      <c r="Z74" s="112">
        <v>2942</v>
      </c>
    </row>
    <row r="75" spans="1:26" x14ac:dyDescent="0.25">
      <c r="S75" s="115" t="s">
        <v>48</v>
      </c>
      <c r="T75" s="115"/>
      <c r="U75" s="112"/>
      <c r="V75" s="112">
        <v>1011</v>
      </c>
      <c r="W75" s="112">
        <v>1150</v>
      </c>
      <c r="X75" s="112">
        <v>1165</v>
      </c>
      <c r="Y75" s="112">
        <v>1205</v>
      </c>
      <c r="Z75" s="112">
        <v>1368</v>
      </c>
    </row>
    <row r="76" spans="1:26" x14ac:dyDescent="0.25">
      <c r="S76" s="115" t="s">
        <v>49</v>
      </c>
      <c r="T76" s="115"/>
      <c r="U76" s="112"/>
      <c r="V76" s="112">
        <v>340</v>
      </c>
      <c r="W76" s="112">
        <v>372</v>
      </c>
      <c r="X76" s="112">
        <v>394</v>
      </c>
      <c r="Y76" s="112">
        <v>397</v>
      </c>
      <c r="Z76" s="112">
        <v>461</v>
      </c>
    </row>
    <row r="77" spans="1:26" x14ac:dyDescent="0.25">
      <c r="S77" s="115" t="s">
        <v>50</v>
      </c>
      <c r="T77" s="115"/>
      <c r="U77" s="112"/>
      <c r="V77" s="112">
        <v>156</v>
      </c>
      <c r="W77" s="112">
        <v>158</v>
      </c>
      <c r="X77" s="112">
        <v>153</v>
      </c>
      <c r="Y77" s="112">
        <v>134</v>
      </c>
      <c r="Z77" s="112">
        <v>155</v>
      </c>
    </row>
    <row r="78" spans="1:26" x14ac:dyDescent="0.25">
      <c r="S78" s="115" t="s">
        <v>51</v>
      </c>
      <c r="T78" s="115"/>
      <c r="U78" s="112"/>
      <c r="V78" s="112">
        <v>86</v>
      </c>
      <c r="W78" s="112">
        <v>66</v>
      </c>
      <c r="X78" s="112">
        <v>81</v>
      </c>
      <c r="Y78" s="112">
        <v>73</v>
      </c>
      <c r="Z78" s="112">
        <v>72</v>
      </c>
    </row>
    <row r="79" spans="1:26" x14ac:dyDescent="0.25">
      <c r="S79" s="115" t="s">
        <v>52</v>
      </c>
      <c r="T79" s="115"/>
      <c r="U79" s="112"/>
      <c r="V79" s="112">
        <v>94</v>
      </c>
      <c r="W79" s="112">
        <v>87</v>
      </c>
      <c r="X79" s="112">
        <v>88</v>
      </c>
      <c r="Y79" s="112">
        <v>74</v>
      </c>
      <c r="Z79" s="112">
        <v>75</v>
      </c>
    </row>
    <row r="80" spans="1:26" x14ac:dyDescent="0.25">
      <c r="S80" s="118" t="s">
        <v>53</v>
      </c>
      <c r="T80" s="118"/>
      <c r="U80" s="112"/>
      <c r="V80" s="112">
        <v>38413</v>
      </c>
      <c r="W80" s="112">
        <v>41175</v>
      </c>
      <c r="X80" s="112">
        <v>42058</v>
      </c>
      <c r="Y80" s="112">
        <v>43902</v>
      </c>
      <c r="Z80" s="112">
        <v>50386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Ballarat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3411</v>
      </c>
      <c r="W83" s="112">
        <v>3522</v>
      </c>
      <c r="X83" s="112">
        <v>3659</v>
      </c>
      <c r="Y83" s="112">
        <v>3717</v>
      </c>
      <c r="Z83" s="112">
        <v>3787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4296</v>
      </c>
      <c r="W84" s="112">
        <v>4443</v>
      </c>
      <c r="X84" s="112">
        <v>4591</v>
      </c>
      <c r="Y84" s="112">
        <v>4701</v>
      </c>
      <c r="Z84" s="112">
        <v>4952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5271</v>
      </c>
      <c r="W85" s="112">
        <v>5441</v>
      </c>
      <c r="X85" s="112">
        <v>5542</v>
      </c>
      <c r="Y85" s="112">
        <v>5701</v>
      </c>
      <c r="Z85" s="112">
        <v>5902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97,600</v>
      </c>
      <c r="D86" s="96">
        <f t="shared" ref="D86:D91" si="4">AD4</f>
        <v>0.1287804313884231</v>
      </c>
      <c r="E86" s="97">
        <f t="shared" ref="E86:E91" si="5">AD4</f>
        <v>0.1287804313884231</v>
      </c>
      <c r="F86" s="96">
        <f t="shared" ref="F86:F91" si="6">AF4</f>
        <v>0.26117744353129679</v>
      </c>
      <c r="G86" s="97">
        <f t="shared" ref="G86:G91" si="7">AF4</f>
        <v>0.26117744353129679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1925</v>
      </c>
      <c r="W86" s="112">
        <v>1970</v>
      </c>
      <c r="X86" s="112">
        <v>2130</v>
      </c>
      <c r="Y86" s="112">
        <v>2171</v>
      </c>
      <c r="Z86" s="112">
        <v>2368</v>
      </c>
    </row>
    <row r="87" spans="1:30" ht="15" customHeight="1" x14ac:dyDescent="0.25">
      <c r="A87" s="98" t="s">
        <v>4</v>
      </c>
      <c r="B87" s="49"/>
      <c r="C87" s="57" t="str">
        <f t="shared" si="3"/>
        <v>47,153</v>
      </c>
      <c r="D87" s="96">
        <f t="shared" si="4"/>
        <v>0.10976958742262699</v>
      </c>
      <c r="E87" s="97">
        <f t="shared" si="5"/>
        <v>0.10976958742262699</v>
      </c>
      <c r="F87" s="96">
        <f t="shared" si="6"/>
        <v>0.20976473304769483</v>
      </c>
      <c r="G87" s="97">
        <f t="shared" si="7"/>
        <v>0.20976473304769483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1305</v>
      </c>
      <c r="W87" s="112">
        <v>1376</v>
      </c>
      <c r="X87" s="112">
        <v>1397</v>
      </c>
      <c r="Y87" s="112">
        <v>1392</v>
      </c>
      <c r="Z87" s="112">
        <v>1500</v>
      </c>
    </row>
    <row r="88" spans="1:30" ht="15" customHeight="1" x14ac:dyDescent="0.25">
      <c r="A88" s="98" t="s">
        <v>5</v>
      </c>
      <c r="B88" s="49"/>
      <c r="C88" s="57" t="str">
        <f t="shared" si="3"/>
        <v>50,385</v>
      </c>
      <c r="D88" s="96">
        <f t="shared" si="4"/>
        <v>0.14766981003143376</v>
      </c>
      <c r="E88" s="97">
        <f t="shared" si="5"/>
        <v>0.14766981003143376</v>
      </c>
      <c r="F88" s="96">
        <f t="shared" si="6"/>
        <v>0.31173361797401777</v>
      </c>
      <c r="G88" s="97">
        <f t="shared" si="7"/>
        <v>0.31173361797401777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1732</v>
      </c>
      <c r="W88" s="112">
        <v>1755</v>
      </c>
      <c r="X88" s="112">
        <v>1790</v>
      </c>
      <c r="Y88" s="112">
        <v>1809</v>
      </c>
      <c r="Z88" s="112">
        <v>1909</v>
      </c>
    </row>
    <row r="89" spans="1:30" ht="15" customHeight="1" x14ac:dyDescent="0.25">
      <c r="A89" s="49" t="s">
        <v>6</v>
      </c>
      <c r="B89" s="49"/>
      <c r="C89" s="57" t="str">
        <f t="shared" si="3"/>
        <v>63,464</v>
      </c>
      <c r="D89" s="96">
        <f t="shared" si="4"/>
        <v>5.0241609849738467E-2</v>
      </c>
      <c r="E89" s="97">
        <f t="shared" si="5"/>
        <v>5.0241609849738467E-2</v>
      </c>
      <c r="F89" s="96">
        <f t="shared" si="6"/>
        <v>0.14293947088803649</v>
      </c>
      <c r="G89" s="97">
        <f t="shared" si="7"/>
        <v>0.14293947088803649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2098</v>
      </c>
      <c r="W89" s="112">
        <v>2106</v>
      </c>
      <c r="X89" s="112">
        <v>2202</v>
      </c>
      <c r="Y89" s="112">
        <v>2201</v>
      </c>
      <c r="Z89" s="112">
        <v>2295</v>
      </c>
    </row>
    <row r="90" spans="1:30" ht="15" customHeight="1" x14ac:dyDescent="0.25">
      <c r="A90" s="49" t="s">
        <v>96</v>
      </c>
      <c r="B90" s="49"/>
      <c r="C90" s="57" t="str">
        <f t="shared" si="3"/>
        <v>$43,876</v>
      </c>
      <c r="D90" s="96">
        <f t="shared" si="4"/>
        <v>-1.6387562490192131E-2</v>
      </c>
      <c r="E90" s="97">
        <f t="shared" si="5"/>
        <v>-1.6387562490192131E-2</v>
      </c>
      <c r="F90" s="96">
        <f t="shared" si="6"/>
        <v>0.11679287305122488</v>
      </c>
      <c r="G90" s="97">
        <f t="shared" si="7"/>
        <v>0.11679287305122488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3394</v>
      </c>
      <c r="W90" s="112">
        <v>3526</v>
      </c>
      <c r="X90" s="112">
        <v>3681</v>
      </c>
      <c r="Y90" s="112">
        <v>3700</v>
      </c>
      <c r="Z90" s="112">
        <v>3886</v>
      </c>
    </row>
    <row r="91" spans="1:30" ht="15" customHeight="1" x14ac:dyDescent="0.25">
      <c r="A91" s="49" t="s">
        <v>7</v>
      </c>
      <c r="B91" s="49"/>
      <c r="C91" s="57" t="str">
        <f t="shared" si="3"/>
        <v>$4,008.6 mil</v>
      </c>
      <c r="D91" s="96">
        <f t="shared" si="4"/>
        <v>8.8968159039360506E-2</v>
      </c>
      <c r="E91" s="97">
        <f t="shared" si="5"/>
        <v>8.8968159039360506E-2</v>
      </c>
      <c r="F91" s="96">
        <f t="shared" si="6"/>
        <v>0.32994732360376577</v>
      </c>
      <c r="G91" s="97">
        <f t="shared" si="7"/>
        <v>0.32994732360376577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28126</v>
      </c>
      <c r="W91" s="112">
        <v>28957</v>
      </c>
      <c r="X91" s="112">
        <v>29918</v>
      </c>
      <c r="Y91" s="112">
        <v>30253</v>
      </c>
      <c r="Z91" s="112">
        <v>31599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2389</v>
      </c>
      <c r="W93" s="112">
        <v>2482</v>
      </c>
      <c r="X93" s="112">
        <v>2626</v>
      </c>
      <c r="Y93" s="112">
        <v>2742</v>
      </c>
      <c r="Z93" s="112">
        <v>2882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6674</v>
      </c>
      <c r="W94" s="112">
        <v>6893</v>
      </c>
      <c r="X94" s="112">
        <v>7055</v>
      </c>
      <c r="Y94" s="112">
        <v>7284</v>
      </c>
      <c r="Z94" s="112">
        <v>7702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920</v>
      </c>
      <c r="W95" s="112">
        <v>976</v>
      </c>
      <c r="X95" s="112">
        <v>1022</v>
      </c>
      <c r="Y95" s="112">
        <v>1039</v>
      </c>
      <c r="Z95" s="112">
        <v>1115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4169</v>
      </c>
      <c r="W96" s="112">
        <v>4532</v>
      </c>
      <c r="X96" s="112">
        <v>4827</v>
      </c>
      <c r="Y96" s="112">
        <v>5055</v>
      </c>
      <c r="Z96" s="112">
        <v>5465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4683</v>
      </c>
      <c r="W97" s="112">
        <v>4730</v>
      </c>
      <c r="X97" s="112">
        <v>4773</v>
      </c>
      <c r="Y97" s="112">
        <v>4827</v>
      </c>
      <c r="Z97" s="112">
        <v>5049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2952</v>
      </c>
      <c r="W98" s="112">
        <v>3011</v>
      </c>
      <c r="X98" s="112">
        <v>3005</v>
      </c>
      <c r="Y98" s="112">
        <v>3078</v>
      </c>
      <c r="Z98" s="112">
        <v>3205</v>
      </c>
    </row>
    <row r="99" spans="1:32" ht="15" customHeight="1" x14ac:dyDescent="0.25">
      <c r="S99" s="115" t="s">
        <v>197</v>
      </c>
      <c r="T99" s="115"/>
      <c r="U99" s="112"/>
      <c r="V99" s="112">
        <v>175</v>
      </c>
      <c r="W99" s="112">
        <v>186</v>
      </c>
      <c r="X99" s="112">
        <v>206</v>
      </c>
      <c r="Y99" s="112">
        <v>227</v>
      </c>
      <c r="Z99" s="112">
        <v>256</v>
      </c>
    </row>
    <row r="100" spans="1:32" ht="15" customHeight="1" x14ac:dyDescent="0.25">
      <c r="S100" s="115" t="s">
        <v>58</v>
      </c>
      <c r="T100" s="115"/>
      <c r="U100" s="112"/>
      <c r="V100" s="112">
        <v>1647</v>
      </c>
      <c r="W100" s="112">
        <v>1739</v>
      </c>
      <c r="X100" s="112">
        <v>1883</v>
      </c>
      <c r="Y100" s="112">
        <v>1946</v>
      </c>
      <c r="Z100" s="112">
        <v>2087</v>
      </c>
    </row>
    <row r="101" spans="1:32" x14ac:dyDescent="0.25">
      <c r="A101" s="18"/>
      <c r="S101" s="118" t="s">
        <v>53</v>
      </c>
      <c r="T101" s="118"/>
      <c r="U101" s="112"/>
      <c r="V101" s="112">
        <v>27407</v>
      </c>
      <c r="W101" s="112">
        <v>28488</v>
      </c>
      <c r="X101" s="112">
        <v>29304</v>
      </c>
      <c r="Y101" s="112">
        <v>30115</v>
      </c>
      <c r="Z101" s="112">
        <v>31808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56328</v>
      </c>
      <c r="W104" s="112">
        <v>58886</v>
      </c>
      <c r="X104" s="112">
        <v>63084</v>
      </c>
      <c r="Y104" s="112">
        <v>63652</v>
      </c>
      <c r="Z104" s="112">
        <v>73477</v>
      </c>
      <c r="AB104" s="109" t="str">
        <f>TEXT(Z104,"###,###")</f>
        <v>73,477</v>
      </c>
      <c r="AD104" s="130">
        <f>Z104/($Z$4)*100</f>
        <v>75.283811475409834</v>
      </c>
      <c r="AF104" s="109"/>
    </row>
    <row r="105" spans="1:32" x14ac:dyDescent="0.25">
      <c r="S105" s="115" t="s">
        <v>17</v>
      </c>
      <c r="T105" s="115"/>
      <c r="U105" s="112"/>
      <c r="V105" s="112">
        <v>14656</v>
      </c>
      <c r="W105" s="112">
        <v>18397</v>
      </c>
      <c r="X105" s="112">
        <v>17789</v>
      </c>
      <c r="Y105" s="112">
        <v>17745</v>
      </c>
      <c r="Z105" s="112">
        <v>19053</v>
      </c>
      <c r="AB105" s="109" t="str">
        <f>TEXT(Z105,"###,###")</f>
        <v>19,053</v>
      </c>
      <c r="AD105" s="130">
        <f>Z105/($Z$4)*100</f>
        <v>19.521516393442624</v>
      </c>
      <c r="AF105" s="109"/>
    </row>
    <row r="106" spans="1:32" x14ac:dyDescent="0.25">
      <c r="S106" s="118" t="s">
        <v>53</v>
      </c>
      <c r="T106" s="118"/>
      <c r="U106" s="120"/>
      <c r="V106" s="120">
        <v>70984</v>
      </c>
      <c r="W106" s="120">
        <v>77283</v>
      </c>
      <c r="X106" s="120">
        <v>80873</v>
      </c>
      <c r="Y106" s="120">
        <v>81397</v>
      </c>
      <c r="Z106" s="120">
        <v>92530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12129</v>
      </c>
      <c r="W108" s="112">
        <v>11611</v>
      </c>
      <c r="X108" s="112">
        <v>11383</v>
      </c>
      <c r="Y108" s="112">
        <v>11715</v>
      </c>
      <c r="Z108" s="112">
        <v>13818</v>
      </c>
      <c r="AB108" s="109" t="str">
        <f>TEXT(Z108,"###,###")</f>
        <v>13,818</v>
      </c>
      <c r="AD108" s="130">
        <f>Z108/($Z$4)*100</f>
        <v>14.157786885245901</v>
      </c>
      <c r="AF108" s="109"/>
    </row>
    <row r="109" spans="1:32" x14ac:dyDescent="0.25">
      <c r="S109" s="115" t="s">
        <v>20</v>
      </c>
      <c r="T109" s="115"/>
      <c r="U109" s="112"/>
      <c r="V109" s="112">
        <v>12408</v>
      </c>
      <c r="W109" s="112">
        <v>11974</v>
      </c>
      <c r="X109" s="112">
        <v>12693</v>
      </c>
      <c r="Y109" s="112">
        <v>13794</v>
      </c>
      <c r="Z109" s="112">
        <v>15228</v>
      </c>
      <c r="AB109" s="109" t="str">
        <f>TEXT(Z109,"###,###")</f>
        <v>15,228</v>
      </c>
      <c r="AD109" s="130">
        <f>Z109/($Z$4)*100</f>
        <v>15.602459016393441</v>
      </c>
      <c r="AF109" s="109"/>
    </row>
    <row r="110" spans="1:32" x14ac:dyDescent="0.25">
      <c r="S110" s="115" t="s">
        <v>21</v>
      </c>
      <c r="T110" s="115"/>
      <c r="U110" s="112"/>
      <c r="V110" s="112">
        <v>17092</v>
      </c>
      <c r="W110" s="112">
        <v>19991</v>
      </c>
      <c r="X110" s="112">
        <v>19574</v>
      </c>
      <c r="Y110" s="112">
        <v>21064</v>
      </c>
      <c r="Z110" s="112">
        <v>23493</v>
      </c>
      <c r="AB110" s="109" t="str">
        <f>TEXT(Z110,"###,###")</f>
        <v>23,493</v>
      </c>
      <c r="AD110" s="130">
        <f>Z110/($Z$4)*100</f>
        <v>24.070696721311474</v>
      </c>
      <c r="AF110" s="109"/>
    </row>
    <row r="111" spans="1:32" x14ac:dyDescent="0.25">
      <c r="S111" s="115" t="s">
        <v>22</v>
      </c>
      <c r="T111" s="115"/>
      <c r="U111" s="112"/>
      <c r="V111" s="112">
        <v>27837</v>
      </c>
      <c r="W111" s="112">
        <v>32858</v>
      </c>
      <c r="X111" s="112">
        <v>34423</v>
      </c>
      <c r="Y111" s="112">
        <v>34824</v>
      </c>
      <c r="Z111" s="112">
        <v>39989</v>
      </c>
      <c r="AB111" s="109" t="str">
        <f>TEXT(Z111,"###,###")</f>
        <v>39,989</v>
      </c>
      <c r="AD111" s="130">
        <f>Z111/($Z$4)*100</f>
        <v>40.972336065573771</v>
      </c>
      <c r="AF111" s="109"/>
    </row>
    <row r="112" spans="1:32" x14ac:dyDescent="0.25">
      <c r="S112" s="118" t="s">
        <v>53</v>
      </c>
      <c r="T112" s="118"/>
      <c r="U112" s="112"/>
      <c r="V112" s="112">
        <v>77387</v>
      </c>
      <c r="W112" s="112">
        <v>81569</v>
      </c>
      <c r="X112" s="112">
        <v>83278</v>
      </c>
      <c r="Y112" s="112">
        <v>86465</v>
      </c>
      <c r="Z112" s="112">
        <v>97601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40.85</v>
      </c>
      <c r="W118" s="131">
        <v>40.75</v>
      </c>
      <c r="X118" s="131">
        <v>40.729999999999997</v>
      </c>
      <c r="Y118" s="131">
        <v>40.630000000000003</v>
      </c>
      <c r="Z118" s="131">
        <v>40.46</v>
      </c>
      <c r="AB118" s="109" t="str">
        <f>TEXT(Z118,"##.0")</f>
        <v>40.5</v>
      </c>
    </row>
    <row r="120" spans="19:32" x14ac:dyDescent="0.25">
      <c r="S120" s="101" t="s">
        <v>98</v>
      </c>
      <c r="T120" s="112"/>
      <c r="U120" s="112"/>
      <c r="V120" s="112">
        <v>48164</v>
      </c>
      <c r="W120" s="112">
        <v>50029</v>
      </c>
      <c r="X120" s="112">
        <v>51638</v>
      </c>
      <c r="Y120" s="112">
        <v>52390</v>
      </c>
      <c r="Z120" s="112">
        <v>55116</v>
      </c>
      <c r="AB120" s="109" t="str">
        <f>TEXT(Z120,"###,###")</f>
        <v>55,116</v>
      </c>
    </row>
    <row r="121" spans="19:32" x14ac:dyDescent="0.25">
      <c r="S121" s="101" t="s">
        <v>99</v>
      </c>
      <c r="T121" s="112"/>
      <c r="U121" s="112"/>
      <c r="V121" s="112">
        <v>3522</v>
      </c>
      <c r="W121" s="112">
        <v>3521</v>
      </c>
      <c r="X121" s="112">
        <v>3627</v>
      </c>
      <c r="Y121" s="112">
        <v>3654</v>
      </c>
      <c r="Z121" s="112">
        <v>3618</v>
      </c>
      <c r="AB121" s="109" t="str">
        <f>TEXT(Z121,"###,###")</f>
        <v>3,618</v>
      </c>
    </row>
    <row r="122" spans="19:32" x14ac:dyDescent="0.25">
      <c r="S122" s="101" t="s">
        <v>100</v>
      </c>
      <c r="T122" s="112"/>
      <c r="U122" s="112"/>
      <c r="V122" s="112">
        <v>3844</v>
      </c>
      <c r="W122" s="112">
        <v>3903</v>
      </c>
      <c r="X122" s="112">
        <v>3951</v>
      </c>
      <c r="Y122" s="112">
        <v>4385</v>
      </c>
      <c r="Z122" s="112">
        <v>4735</v>
      </c>
      <c r="AB122" s="109" t="str">
        <f>TEXT(Z122,"###,###")</f>
        <v>4,735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52008</v>
      </c>
      <c r="W124" s="112">
        <v>53932</v>
      </c>
      <c r="X124" s="112">
        <v>55589</v>
      </c>
      <c r="Y124" s="112">
        <v>56775</v>
      </c>
      <c r="Z124" s="112">
        <v>59851</v>
      </c>
      <c r="AB124" s="109" t="str">
        <f>TEXT(Z124,"###,###")</f>
        <v>59,851</v>
      </c>
      <c r="AD124" s="127">
        <f>Z124/$Z$7*100</f>
        <v>94.307008697844452</v>
      </c>
    </row>
    <row r="125" spans="19:32" x14ac:dyDescent="0.25">
      <c r="S125" s="101" t="s">
        <v>102</v>
      </c>
      <c r="T125" s="112"/>
      <c r="U125" s="112"/>
      <c r="V125" s="112">
        <v>7366</v>
      </c>
      <c r="W125" s="112">
        <v>7424</v>
      </c>
      <c r="X125" s="112">
        <v>7578</v>
      </c>
      <c r="Y125" s="112">
        <v>8039</v>
      </c>
      <c r="Z125" s="112">
        <v>8353</v>
      </c>
      <c r="AB125" s="109" t="str">
        <f>TEXT(Z125,"###,###")</f>
        <v>8,353</v>
      </c>
      <c r="AD125" s="127">
        <f>Z125/$Z$7*100</f>
        <v>13.161792512290432</v>
      </c>
    </row>
    <row r="127" spans="19:32" x14ac:dyDescent="0.25">
      <c r="S127" s="101" t="s">
        <v>103</v>
      </c>
      <c r="T127" s="112"/>
      <c r="U127" s="112"/>
      <c r="V127" s="112">
        <v>28125</v>
      </c>
      <c r="W127" s="112">
        <v>28954</v>
      </c>
      <c r="X127" s="112">
        <v>29915</v>
      </c>
      <c r="Y127" s="112">
        <v>30252</v>
      </c>
      <c r="Z127" s="112">
        <v>31596</v>
      </c>
      <c r="AB127" s="109" t="str">
        <f>TEXT(Z127,"###,###")</f>
        <v>31,596</v>
      </c>
      <c r="AD127" s="127">
        <f>Z127/$Z$7*100</f>
        <v>49.785705281734529</v>
      </c>
    </row>
    <row r="128" spans="19:32" x14ac:dyDescent="0.25">
      <c r="S128" s="101" t="s">
        <v>104</v>
      </c>
      <c r="T128" s="112"/>
      <c r="U128" s="112"/>
      <c r="V128" s="112">
        <v>27402</v>
      </c>
      <c r="W128" s="112">
        <v>28490</v>
      </c>
      <c r="X128" s="112">
        <v>29304</v>
      </c>
      <c r="Y128" s="112">
        <v>30114</v>
      </c>
      <c r="Z128" s="112">
        <v>31813</v>
      </c>
      <c r="AB128" s="109" t="str">
        <f>TEXT(Z128,"###,###")</f>
        <v>31,813</v>
      </c>
      <c r="AD128" s="127">
        <f>Z128/$Z$7*100</f>
        <v>50.127631413084586</v>
      </c>
    </row>
    <row r="130" spans="19:20" x14ac:dyDescent="0.25">
      <c r="S130" s="101" t="s">
        <v>280</v>
      </c>
      <c r="T130" s="127">
        <v>86.84608596999874</v>
      </c>
    </row>
    <row r="131" spans="19:20" x14ac:dyDescent="0.25">
      <c r="S131" s="101" t="s">
        <v>281</v>
      </c>
      <c r="T131" s="127">
        <v>5.7008697844447243</v>
      </c>
    </row>
    <row r="132" spans="19:20" x14ac:dyDescent="0.25">
      <c r="S132" s="101" t="s">
        <v>282</v>
      </c>
      <c r="T132" s="127">
        <v>7.4609227278457073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A4948E-98C4-4C9B-B657-C6E8AA2F28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97A7E0-C64A-4D69-BD99-8C7EDC0CFE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BF0FFCA-6E20-4432-A6CF-97C1534A48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297D5D-1815-4426-B03C-F8DEACA2EE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DE5B-F9F3-45D2-B4CA-42EE92C5AA92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146</v>
      </c>
      <c r="T1" s="99"/>
      <c r="U1" s="99"/>
      <c r="V1" s="99"/>
      <c r="W1" s="99"/>
      <c r="X1" s="99"/>
      <c r="Y1" s="100" t="s">
        <v>238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146</v>
      </c>
      <c r="Y3" s="105" t="s">
        <v>238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8.39 Macedon Ranges,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37856</v>
      </c>
      <c r="W4" s="108">
        <v>38920</v>
      </c>
      <c r="X4" s="108">
        <v>39278</v>
      </c>
      <c r="Y4" s="108">
        <v>40798</v>
      </c>
      <c r="Z4" s="108">
        <v>43423</v>
      </c>
      <c r="AB4" s="109" t="str">
        <f>TEXT(Z4,"###,###")</f>
        <v>43,423</v>
      </c>
      <c r="AD4" s="110">
        <f>Z4/Y4-1</f>
        <v>6.4341389283788519E-2</v>
      </c>
      <c r="AF4" s="110">
        <f>Z4/V4-1</f>
        <v>0.14705726965342358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19026</v>
      </c>
      <c r="W5" s="108">
        <v>19307</v>
      </c>
      <c r="X5" s="108">
        <v>19448</v>
      </c>
      <c r="Y5" s="108">
        <v>20102</v>
      </c>
      <c r="Z5" s="108">
        <v>21018</v>
      </c>
      <c r="AB5" s="109" t="str">
        <f>TEXT(Z5,"###,###")</f>
        <v>21,018</v>
      </c>
      <c r="AD5" s="110">
        <f t="shared" ref="AD5:AD9" si="0">Z5/Y5-1</f>
        <v>4.5567605213411522E-2</v>
      </c>
      <c r="AF5" s="110">
        <f t="shared" ref="AF5:AF9" si="1">Z5/V5-1</f>
        <v>0.10469883317565443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18833</v>
      </c>
      <c r="W6" s="108">
        <v>19613</v>
      </c>
      <c r="X6" s="108">
        <v>19833</v>
      </c>
      <c r="Y6" s="108">
        <v>20674</v>
      </c>
      <c r="Z6" s="108">
        <v>22367</v>
      </c>
      <c r="AB6" s="109" t="str">
        <f>TEXT(Z6,"###,###")</f>
        <v>22,367</v>
      </c>
      <c r="AD6" s="110">
        <f t="shared" si="0"/>
        <v>8.1890296991390166E-2</v>
      </c>
      <c r="AF6" s="110">
        <f t="shared" si="1"/>
        <v>0.18764933892635272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27416</v>
      </c>
      <c r="W7" s="108">
        <v>27820</v>
      </c>
      <c r="X7" s="108">
        <v>28688</v>
      </c>
      <c r="Y7" s="108">
        <v>29112</v>
      </c>
      <c r="Z7" s="108">
        <v>29899</v>
      </c>
      <c r="AB7" s="109" t="str">
        <f>TEXT(Z7,"###,###")</f>
        <v>29,899</v>
      </c>
      <c r="AD7" s="110">
        <f t="shared" si="0"/>
        <v>2.7033525693871852E-2</v>
      </c>
      <c r="AF7" s="110">
        <f t="shared" si="1"/>
        <v>9.0567551794572543E-2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43,423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29,899</v>
      </c>
      <c r="P8" s="67"/>
      <c r="S8" s="107" t="s">
        <v>83</v>
      </c>
      <c r="T8" s="108"/>
      <c r="U8" s="108"/>
      <c r="V8" s="108">
        <v>46746</v>
      </c>
      <c r="W8" s="108">
        <v>47473.24</v>
      </c>
      <c r="X8" s="108">
        <v>48404.15</v>
      </c>
      <c r="Y8" s="108">
        <v>50051</v>
      </c>
      <c r="Z8" s="108">
        <v>50613.33</v>
      </c>
      <c r="AB8" s="109" t="str">
        <f>TEXT(Z8,"$###,###")</f>
        <v>$50,613</v>
      </c>
      <c r="AD8" s="110">
        <f t="shared" si="0"/>
        <v>1.1235140157039858E-2</v>
      </c>
      <c r="AF8" s="110">
        <f t="shared" si="1"/>
        <v>8.273071492748052E-2</v>
      </c>
    </row>
    <row r="9" spans="1:32" x14ac:dyDescent="0.25">
      <c r="A9" s="30" t="s">
        <v>14</v>
      </c>
      <c r="B9" s="71"/>
      <c r="C9" s="72"/>
      <c r="D9" s="73">
        <f>AD104</f>
        <v>74.297031527070914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50.667246396200539</v>
      </c>
      <c r="P9" s="74" t="s">
        <v>84</v>
      </c>
      <c r="S9" s="107" t="s">
        <v>7</v>
      </c>
      <c r="T9" s="108"/>
      <c r="U9" s="108"/>
      <c r="V9" s="108">
        <v>1762214905</v>
      </c>
      <c r="W9" s="108">
        <v>1840640581</v>
      </c>
      <c r="X9" s="108">
        <v>1947575413</v>
      </c>
      <c r="Y9" s="108">
        <v>2091247675</v>
      </c>
      <c r="Z9" s="108">
        <v>2238776488</v>
      </c>
      <c r="AB9" s="109" t="str">
        <f>TEXT(Z9/1000000,"$#,###.0")&amp;" mil"</f>
        <v>$2,238.8 mil</v>
      </c>
      <c r="AD9" s="110">
        <f t="shared" si="0"/>
        <v>7.0545834796923224E-2</v>
      </c>
      <c r="AF9" s="110">
        <f t="shared" si="1"/>
        <v>0.27043329485401224</v>
      </c>
    </row>
    <row r="10" spans="1:32" x14ac:dyDescent="0.25">
      <c r="A10" s="30" t="s">
        <v>17</v>
      </c>
      <c r="B10" s="71"/>
      <c r="C10" s="72"/>
      <c r="D10" s="73">
        <f>AD105</f>
        <v>18.773461069018722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49.23910498678886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81.965952038529721</v>
      </c>
      <c r="P11" s="74" t="s">
        <v>84</v>
      </c>
      <c r="S11" s="107" t="s">
        <v>29</v>
      </c>
      <c r="T11" s="112"/>
      <c r="U11" s="112"/>
      <c r="V11" s="112">
        <v>32814</v>
      </c>
      <c r="W11" s="112">
        <v>33958</v>
      </c>
      <c r="X11" s="112">
        <v>34079</v>
      </c>
      <c r="Y11" s="112">
        <v>35444</v>
      </c>
      <c r="Z11" s="112">
        <v>38032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8.8999632094718883</v>
      </c>
      <c r="P12" s="74" t="s">
        <v>84</v>
      </c>
      <c r="S12" s="107" t="s">
        <v>30</v>
      </c>
      <c r="T12" s="112"/>
      <c r="U12" s="112"/>
      <c r="V12" s="112">
        <v>5045</v>
      </c>
      <c r="W12" s="112">
        <v>4962</v>
      </c>
      <c r="X12" s="112">
        <v>5196</v>
      </c>
      <c r="Y12" s="112">
        <v>5354</v>
      </c>
      <c r="Z12" s="112">
        <v>5395</v>
      </c>
    </row>
    <row r="13" spans="1:32" ht="15" customHeight="1" x14ac:dyDescent="0.25">
      <c r="A13" s="30" t="s">
        <v>19</v>
      </c>
      <c r="B13" s="72"/>
      <c r="C13" s="72"/>
      <c r="D13" s="73">
        <f>AD108</f>
        <v>18.041130276581534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9.1541523127863798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16.431384289431868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22.950970683739033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17.51287711552612</v>
      </c>
      <c r="P15" s="74" t="s">
        <v>84</v>
      </c>
      <c r="S15" s="115" t="s">
        <v>60</v>
      </c>
      <c r="T15" s="115"/>
      <c r="U15" s="116"/>
      <c r="V15" s="116">
        <v>932</v>
      </c>
      <c r="W15" s="116">
        <v>918</v>
      </c>
      <c r="X15" s="116">
        <v>954</v>
      </c>
      <c r="Y15" s="112">
        <v>985</v>
      </c>
      <c r="Z15" s="112">
        <v>991</v>
      </c>
      <c r="AB15" s="117">
        <f t="shared" ref="AB15:AB34" si="2">IF(Z15="np",0,Z15/$Z$34)</f>
        <v>2.2822006770605439E-2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35.644704419316952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82.487122884473877</v>
      </c>
      <c r="P16" s="37" t="s">
        <v>84</v>
      </c>
      <c r="S16" s="115" t="s">
        <v>61</v>
      </c>
      <c r="T16" s="115"/>
      <c r="U16" s="116"/>
      <c r="V16" s="116">
        <v>91</v>
      </c>
      <c r="W16" s="116">
        <v>94</v>
      </c>
      <c r="X16" s="116">
        <v>91</v>
      </c>
      <c r="Y16" s="112">
        <v>99</v>
      </c>
      <c r="Z16" s="112">
        <v>121</v>
      </c>
      <c r="AB16" s="117">
        <f t="shared" si="2"/>
        <v>2.7865416944937013E-3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2087</v>
      </c>
      <c r="W17" s="116">
        <v>2057</v>
      </c>
      <c r="X17" s="116">
        <v>2015</v>
      </c>
      <c r="Y17" s="112">
        <v>2279</v>
      </c>
      <c r="Z17" s="112">
        <v>2449</v>
      </c>
      <c r="AB17" s="117">
        <f t="shared" si="2"/>
        <v>5.6398682725744421E-2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269</v>
      </c>
      <c r="W18" s="116">
        <v>299</v>
      </c>
      <c r="X18" s="116">
        <v>283</v>
      </c>
      <c r="Y18" s="112">
        <v>311</v>
      </c>
      <c r="Z18" s="112">
        <v>346</v>
      </c>
      <c r="AB18" s="117">
        <f t="shared" si="2"/>
        <v>7.9681274900398405E-3</v>
      </c>
    </row>
    <row r="19" spans="1:28" x14ac:dyDescent="0.25">
      <c r="A19" s="63" t="str">
        <f>$S$1&amp;" ("&amp;$V$2&amp;" to "&amp;$Z$2&amp;")"</f>
        <v>Macedon Ranges (2017-18 to 2021-22)</v>
      </c>
      <c r="B19" s="63"/>
      <c r="C19" s="63"/>
      <c r="D19" s="63"/>
      <c r="E19" s="63"/>
      <c r="F19" s="63"/>
      <c r="G19" s="63" t="str">
        <f>$S$1&amp;" ("&amp;$V$2&amp;" to "&amp;$Z$2&amp;")"</f>
        <v>Macedon Ranges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3470</v>
      </c>
      <c r="W19" s="116">
        <v>3618</v>
      </c>
      <c r="X19" s="116">
        <v>3775</v>
      </c>
      <c r="Y19" s="112">
        <v>3900</v>
      </c>
      <c r="Z19" s="112">
        <v>4143</v>
      </c>
      <c r="AB19" s="117">
        <f t="shared" si="2"/>
        <v>9.5410266448656245E-2</v>
      </c>
    </row>
    <row r="20" spans="1:28" x14ac:dyDescent="0.25">
      <c r="S20" s="115" t="s">
        <v>65</v>
      </c>
      <c r="T20" s="115"/>
      <c r="U20" s="116"/>
      <c r="V20" s="116">
        <v>1271</v>
      </c>
      <c r="W20" s="116">
        <v>1254</v>
      </c>
      <c r="X20" s="116">
        <v>1201</v>
      </c>
      <c r="Y20" s="112">
        <v>1342</v>
      </c>
      <c r="Z20" s="112">
        <v>1400</v>
      </c>
      <c r="AB20" s="117">
        <f t="shared" si="2"/>
        <v>3.2240978283398197E-2</v>
      </c>
    </row>
    <row r="21" spans="1:28" x14ac:dyDescent="0.25">
      <c r="S21" s="115" t="s">
        <v>66</v>
      </c>
      <c r="T21" s="115"/>
      <c r="U21" s="116"/>
      <c r="V21" s="116">
        <v>2632</v>
      </c>
      <c r="W21" s="116">
        <v>2830</v>
      </c>
      <c r="X21" s="116">
        <v>2929</v>
      </c>
      <c r="Y21" s="112">
        <v>3115</v>
      </c>
      <c r="Z21" s="112">
        <v>3364</v>
      </c>
      <c r="AB21" s="117">
        <f t="shared" si="2"/>
        <v>7.7470464960965393E-2</v>
      </c>
    </row>
    <row r="22" spans="1:28" x14ac:dyDescent="0.25">
      <c r="S22" s="115" t="s">
        <v>67</v>
      </c>
      <c r="T22" s="115"/>
      <c r="U22" s="116"/>
      <c r="V22" s="116">
        <v>2057</v>
      </c>
      <c r="W22" s="116">
        <v>2104</v>
      </c>
      <c r="X22" s="116">
        <v>2160</v>
      </c>
      <c r="Y22" s="112">
        <v>2354</v>
      </c>
      <c r="Z22" s="112">
        <v>2864</v>
      </c>
      <c r="AB22" s="117">
        <f t="shared" si="2"/>
        <v>6.5955829859751749E-2</v>
      </c>
    </row>
    <row r="23" spans="1:28" x14ac:dyDescent="0.25">
      <c r="S23" s="115" t="s">
        <v>68</v>
      </c>
      <c r="T23" s="115"/>
      <c r="U23" s="116"/>
      <c r="V23" s="116">
        <v>2038</v>
      </c>
      <c r="W23" s="116">
        <v>1954</v>
      </c>
      <c r="X23" s="116">
        <v>1956</v>
      </c>
      <c r="Y23" s="112">
        <v>2007</v>
      </c>
      <c r="Z23" s="112">
        <v>1970</v>
      </c>
      <c r="AB23" s="117">
        <f t="shared" si="2"/>
        <v>4.5367662298781752E-2</v>
      </c>
    </row>
    <row r="24" spans="1:28" x14ac:dyDescent="0.25">
      <c r="S24" s="115" t="s">
        <v>69</v>
      </c>
      <c r="T24" s="115"/>
      <c r="U24" s="116"/>
      <c r="V24" s="116">
        <v>617</v>
      </c>
      <c r="W24" s="116">
        <v>683</v>
      </c>
      <c r="X24" s="116">
        <v>613</v>
      </c>
      <c r="Y24" s="112">
        <v>596</v>
      </c>
      <c r="Z24" s="112">
        <v>694</v>
      </c>
      <c r="AB24" s="117">
        <f t="shared" si="2"/>
        <v>1.5982313520484535E-2</v>
      </c>
    </row>
    <row r="25" spans="1:28" x14ac:dyDescent="0.25">
      <c r="S25" s="115" t="s">
        <v>70</v>
      </c>
      <c r="T25" s="115"/>
      <c r="U25" s="116"/>
      <c r="V25" s="116">
        <v>1483</v>
      </c>
      <c r="W25" s="116">
        <v>1506</v>
      </c>
      <c r="X25" s="116">
        <v>1626</v>
      </c>
      <c r="Y25" s="112">
        <v>1603</v>
      </c>
      <c r="Z25" s="112">
        <v>1785</v>
      </c>
      <c r="AB25" s="117">
        <f t="shared" si="2"/>
        <v>4.1107247311332702E-2</v>
      </c>
    </row>
    <row r="26" spans="1:28" x14ac:dyDescent="0.25">
      <c r="S26" s="115" t="s">
        <v>71</v>
      </c>
      <c r="T26" s="115"/>
      <c r="U26" s="116"/>
      <c r="V26" s="116">
        <v>769</v>
      </c>
      <c r="W26" s="116">
        <v>761</v>
      </c>
      <c r="X26" s="116">
        <v>762</v>
      </c>
      <c r="Y26" s="112">
        <v>769</v>
      </c>
      <c r="Z26" s="112">
        <v>795</v>
      </c>
      <c r="AB26" s="117">
        <f t="shared" si="2"/>
        <v>1.830826981092969E-2</v>
      </c>
    </row>
    <row r="27" spans="1:28" x14ac:dyDescent="0.25">
      <c r="S27" s="115" t="s">
        <v>72</v>
      </c>
      <c r="T27" s="115"/>
      <c r="U27" s="116"/>
      <c r="V27" s="116">
        <v>3016</v>
      </c>
      <c r="W27" s="116">
        <v>3024</v>
      </c>
      <c r="X27" s="116">
        <v>3084</v>
      </c>
      <c r="Y27" s="112">
        <v>3315</v>
      </c>
      <c r="Z27" s="112">
        <v>3598</v>
      </c>
      <c r="AB27" s="117">
        <f t="shared" si="2"/>
        <v>8.2859314188333366E-2</v>
      </c>
    </row>
    <row r="28" spans="1:28" x14ac:dyDescent="0.25">
      <c r="S28" s="115" t="s">
        <v>73</v>
      </c>
      <c r="T28" s="115"/>
      <c r="U28" s="116"/>
      <c r="V28" s="116">
        <v>2828</v>
      </c>
      <c r="W28" s="116">
        <v>3038</v>
      </c>
      <c r="X28" s="116">
        <v>3037</v>
      </c>
      <c r="Y28" s="112">
        <v>2932</v>
      </c>
      <c r="Z28" s="112">
        <v>2716</v>
      </c>
      <c r="AB28" s="117">
        <f t="shared" si="2"/>
        <v>6.2547497869792509E-2</v>
      </c>
    </row>
    <row r="29" spans="1:28" x14ac:dyDescent="0.25">
      <c r="S29" s="115" t="s">
        <v>74</v>
      </c>
      <c r="T29" s="115"/>
      <c r="U29" s="116"/>
      <c r="V29" s="116">
        <v>2426</v>
      </c>
      <c r="W29" s="116">
        <v>3899</v>
      </c>
      <c r="X29" s="116">
        <v>2630</v>
      </c>
      <c r="Y29" s="112">
        <v>2842</v>
      </c>
      <c r="Z29" s="112">
        <v>3182</v>
      </c>
      <c r="AB29" s="117">
        <f t="shared" si="2"/>
        <v>7.3279137784123621E-2</v>
      </c>
    </row>
    <row r="30" spans="1:28" x14ac:dyDescent="0.25">
      <c r="S30" s="115" t="s">
        <v>75</v>
      </c>
      <c r="T30" s="115"/>
      <c r="U30" s="116"/>
      <c r="V30" s="116">
        <v>3626</v>
      </c>
      <c r="W30" s="116">
        <v>2647</v>
      </c>
      <c r="X30" s="116">
        <v>3581</v>
      </c>
      <c r="Y30" s="112">
        <v>3618</v>
      </c>
      <c r="Z30" s="112">
        <v>3881</v>
      </c>
      <c r="AB30" s="117">
        <f t="shared" si="2"/>
        <v>8.9376597655620296E-2</v>
      </c>
    </row>
    <row r="31" spans="1:28" x14ac:dyDescent="0.25">
      <c r="S31" s="115" t="s">
        <v>76</v>
      </c>
      <c r="T31" s="115"/>
      <c r="U31" s="116"/>
      <c r="V31" s="116">
        <v>3812</v>
      </c>
      <c r="W31" s="116">
        <v>4172</v>
      </c>
      <c r="X31" s="116">
        <v>4341</v>
      </c>
      <c r="Y31" s="112">
        <v>4693</v>
      </c>
      <c r="Z31" s="112">
        <v>4995</v>
      </c>
      <c r="AB31" s="117">
        <f t="shared" si="2"/>
        <v>0.11503120466112429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1002</v>
      </c>
      <c r="W32" s="116">
        <v>1004</v>
      </c>
      <c r="X32" s="116">
        <v>1143</v>
      </c>
      <c r="Y32" s="112">
        <v>1149</v>
      </c>
      <c r="Z32" s="112">
        <v>1266</v>
      </c>
      <c r="AB32" s="117">
        <f t="shared" si="2"/>
        <v>2.9155056076272941E-2</v>
      </c>
    </row>
    <row r="33" spans="19:32" x14ac:dyDescent="0.25">
      <c r="S33" s="115" t="s">
        <v>78</v>
      </c>
      <c r="T33" s="115"/>
      <c r="U33" s="116"/>
      <c r="V33" s="116">
        <v>1142</v>
      </c>
      <c r="W33" s="116">
        <v>1235</v>
      </c>
      <c r="X33" s="116">
        <v>1305</v>
      </c>
      <c r="Y33" s="112">
        <v>1450</v>
      </c>
      <c r="Z33" s="112">
        <v>1516</v>
      </c>
      <c r="AB33" s="117">
        <f t="shared" si="2"/>
        <v>3.4912373626879767E-2</v>
      </c>
    </row>
    <row r="34" spans="19:32" x14ac:dyDescent="0.25">
      <c r="S34" s="118" t="s">
        <v>53</v>
      </c>
      <c r="T34" s="118"/>
      <c r="U34" s="119"/>
      <c r="V34" s="119">
        <v>37859</v>
      </c>
      <c r="W34" s="119">
        <v>38918</v>
      </c>
      <c r="X34" s="119">
        <v>39275</v>
      </c>
      <c r="Y34" s="120">
        <v>40798</v>
      </c>
      <c r="Z34" s="120">
        <v>43423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23527</v>
      </c>
      <c r="W37" s="112">
        <v>23405</v>
      </c>
      <c r="X37" s="112">
        <v>24263</v>
      </c>
      <c r="Y37" s="112">
        <v>24237</v>
      </c>
      <c r="Z37" s="112">
        <v>24662</v>
      </c>
      <c r="AB37" s="132">
        <f>Z37/Z40*100</f>
        <v>82.487122884473877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3890</v>
      </c>
      <c r="W38" s="112">
        <v>4411</v>
      </c>
      <c r="X38" s="112">
        <v>4426</v>
      </c>
      <c r="Y38" s="112">
        <v>4871</v>
      </c>
      <c r="Z38" s="112">
        <v>5236</v>
      </c>
      <c r="AB38" s="132">
        <f>Z38/Z40*100</f>
        <v>17.51287711552612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27417</v>
      </c>
      <c r="W40" s="112">
        <v>27816</v>
      </c>
      <c r="X40" s="112">
        <v>28689</v>
      </c>
      <c r="Y40" s="112">
        <v>29108</v>
      </c>
      <c r="Z40" s="112">
        <v>29898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13</v>
      </c>
      <c r="X44" s="112">
        <v>10</v>
      </c>
      <c r="Y44" s="112">
        <v>12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362</v>
      </c>
      <c r="W45" s="112">
        <v>404</v>
      </c>
      <c r="X45" s="112">
        <v>433</v>
      </c>
      <c r="Y45" s="112">
        <v>499</v>
      </c>
      <c r="Z45" s="112">
        <v>678</v>
      </c>
    </row>
    <row r="46" spans="19:32" x14ac:dyDescent="0.25">
      <c r="S46" s="115" t="s">
        <v>38</v>
      </c>
      <c r="T46" s="115"/>
      <c r="U46" s="112"/>
      <c r="V46" s="112">
        <v>1114</v>
      </c>
      <c r="W46" s="112">
        <v>1169</v>
      </c>
      <c r="X46" s="112">
        <v>1098</v>
      </c>
      <c r="Y46" s="112">
        <v>1232</v>
      </c>
      <c r="Z46" s="112">
        <v>1344</v>
      </c>
    </row>
    <row r="47" spans="19:32" x14ac:dyDescent="0.25">
      <c r="S47" s="115" t="s">
        <v>39</v>
      </c>
      <c r="T47" s="115"/>
      <c r="U47" s="112"/>
      <c r="V47" s="112">
        <v>1503</v>
      </c>
      <c r="W47" s="112">
        <v>1617</v>
      </c>
      <c r="X47" s="112">
        <v>1543</v>
      </c>
      <c r="Y47" s="112">
        <v>1561</v>
      </c>
      <c r="Z47" s="112">
        <v>1669</v>
      </c>
    </row>
    <row r="48" spans="19:32" x14ac:dyDescent="0.25">
      <c r="S48" s="115" t="s">
        <v>40</v>
      </c>
      <c r="T48" s="115"/>
      <c r="U48" s="112"/>
      <c r="V48" s="112">
        <v>1633</v>
      </c>
      <c r="W48" s="112">
        <v>1646</v>
      </c>
      <c r="X48" s="112">
        <v>1688</v>
      </c>
      <c r="Y48" s="112">
        <v>1703</v>
      </c>
      <c r="Z48" s="112">
        <v>1723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1553</v>
      </c>
      <c r="W49" s="112">
        <v>1692</v>
      </c>
      <c r="X49" s="112">
        <v>1650</v>
      </c>
      <c r="Y49" s="112">
        <v>1668</v>
      </c>
      <c r="Z49" s="112">
        <v>1785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Macedon Ranges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1803</v>
      </c>
      <c r="W50" s="112">
        <v>1759</v>
      </c>
      <c r="X50" s="112">
        <v>1826</v>
      </c>
      <c r="Y50" s="112">
        <v>1878</v>
      </c>
      <c r="Z50" s="112">
        <v>2021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1994</v>
      </c>
      <c r="W51" s="112">
        <v>1986</v>
      </c>
      <c r="X51" s="112">
        <v>1958</v>
      </c>
      <c r="Y51" s="112">
        <v>2106</v>
      </c>
      <c r="Z51" s="112">
        <v>2098</v>
      </c>
    </row>
    <row r="52" spans="1:26" ht="15" customHeight="1" x14ac:dyDescent="0.25">
      <c r="S52" s="115" t="s">
        <v>44</v>
      </c>
      <c r="T52" s="115"/>
      <c r="U52" s="112"/>
      <c r="V52" s="112">
        <v>2254</v>
      </c>
      <c r="W52" s="112">
        <v>2282</v>
      </c>
      <c r="X52" s="112">
        <v>2258</v>
      </c>
      <c r="Y52" s="112">
        <v>2258</v>
      </c>
      <c r="Z52" s="112">
        <v>2257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1957</v>
      </c>
      <c r="W53" s="112">
        <v>1914</v>
      </c>
      <c r="X53" s="112">
        <v>1995</v>
      </c>
      <c r="Y53" s="112">
        <v>2158</v>
      </c>
      <c r="Z53" s="112">
        <v>2202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1914</v>
      </c>
      <c r="W54" s="112">
        <v>1902</v>
      </c>
      <c r="X54" s="112">
        <v>1921</v>
      </c>
      <c r="Y54" s="112">
        <v>1885</v>
      </c>
      <c r="Z54" s="112">
        <v>1886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1437</v>
      </c>
      <c r="W55" s="112">
        <v>1443</v>
      </c>
      <c r="X55" s="112">
        <v>1521</v>
      </c>
      <c r="Y55" s="112">
        <v>1613</v>
      </c>
      <c r="Z55" s="112">
        <v>1661</v>
      </c>
    </row>
    <row r="56" spans="1:26" ht="15" customHeight="1" x14ac:dyDescent="0.25">
      <c r="S56" s="115" t="s">
        <v>48</v>
      </c>
      <c r="T56" s="115"/>
      <c r="U56" s="112"/>
      <c r="V56" s="112">
        <v>795</v>
      </c>
      <c r="W56" s="112">
        <v>789</v>
      </c>
      <c r="X56" s="112">
        <v>822</v>
      </c>
      <c r="Y56" s="112">
        <v>803</v>
      </c>
      <c r="Z56" s="112">
        <v>921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448</v>
      </c>
      <c r="W57" s="112">
        <v>436</v>
      </c>
      <c r="X57" s="112">
        <v>472</v>
      </c>
      <c r="Y57" s="112">
        <v>455</v>
      </c>
      <c r="Z57" s="112">
        <v>424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158</v>
      </c>
      <c r="W58" s="112">
        <v>152</v>
      </c>
      <c r="X58" s="112">
        <v>159</v>
      </c>
      <c r="Y58" s="112">
        <v>171</v>
      </c>
      <c r="Z58" s="112">
        <v>223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64</v>
      </c>
      <c r="W59" s="112">
        <v>67</v>
      </c>
      <c r="X59" s="112">
        <v>66</v>
      </c>
      <c r="Y59" s="112">
        <v>64</v>
      </c>
      <c r="Z59" s="112">
        <v>79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27</v>
      </c>
      <c r="W60" s="112">
        <v>29</v>
      </c>
      <c r="X60" s="112">
        <v>32</v>
      </c>
      <c r="Y60" s="112">
        <v>36</v>
      </c>
      <c r="Z60" s="112">
        <v>42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19025</v>
      </c>
      <c r="W61" s="112">
        <v>19306</v>
      </c>
      <c r="X61" s="112">
        <v>19445</v>
      </c>
      <c r="Y61" s="112">
        <v>20102</v>
      </c>
      <c r="Z61" s="112">
        <v>21018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16</v>
      </c>
      <c r="X63" s="112">
        <v>16</v>
      </c>
      <c r="Y63" s="112">
        <v>14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329</v>
      </c>
      <c r="W64" s="112">
        <v>424</v>
      </c>
      <c r="X64" s="112">
        <v>458</v>
      </c>
      <c r="Y64" s="112">
        <v>590</v>
      </c>
      <c r="Z64" s="112">
        <v>776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Macedon Ranges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1141</v>
      </c>
      <c r="W65" s="112">
        <v>1175</v>
      </c>
      <c r="X65" s="112">
        <v>1147</v>
      </c>
      <c r="Y65" s="112">
        <v>1270</v>
      </c>
      <c r="Z65" s="112">
        <v>1584</v>
      </c>
    </row>
    <row r="66" spans="1:26" x14ac:dyDescent="0.25">
      <c r="S66" s="115" t="s">
        <v>39</v>
      </c>
      <c r="T66" s="115"/>
      <c r="U66" s="112"/>
      <c r="V66" s="112">
        <v>1722</v>
      </c>
      <c r="W66" s="112">
        <v>1711</v>
      </c>
      <c r="X66" s="112">
        <v>1644</v>
      </c>
      <c r="Y66" s="112">
        <v>1616</v>
      </c>
      <c r="Z66" s="112">
        <v>1761</v>
      </c>
    </row>
    <row r="67" spans="1:26" x14ac:dyDescent="0.25">
      <c r="S67" s="115" t="s">
        <v>40</v>
      </c>
      <c r="T67" s="115"/>
      <c r="U67" s="112"/>
      <c r="V67" s="112">
        <v>1568</v>
      </c>
      <c r="W67" s="112">
        <v>1663</v>
      </c>
      <c r="X67" s="112">
        <v>1682</v>
      </c>
      <c r="Y67" s="112">
        <v>1712</v>
      </c>
      <c r="Z67" s="112">
        <v>1762</v>
      </c>
    </row>
    <row r="68" spans="1:26" x14ac:dyDescent="0.25">
      <c r="S68" s="115" t="s">
        <v>41</v>
      </c>
      <c r="T68" s="115"/>
      <c r="U68" s="112"/>
      <c r="V68" s="112">
        <v>1514</v>
      </c>
      <c r="W68" s="112">
        <v>1597</v>
      </c>
      <c r="X68" s="112">
        <v>1500</v>
      </c>
      <c r="Y68" s="112">
        <v>1671</v>
      </c>
      <c r="Z68" s="112">
        <v>1882</v>
      </c>
    </row>
    <row r="69" spans="1:26" x14ac:dyDescent="0.25">
      <c r="S69" s="115" t="s">
        <v>42</v>
      </c>
      <c r="T69" s="115"/>
      <c r="U69" s="112"/>
      <c r="V69" s="112">
        <v>1869</v>
      </c>
      <c r="W69" s="112">
        <v>1994</v>
      </c>
      <c r="X69" s="112">
        <v>2045</v>
      </c>
      <c r="Y69" s="112">
        <v>2081</v>
      </c>
      <c r="Z69" s="112">
        <v>2157</v>
      </c>
    </row>
    <row r="70" spans="1:26" x14ac:dyDescent="0.25">
      <c r="S70" s="115" t="s">
        <v>43</v>
      </c>
      <c r="T70" s="115"/>
      <c r="U70" s="112"/>
      <c r="V70" s="112">
        <v>2151</v>
      </c>
      <c r="W70" s="112">
        <v>2173</v>
      </c>
      <c r="X70" s="112">
        <v>2188</v>
      </c>
      <c r="Y70" s="112">
        <v>2313</v>
      </c>
      <c r="Z70" s="112">
        <v>2428</v>
      </c>
    </row>
    <row r="71" spans="1:26" x14ac:dyDescent="0.25">
      <c r="S71" s="115" t="s">
        <v>44</v>
      </c>
      <c r="T71" s="115"/>
      <c r="U71" s="112"/>
      <c r="V71" s="112">
        <v>2327</v>
      </c>
      <c r="W71" s="112">
        <v>2403</v>
      </c>
      <c r="X71" s="112">
        <v>2442</v>
      </c>
      <c r="Y71" s="112">
        <v>2487</v>
      </c>
      <c r="Z71" s="112">
        <v>2568</v>
      </c>
    </row>
    <row r="72" spans="1:26" x14ac:dyDescent="0.25">
      <c r="S72" s="115" t="s">
        <v>45</v>
      </c>
      <c r="T72" s="115"/>
      <c r="U72" s="112"/>
      <c r="V72" s="112">
        <v>2109</v>
      </c>
      <c r="W72" s="112">
        <v>2163</v>
      </c>
      <c r="X72" s="112">
        <v>2276</v>
      </c>
      <c r="Y72" s="112">
        <v>2395</v>
      </c>
      <c r="Z72" s="112">
        <v>2534</v>
      </c>
    </row>
    <row r="73" spans="1:26" x14ac:dyDescent="0.25">
      <c r="S73" s="115" t="s">
        <v>46</v>
      </c>
      <c r="T73" s="115"/>
      <c r="U73" s="112"/>
      <c r="V73" s="112">
        <v>1756</v>
      </c>
      <c r="W73" s="112">
        <v>1900</v>
      </c>
      <c r="X73" s="112">
        <v>1944</v>
      </c>
      <c r="Y73" s="112">
        <v>1968</v>
      </c>
      <c r="Z73" s="112">
        <v>2080</v>
      </c>
    </row>
    <row r="74" spans="1:26" x14ac:dyDescent="0.25">
      <c r="S74" s="115" t="s">
        <v>47</v>
      </c>
      <c r="T74" s="115"/>
      <c r="U74" s="112"/>
      <c r="V74" s="112">
        <v>1292</v>
      </c>
      <c r="W74" s="112">
        <v>1376</v>
      </c>
      <c r="X74" s="112">
        <v>1336</v>
      </c>
      <c r="Y74" s="112">
        <v>1420</v>
      </c>
      <c r="Z74" s="112">
        <v>1497</v>
      </c>
    </row>
    <row r="75" spans="1:26" x14ac:dyDescent="0.25">
      <c r="S75" s="115" t="s">
        <v>48</v>
      </c>
      <c r="T75" s="115"/>
      <c r="U75" s="112"/>
      <c r="V75" s="112">
        <v>622</v>
      </c>
      <c r="W75" s="112">
        <v>632</v>
      </c>
      <c r="X75" s="112">
        <v>696</v>
      </c>
      <c r="Y75" s="112">
        <v>684</v>
      </c>
      <c r="Z75" s="112">
        <v>825</v>
      </c>
    </row>
    <row r="76" spans="1:26" x14ac:dyDescent="0.25">
      <c r="S76" s="115" t="s">
        <v>49</v>
      </c>
      <c r="T76" s="115"/>
      <c r="U76" s="112"/>
      <c r="V76" s="112">
        <v>256</v>
      </c>
      <c r="W76" s="112">
        <v>255</v>
      </c>
      <c r="X76" s="112">
        <v>294</v>
      </c>
      <c r="Y76" s="112">
        <v>289</v>
      </c>
      <c r="Z76" s="112">
        <v>318</v>
      </c>
    </row>
    <row r="77" spans="1:26" x14ac:dyDescent="0.25">
      <c r="S77" s="115" t="s">
        <v>50</v>
      </c>
      <c r="T77" s="115"/>
      <c r="U77" s="112"/>
      <c r="V77" s="112">
        <v>73</v>
      </c>
      <c r="W77" s="112">
        <v>80</v>
      </c>
      <c r="X77" s="112">
        <v>99</v>
      </c>
      <c r="Y77" s="112">
        <v>90</v>
      </c>
      <c r="Z77" s="112">
        <v>102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32</v>
      </c>
      <c r="X78" s="112">
        <v>40</v>
      </c>
      <c r="Y78" s="112">
        <v>38</v>
      </c>
      <c r="Z78" s="112">
        <v>39</v>
      </c>
    </row>
    <row r="79" spans="1:26" x14ac:dyDescent="0.25">
      <c r="S79" s="115" t="s">
        <v>52</v>
      </c>
      <c r="T79" s="115"/>
      <c r="U79" s="112"/>
      <c r="V79" s="112">
        <v>34</v>
      </c>
      <c r="W79" s="112">
        <v>32</v>
      </c>
      <c r="X79" s="112">
        <v>36</v>
      </c>
      <c r="Y79" s="112">
        <v>36</v>
      </c>
      <c r="Z79" s="112">
        <v>38</v>
      </c>
    </row>
    <row r="80" spans="1:26" x14ac:dyDescent="0.25">
      <c r="S80" s="118" t="s">
        <v>53</v>
      </c>
      <c r="T80" s="118"/>
      <c r="U80" s="112"/>
      <c r="V80" s="112">
        <v>18835</v>
      </c>
      <c r="W80" s="112">
        <v>19614</v>
      </c>
      <c r="X80" s="112">
        <v>19836</v>
      </c>
      <c r="Y80" s="112">
        <v>20674</v>
      </c>
      <c r="Z80" s="112">
        <v>22367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Macedon Ranges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2079</v>
      </c>
      <c r="W83" s="112">
        <v>2119</v>
      </c>
      <c r="X83" s="112">
        <v>2218</v>
      </c>
      <c r="Y83" s="112">
        <v>2276</v>
      </c>
      <c r="Z83" s="112">
        <v>2293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2135</v>
      </c>
      <c r="W84" s="112">
        <v>2185</v>
      </c>
      <c r="X84" s="112">
        <v>2262</v>
      </c>
      <c r="Y84" s="112">
        <v>2294</v>
      </c>
      <c r="Z84" s="112">
        <v>2366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2718</v>
      </c>
      <c r="W85" s="112">
        <v>2782</v>
      </c>
      <c r="X85" s="112">
        <v>2845</v>
      </c>
      <c r="Y85" s="112">
        <v>2904</v>
      </c>
      <c r="Z85" s="112">
        <v>3011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43,423</v>
      </c>
      <c r="D86" s="96">
        <f t="shared" ref="D86:D91" si="4">AD4</f>
        <v>6.4341389283788519E-2</v>
      </c>
      <c r="E86" s="97">
        <f t="shared" ref="E86:E91" si="5">AD4</f>
        <v>6.4341389283788519E-2</v>
      </c>
      <c r="F86" s="96">
        <f t="shared" ref="F86:F91" si="6">AF4</f>
        <v>0.14705726965342358</v>
      </c>
      <c r="G86" s="97">
        <f t="shared" ref="G86:G91" si="7">AF4</f>
        <v>0.14705726965342358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861</v>
      </c>
      <c r="W86" s="112">
        <v>866</v>
      </c>
      <c r="X86" s="112">
        <v>869</v>
      </c>
      <c r="Y86" s="112">
        <v>894</v>
      </c>
      <c r="Z86" s="112">
        <v>953</v>
      </c>
    </row>
    <row r="87" spans="1:30" ht="15" customHeight="1" x14ac:dyDescent="0.25">
      <c r="A87" s="98" t="s">
        <v>4</v>
      </c>
      <c r="B87" s="49"/>
      <c r="C87" s="57" t="str">
        <f t="shared" si="3"/>
        <v>21,018</v>
      </c>
      <c r="D87" s="96">
        <f t="shared" si="4"/>
        <v>4.5567605213411522E-2</v>
      </c>
      <c r="E87" s="97">
        <f t="shared" si="5"/>
        <v>4.5567605213411522E-2</v>
      </c>
      <c r="F87" s="96">
        <f t="shared" si="6"/>
        <v>0.10469883317565443</v>
      </c>
      <c r="G87" s="97">
        <f t="shared" si="7"/>
        <v>0.10469883317565443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665</v>
      </c>
      <c r="W87" s="112">
        <v>674</v>
      </c>
      <c r="X87" s="112">
        <v>664</v>
      </c>
      <c r="Y87" s="112">
        <v>667</v>
      </c>
      <c r="Z87" s="112">
        <v>675</v>
      </c>
    </row>
    <row r="88" spans="1:30" ht="15" customHeight="1" x14ac:dyDescent="0.25">
      <c r="A88" s="98" t="s">
        <v>5</v>
      </c>
      <c r="B88" s="49"/>
      <c r="C88" s="57" t="str">
        <f t="shared" si="3"/>
        <v>22,367</v>
      </c>
      <c r="D88" s="96">
        <f t="shared" si="4"/>
        <v>8.1890296991390166E-2</v>
      </c>
      <c r="E88" s="97">
        <f t="shared" si="5"/>
        <v>8.1890296991390166E-2</v>
      </c>
      <c r="F88" s="96">
        <f t="shared" si="6"/>
        <v>0.18764933892635272</v>
      </c>
      <c r="G88" s="97">
        <f t="shared" si="7"/>
        <v>0.18764933892635272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556</v>
      </c>
      <c r="W88" s="112">
        <v>580</v>
      </c>
      <c r="X88" s="112">
        <v>573</v>
      </c>
      <c r="Y88" s="112">
        <v>569</v>
      </c>
      <c r="Z88" s="112">
        <v>595</v>
      </c>
    </row>
    <row r="89" spans="1:30" ht="15" customHeight="1" x14ac:dyDescent="0.25">
      <c r="A89" s="49" t="s">
        <v>6</v>
      </c>
      <c r="B89" s="49"/>
      <c r="C89" s="57" t="str">
        <f t="shared" si="3"/>
        <v>29,899</v>
      </c>
      <c r="D89" s="96">
        <f t="shared" si="4"/>
        <v>2.7033525693871852E-2</v>
      </c>
      <c r="E89" s="97">
        <f t="shared" si="5"/>
        <v>2.7033525693871852E-2</v>
      </c>
      <c r="F89" s="96">
        <f t="shared" si="6"/>
        <v>9.0567551794572543E-2</v>
      </c>
      <c r="G89" s="97">
        <f t="shared" si="7"/>
        <v>9.0567551794572543E-2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995</v>
      </c>
      <c r="W89" s="112">
        <v>1030</v>
      </c>
      <c r="X89" s="112">
        <v>1043</v>
      </c>
      <c r="Y89" s="112">
        <v>993</v>
      </c>
      <c r="Z89" s="112">
        <v>978</v>
      </c>
    </row>
    <row r="90" spans="1:30" ht="15" customHeight="1" x14ac:dyDescent="0.25">
      <c r="A90" s="49" t="s">
        <v>96</v>
      </c>
      <c r="B90" s="49"/>
      <c r="C90" s="57" t="str">
        <f t="shared" si="3"/>
        <v>$50,613</v>
      </c>
      <c r="D90" s="96">
        <f t="shared" si="4"/>
        <v>1.1235140157039858E-2</v>
      </c>
      <c r="E90" s="97">
        <f t="shared" si="5"/>
        <v>1.1235140157039858E-2</v>
      </c>
      <c r="F90" s="96">
        <f t="shared" si="6"/>
        <v>8.273071492748052E-2</v>
      </c>
      <c r="G90" s="97">
        <f t="shared" si="7"/>
        <v>8.273071492748052E-2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1237</v>
      </c>
      <c r="W90" s="112">
        <v>1256</v>
      </c>
      <c r="X90" s="112">
        <v>1290</v>
      </c>
      <c r="Y90" s="112">
        <v>1269</v>
      </c>
      <c r="Z90" s="112">
        <v>1282</v>
      </c>
    </row>
    <row r="91" spans="1:30" ht="15" customHeight="1" x14ac:dyDescent="0.25">
      <c r="A91" s="49" t="s">
        <v>7</v>
      </c>
      <c r="B91" s="49"/>
      <c r="C91" s="57" t="str">
        <f t="shared" si="3"/>
        <v>$2,238.8 mil</v>
      </c>
      <c r="D91" s="96">
        <f t="shared" si="4"/>
        <v>7.0545834796923224E-2</v>
      </c>
      <c r="E91" s="97">
        <f t="shared" si="5"/>
        <v>7.0545834796923224E-2</v>
      </c>
      <c r="F91" s="96">
        <f t="shared" si="6"/>
        <v>0.27043329485401224</v>
      </c>
      <c r="G91" s="97">
        <f t="shared" si="7"/>
        <v>0.27043329485401224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14157</v>
      </c>
      <c r="W91" s="112">
        <v>14310</v>
      </c>
      <c r="X91" s="112">
        <v>14691</v>
      </c>
      <c r="Y91" s="112">
        <v>14820</v>
      </c>
      <c r="Z91" s="112">
        <v>15148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1312</v>
      </c>
      <c r="W93" s="112">
        <v>1350</v>
      </c>
      <c r="X93" s="112">
        <v>1465</v>
      </c>
      <c r="Y93" s="112">
        <v>1496</v>
      </c>
      <c r="Z93" s="112">
        <v>1584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3127</v>
      </c>
      <c r="W94" s="112">
        <v>3216</v>
      </c>
      <c r="X94" s="112">
        <v>3361</v>
      </c>
      <c r="Y94" s="112">
        <v>3478</v>
      </c>
      <c r="Z94" s="112">
        <v>3587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428</v>
      </c>
      <c r="W95" s="112">
        <v>442</v>
      </c>
      <c r="X95" s="112">
        <v>498</v>
      </c>
      <c r="Y95" s="112">
        <v>536</v>
      </c>
      <c r="Z95" s="112">
        <v>546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1722</v>
      </c>
      <c r="W96" s="112">
        <v>1804</v>
      </c>
      <c r="X96" s="112">
        <v>1805</v>
      </c>
      <c r="Y96" s="112">
        <v>1854</v>
      </c>
      <c r="Z96" s="112">
        <v>1901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2465</v>
      </c>
      <c r="W97" s="112">
        <v>2465</v>
      </c>
      <c r="X97" s="112">
        <v>2465</v>
      </c>
      <c r="Y97" s="112">
        <v>2469</v>
      </c>
      <c r="Z97" s="112">
        <v>2496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1125</v>
      </c>
      <c r="W98" s="112">
        <v>1103</v>
      </c>
      <c r="X98" s="112">
        <v>1124</v>
      </c>
      <c r="Y98" s="112">
        <v>1126</v>
      </c>
      <c r="Z98" s="112">
        <v>1150</v>
      </c>
    </row>
    <row r="99" spans="1:32" ht="15" customHeight="1" x14ac:dyDescent="0.25">
      <c r="S99" s="115" t="s">
        <v>197</v>
      </c>
      <c r="T99" s="115"/>
      <c r="U99" s="112"/>
      <c r="V99" s="112">
        <v>93</v>
      </c>
      <c r="W99" s="112">
        <v>101</v>
      </c>
      <c r="X99" s="112">
        <v>93</v>
      </c>
      <c r="Y99" s="112">
        <v>100</v>
      </c>
      <c r="Z99" s="112">
        <v>99</v>
      </c>
    </row>
    <row r="100" spans="1:32" ht="15" customHeight="1" x14ac:dyDescent="0.25">
      <c r="S100" s="115" t="s">
        <v>58</v>
      </c>
      <c r="T100" s="115"/>
      <c r="U100" s="112"/>
      <c r="V100" s="112">
        <v>591</v>
      </c>
      <c r="W100" s="112">
        <v>620</v>
      </c>
      <c r="X100" s="112">
        <v>624</v>
      </c>
      <c r="Y100" s="112">
        <v>611</v>
      </c>
      <c r="Z100" s="112">
        <v>629</v>
      </c>
    </row>
    <row r="101" spans="1:32" x14ac:dyDescent="0.25">
      <c r="A101" s="18"/>
      <c r="S101" s="118" t="s">
        <v>53</v>
      </c>
      <c r="T101" s="118"/>
      <c r="U101" s="112"/>
      <c r="V101" s="112">
        <v>13262</v>
      </c>
      <c r="W101" s="112">
        <v>13503</v>
      </c>
      <c r="X101" s="112">
        <v>13995</v>
      </c>
      <c r="Y101" s="112">
        <v>14265</v>
      </c>
      <c r="Z101" s="112">
        <v>14723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27870</v>
      </c>
      <c r="W104" s="112">
        <v>28580</v>
      </c>
      <c r="X104" s="112">
        <v>29533</v>
      </c>
      <c r="Y104" s="112">
        <v>30206</v>
      </c>
      <c r="Z104" s="112">
        <v>32262</v>
      </c>
      <c r="AB104" s="109" t="str">
        <f>TEXT(Z104,"###,###")</f>
        <v>32,262</v>
      </c>
      <c r="AD104" s="130">
        <f>Z104/($Z$4)*100</f>
        <v>74.297031527070914</v>
      </c>
      <c r="AF104" s="109"/>
    </row>
    <row r="105" spans="1:32" x14ac:dyDescent="0.25">
      <c r="S105" s="115" t="s">
        <v>17</v>
      </c>
      <c r="T105" s="115"/>
      <c r="U105" s="112"/>
      <c r="V105" s="112">
        <v>6878</v>
      </c>
      <c r="W105" s="112">
        <v>7468</v>
      </c>
      <c r="X105" s="112">
        <v>7239</v>
      </c>
      <c r="Y105" s="112">
        <v>7513</v>
      </c>
      <c r="Z105" s="112">
        <v>8152</v>
      </c>
      <c r="AB105" s="109" t="str">
        <f>TEXT(Z105,"###,###")</f>
        <v>8,152</v>
      </c>
      <c r="AD105" s="130">
        <f>Z105/($Z$4)*100</f>
        <v>18.773461069018722</v>
      </c>
      <c r="AF105" s="109"/>
    </row>
    <row r="106" spans="1:32" x14ac:dyDescent="0.25">
      <c r="S106" s="118" t="s">
        <v>53</v>
      </c>
      <c r="T106" s="118"/>
      <c r="U106" s="120"/>
      <c r="V106" s="120">
        <v>34748</v>
      </c>
      <c r="W106" s="120">
        <v>36048</v>
      </c>
      <c r="X106" s="120">
        <v>36772</v>
      </c>
      <c r="Y106" s="120">
        <v>37719</v>
      </c>
      <c r="Z106" s="120">
        <v>40414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7542</v>
      </c>
      <c r="W108" s="112">
        <v>6875</v>
      </c>
      <c r="X108" s="112">
        <v>7294</v>
      </c>
      <c r="Y108" s="112">
        <v>7702</v>
      </c>
      <c r="Z108" s="112">
        <v>7834</v>
      </c>
      <c r="AB108" s="109" t="str">
        <f>TEXT(Z108,"###,###")</f>
        <v>7,834</v>
      </c>
      <c r="AD108" s="130">
        <f>Z108/($Z$4)*100</f>
        <v>18.041130276581534</v>
      </c>
      <c r="AF108" s="109"/>
    </row>
    <row r="109" spans="1:32" x14ac:dyDescent="0.25">
      <c r="S109" s="115" t="s">
        <v>20</v>
      </c>
      <c r="T109" s="115"/>
      <c r="U109" s="112"/>
      <c r="V109" s="112">
        <v>5865</v>
      </c>
      <c r="W109" s="112">
        <v>5569</v>
      </c>
      <c r="X109" s="112">
        <v>5728</v>
      </c>
      <c r="Y109" s="112">
        <v>6294</v>
      </c>
      <c r="Z109" s="112">
        <v>7135</v>
      </c>
      <c r="AB109" s="109" t="str">
        <f>TEXT(Z109,"###,###")</f>
        <v>7,135</v>
      </c>
      <c r="AD109" s="130">
        <f>Z109/($Z$4)*100</f>
        <v>16.431384289431868</v>
      </c>
      <c r="AF109" s="109"/>
    </row>
    <row r="110" spans="1:32" x14ac:dyDescent="0.25">
      <c r="S110" s="115" t="s">
        <v>21</v>
      </c>
      <c r="T110" s="115"/>
      <c r="U110" s="112"/>
      <c r="V110" s="112">
        <v>7870</v>
      </c>
      <c r="W110" s="112">
        <v>9532</v>
      </c>
      <c r="X110" s="112">
        <v>9072</v>
      </c>
      <c r="Y110" s="112">
        <v>9510</v>
      </c>
      <c r="Z110" s="112">
        <v>9966</v>
      </c>
      <c r="AB110" s="109" t="str">
        <f>TEXT(Z110,"###,###")</f>
        <v>9,966</v>
      </c>
      <c r="AD110" s="130">
        <f>Z110/($Z$4)*100</f>
        <v>22.950970683739033</v>
      </c>
      <c r="AF110" s="109"/>
    </row>
    <row r="111" spans="1:32" x14ac:dyDescent="0.25">
      <c r="S111" s="115" t="s">
        <v>22</v>
      </c>
      <c r="T111" s="115"/>
      <c r="U111" s="112"/>
      <c r="V111" s="112">
        <v>13069</v>
      </c>
      <c r="W111" s="112">
        <v>13718</v>
      </c>
      <c r="X111" s="112">
        <v>13776</v>
      </c>
      <c r="Y111" s="112">
        <v>14213</v>
      </c>
      <c r="Z111" s="112">
        <v>15478</v>
      </c>
      <c r="AB111" s="109" t="str">
        <f>TEXT(Z111,"###,###")</f>
        <v>15,478</v>
      </c>
      <c r="AD111" s="130">
        <f>Z111/($Z$4)*100</f>
        <v>35.644704419316952</v>
      </c>
      <c r="AF111" s="109"/>
    </row>
    <row r="112" spans="1:32" x14ac:dyDescent="0.25">
      <c r="S112" s="118" t="s">
        <v>53</v>
      </c>
      <c r="T112" s="118"/>
      <c r="U112" s="112"/>
      <c r="V112" s="112">
        <v>37860</v>
      </c>
      <c r="W112" s="112">
        <v>38921</v>
      </c>
      <c r="X112" s="112">
        <v>39279</v>
      </c>
      <c r="Y112" s="112">
        <v>40798</v>
      </c>
      <c r="Z112" s="112">
        <v>43426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43.46</v>
      </c>
      <c r="W118" s="131">
        <v>43.23</v>
      </c>
      <c r="X118" s="131">
        <v>43.5</v>
      </c>
      <c r="Y118" s="131">
        <v>43.53</v>
      </c>
      <c r="Z118" s="131">
        <v>43.4</v>
      </c>
      <c r="AB118" s="109" t="str">
        <f>TEXT(Z118,"##.0")</f>
        <v>43.4</v>
      </c>
    </row>
    <row r="120" spans="19:32" x14ac:dyDescent="0.25">
      <c r="S120" s="101" t="s">
        <v>98</v>
      </c>
      <c r="T120" s="112"/>
      <c r="U120" s="112"/>
      <c r="V120" s="112">
        <v>22377</v>
      </c>
      <c r="W120" s="112">
        <v>22855</v>
      </c>
      <c r="X120" s="112">
        <v>23493</v>
      </c>
      <c r="Y120" s="112">
        <v>23758</v>
      </c>
      <c r="Z120" s="112">
        <v>24507</v>
      </c>
      <c r="AB120" s="109" t="str">
        <f>TEXT(Z120,"###,###")</f>
        <v>24,507</v>
      </c>
    </row>
    <row r="121" spans="19:32" x14ac:dyDescent="0.25">
      <c r="S121" s="101" t="s">
        <v>99</v>
      </c>
      <c r="T121" s="112"/>
      <c r="U121" s="112"/>
      <c r="V121" s="112">
        <v>2640</v>
      </c>
      <c r="W121" s="112">
        <v>2581</v>
      </c>
      <c r="X121" s="112">
        <v>2676</v>
      </c>
      <c r="Y121" s="112">
        <v>2752</v>
      </c>
      <c r="Z121" s="112">
        <v>2661</v>
      </c>
      <c r="AB121" s="109" t="str">
        <f>TEXT(Z121,"###,###")</f>
        <v>2,661</v>
      </c>
    </row>
    <row r="122" spans="19:32" x14ac:dyDescent="0.25">
      <c r="S122" s="101" t="s">
        <v>100</v>
      </c>
      <c r="T122" s="112"/>
      <c r="U122" s="112"/>
      <c r="V122" s="112">
        <v>2406</v>
      </c>
      <c r="W122" s="112">
        <v>2383</v>
      </c>
      <c r="X122" s="112">
        <v>2522</v>
      </c>
      <c r="Y122" s="112">
        <v>2604</v>
      </c>
      <c r="Z122" s="112">
        <v>2737</v>
      </c>
      <c r="AB122" s="109" t="str">
        <f>TEXT(Z122,"###,###")</f>
        <v>2,737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24783</v>
      </c>
      <c r="W124" s="112">
        <v>25238</v>
      </c>
      <c r="X124" s="112">
        <v>26015</v>
      </c>
      <c r="Y124" s="112">
        <v>26362</v>
      </c>
      <c r="Z124" s="112">
        <v>27244</v>
      </c>
      <c r="AB124" s="109" t="str">
        <f>TEXT(Z124,"###,###")</f>
        <v>27,244</v>
      </c>
      <c r="AD124" s="127">
        <f>Z124/$Z$7*100</f>
        <v>91.120104351316101</v>
      </c>
    </row>
    <row r="125" spans="19:32" x14ac:dyDescent="0.25">
      <c r="S125" s="101" t="s">
        <v>102</v>
      </c>
      <c r="T125" s="112"/>
      <c r="U125" s="112"/>
      <c r="V125" s="112">
        <v>5046</v>
      </c>
      <c r="W125" s="112">
        <v>4964</v>
      </c>
      <c r="X125" s="112">
        <v>5198</v>
      </c>
      <c r="Y125" s="112">
        <v>5356</v>
      </c>
      <c r="Z125" s="112">
        <v>5398</v>
      </c>
      <c r="AB125" s="109" t="str">
        <f>TEXT(Z125,"###,###")</f>
        <v>5,398</v>
      </c>
      <c r="AD125" s="127">
        <f>Z125/$Z$7*100</f>
        <v>18.054115522258268</v>
      </c>
    </row>
    <row r="127" spans="19:32" x14ac:dyDescent="0.25">
      <c r="S127" s="101" t="s">
        <v>103</v>
      </c>
      <c r="T127" s="112"/>
      <c r="U127" s="112"/>
      <c r="V127" s="112">
        <v>14156</v>
      </c>
      <c r="W127" s="112">
        <v>14313</v>
      </c>
      <c r="X127" s="112">
        <v>14694</v>
      </c>
      <c r="Y127" s="112">
        <v>14820</v>
      </c>
      <c r="Z127" s="112">
        <v>15149</v>
      </c>
      <c r="AB127" s="109" t="str">
        <f>TEXT(Z127,"###,###")</f>
        <v>15,149</v>
      </c>
      <c r="AD127" s="127">
        <f>Z127/$Z$7*100</f>
        <v>50.667246396200539</v>
      </c>
    </row>
    <row r="128" spans="19:32" x14ac:dyDescent="0.25">
      <c r="S128" s="101" t="s">
        <v>104</v>
      </c>
      <c r="T128" s="112"/>
      <c r="U128" s="112"/>
      <c r="V128" s="112">
        <v>13262</v>
      </c>
      <c r="W128" s="112">
        <v>13508</v>
      </c>
      <c r="X128" s="112">
        <v>14000</v>
      </c>
      <c r="Y128" s="112">
        <v>14269</v>
      </c>
      <c r="Z128" s="112">
        <v>14722</v>
      </c>
      <c r="AB128" s="109" t="str">
        <f>TEXT(Z128,"###,###")</f>
        <v>14,722</v>
      </c>
      <c r="AD128" s="127">
        <f>Z128/$Z$7*100</f>
        <v>49.23910498678886</v>
      </c>
    </row>
    <row r="130" spans="19:20" x14ac:dyDescent="0.25">
      <c r="S130" s="101" t="s">
        <v>280</v>
      </c>
      <c r="T130" s="127">
        <v>81.965952038529721</v>
      </c>
    </row>
    <row r="131" spans="19:20" x14ac:dyDescent="0.25">
      <c r="S131" s="101" t="s">
        <v>281</v>
      </c>
      <c r="T131" s="127">
        <v>8.8999632094718883</v>
      </c>
    </row>
    <row r="132" spans="19:20" x14ac:dyDescent="0.25">
      <c r="S132" s="101" t="s">
        <v>282</v>
      </c>
      <c r="T132" s="127">
        <v>9.1541523127863798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24D0B-4EFB-43B0-AB65-8B2AB87D11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5BD0802-F6E6-463F-9C9F-24F4E7A1A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641F121-33B7-4764-9184-0B8624C7BB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DF1F74D-4824-4859-9241-67FC8988DB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0D7C-F925-495C-B6DD-67E4F8040989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147</v>
      </c>
      <c r="T1" s="99"/>
      <c r="U1" s="99"/>
      <c r="V1" s="99"/>
      <c r="W1" s="99"/>
      <c r="X1" s="99"/>
      <c r="Y1" s="100" t="s">
        <v>148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147</v>
      </c>
      <c r="Y3" s="105" t="s">
        <v>148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8.40 Manningham,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89117</v>
      </c>
      <c r="W4" s="108">
        <v>91519</v>
      </c>
      <c r="X4" s="108">
        <v>91481</v>
      </c>
      <c r="Y4" s="108">
        <v>92094</v>
      </c>
      <c r="Z4" s="108">
        <v>101265</v>
      </c>
      <c r="AB4" s="109" t="str">
        <f>TEXT(Z4,"###,###")</f>
        <v>101,265</v>
      </c>
      <c r="AD4" s="110">
        <f>Z4/Y4-1</f>
        <v>9.9583034725389208E-2</v>
      </c>
      <c r="AF4" s="110">
        <f>Z4/V4-1</f>
        <v>0.1363151811663319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44192</v>
      </c>
      <c r="W5" s="108">
        <v>45445</v>
      </c>
      <c r="X5" s="108">
        <v>45487</v>
      </c>
      <c r="Y5" s="108">
        <v>45658</v>
      </c>
      <c r="Z5" s="108">
        <v>49720</v>
      </c>
      <c r="AB5" s="109" t="str">
        <f>TEXT(Z5,"###,###")</f>
        <v>49,720</v>
      </c>
      <c r="AD5" s="110">
        <f t="shared" ref="AD5:AD9" si="0">Z5/Y5-1</f>
        <v>8.8965789127863681E-2</v>
      </c>
      <c r="AF5" s="110">
        <f t="shared" ref="AF5:AF9" si="1">Z5/V5-1</f>
        <v>0.12509051412020278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44926</v>
      </c>
      <c r="W6" s="108">
        <v>46075</v>
      </c>
      <c r="X6" s="108">
        <v>45998</v>
      </c>
      <c r="Y6" s="108">
        <v>46404</v>
      </c>
      <c r="Z6" s="108">
        <v>51515</v>
      </c>
      <c r="AB6" s="109" t="str">
        <f>TEXT(Z6,"###,###")</f>
        <v>51,515</v>
      </c>
      <c r="AD6" s="110">
        <f t="shared" si="0"/>
        <v>0.11014136712352385</v>
      </c>
      <c r="AF6" s="110">
        <f t="shared" si="1"/>
        <v>0.14666340203890837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64932</v>
      </c>
      <c r="W7" s="108">
        <v>66082</v>
      </c>
      <c r="X7" s="108">
        <v>67421</v>
      </c>
      <c r="Y7" s="108">
        <v>67276</v>
      </c>
      <c r="Z7" s="108">
        <v>69026</v>
      </c>
      <c r="AB7" s="109" t="str">
        <f>TEXT(Z7,"###,###")</f>
        <v>69,026</v>
      </c>
      <c r="AD7" s="110">
        <f t="shared" si="0"/>
        <v>2.6012248052797338E-2</v>
      </c>
      <c r="AF7" s="110">
        <f t="shared" si="1"/>
        <v>6.3050575987186663E-2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101,265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69,026</v>
      </c>
      <c r="P8" s="67"/>
      <c r="S8" s="107" t="s">
        <v>83</v>
      </c>
      <c r="T8" s="108"/>
      <c r="U8" s="108"/>
      <c r="V8" s="108">
        <v>43255.13</v>
      </c>
      <c r="W8" s="108">
        <v>43921.2</v>
      </c>
      <c r="X8" s="108">
        <v>45222.84</v>
      </c>
      <c r="Y8" s="108">
        <v>47734</v>
      </c>
      <c r="Z8" s="108">
        <v>47358.75</v>
      </c>
      <c r="AB8" s="109" t="str">
        <f>TEXT(Z8,"$###,###")</f>
        <v>$47,359</v>
      </c>
      <c r="AD8" s="110">
        <f t="shared" si="0"/>
        <v>-7.861272887250137E-3</v>
      </c>
      <c r="AF8" s="110">
        <f t="shared" si="1"/>
        <v>9.4870134478846957E-2</v>
      </c>
    </row>
    <row r="9" spans="1:32" x14ac:dyDescent="0.25">
      <c r="A9" s="30" t="s">
        <v>14</v>
      </c>
      <c r="B9" s="71"/>
      <c r="C9" s="72"/>
      <c r="D9" s="73">
        <f>AD104</f>
        <v>79.139880511529157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50.344797612493842</v>
      </c>
      <c r="P9" s="74" t="s">
        <v>84</v>
      </c>
      <c r="S9" s="107" t="s">
        <v>7</v>
      </c>
      <c r="T9" s="108"/>
      <c r="U9" s="108"/>
      <c r="V9" s="108">
        <v>4148766212</v>
      </c>
      <c r="W9" s="108">
        <v>4353504175</v>
      </c>
      <c r="X9" s="108">
        <v>4567150072</v>
      </c>
      <c r="Y9" s="108">
        <v>4821604346</v>
      </c>
      <c r="Z9" s="108">
        <v>5128459032</v>
      </c>
      <c r="AB9" s="109" t="str">
        <f>TEXT(Z9/1000000,"$#,###.0")&amp;" mil"</f>
        <v>$5,128.5 mil</v>
      </c>
      <c r="AD9" s="110">
        <f t="shared" si="0"/>
        <v>6.364161469502716E-2</v>
      </c>
      <c r="AF9" s="110">
        <f t="shared" si="1"/>
        <v>0.23614076328676004</v>
      </c>
    </row>
    <row r="10" spans="1:32" x14ac:dyDescent="0.25">
      <c r="A10" s="30" t="s">
        <v>17</v>
      </c>
      <c r="B10" s="71"/>
      <c r="C10" s="72"/>
      <c r="D10" s="73">
        <f>AD105</f>
        <v>13.944600799881499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49.620432880363921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84.016167820821138</v>
      </c>
      <c r="P11" s="74" t="s">
        <v>84</v>
      </c>
      <c r="S11" s="107" t="s">
        <v>29</v>
      </c>
      <c r="T11" s="112"/>
      <c r="U11" s="112"/>
      <c r="V11" s="112">
        <v>79207</v>
      </c>
      <c r="W11" s="112">
        <v>81266</v>
      </c>
      <c r="X11" s="112">
        <v>80988</v>
      </c>
      <c r="Y11" s="112">
        <v>81376</v>
      </c>
      <c r="Z11" s="112">
        <v>90228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7.8839857445020716</v>
      </c>
      <c r="P12" s="74" t="s">
        <v>84</v>
      </c>
      <c r="S12" s="107" t="s">
        <v>30</v>
      </c>
      <c r="T12" s="112"/>
      <c r="U12" s="112"/>
      <c r="V12" s="112">
        <v>9908</v>
      </c>
      <c r="W12" s="112">
        <v>10257</v>
      </c>
      <c r="X12" s="112">
        <v>10499</v>
      </c>
      <c r="Y12" s="112">
        <v>10718</v>
      </c>
      <c r="Z12" s="112">
        <v>11032</v>
      </c>
    </row>
    <row r="13" spans="1:32" ht="15" customHeight="1" x14ac:dyDescent="0.25">
      <c r="A13" s="30" t="s">
        <v>19</v>
      </c>
      <c r="B13" s="72"/>
      <c r="C13" s="72"/>
      <c r="D13" s="73">
        <f>AD108</f>
        <v>17.830444872364588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8.0983977052125287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15.120722855873204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19.277144126796031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18.60249482056706</v>
      </c>
      <c r="P15" s="74" t="s">
        <v>84</v>
      </c>
      <c r="S15" s="115" t="s">
        <v>60</v>
      </c>
      <c r="T15" s="115"/>
      <c r="U15" s="116"/>
      <c r="V15" s="116">
        <v>359</v>
      </c>
      <c r="W15" s="116">
        <v>350</v>
      </c>
      <c r="X15" s="116">
        <v>312</v>
      </c>
      <c r="Y15" s="112">
        <v>321</v>
      </c>
      <c r="Z15" s="112">
        <v>308</v>
      </c>
      <c r="AB15" s="117">
        <f t="shared" ref="AB15:AB34" si="2">IF(Z15="np",0,Z15/$Z$34)</f>
        <v>3.0416148209594911E-3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40.852219424282822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81.39750517943294</v>
      </c>
      <c r="P16" s="37" t="s">
        <v>84</v>
      </c>
      <c r="S16" s="115" t="s">
        <v>61</v>
      </c>
      <c r="T16" s="115"/>
      <c r="U16" s="116"/>
      <c r="V16" s="116">
        <v>93</v>
      </c>
      <c r="W16" s="116">
        <v>97</v>
      </c>
      <c r="X16" s="116">
        <v>116</v>
      </c>
      <c r="Y16" s="112">
        <v>99</v>
      </c>
      <c r="Z16" s="112">
        <v>87</v>
      </c>
      <c r="AB16" s="117">
        <f t="shared" si="2"/>
        <v>8.5915743319310307E-4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4095</v>
      </c>
      <c r="W17" s="116">
        <v>3999</v>
      </c>
      <c r="X17" s="116">
        <v>3799</v>
      </c>
      <c r="Y17" s="112">
        <v>3771</v>
      </c>
      <c r="Z17" s="112">
        <v>4043</v>
      </c>
      <c r="AB17" s="117">
        <f t="shared" si="2"/>
        <v>3.9926132211490981E-2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405</v>
      </c>
      <c r="W18" s="116">
        <v>438</v>
      </c>
      <c r="X18" s="116">
        <v>421</v>
      </c>
      <c r="Y18" s="112">
        <v>466</v>
      </c>
      <c r="Z18" s="112">
        <v>473</v>
      </c>
      <c r="AB18" s="117">
        <f t="shared" si="2"/>
        <v>4.6710513321877901E-3</v>
      </c>
    </row>
    <row r="19" spans="1:28" x14ac:dyDescent="0.25">
      <c r="A19" s="63" t="str">
        <f>$S$1&amp;" ("&amp;$V$2&amp;" to "&amp;$Z$2&amp;")"</f>
        <v>Manningham (2017-18 to 2021-22)</v>
      </c>
      <c r="B19" s="63"/>
      <c r="C19" s="63"/>
      <c r="D19" s="63"/>
      <c r="E19" s="63"/>
      <c r="F19" s="63"/>
      <c r="G19" s="63" t="str">
        <f>$S$1&amp;" ("&amp;$V$2&amp;" to "&amp;$Z$2&amp;")"</f>
        <v>Manningham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5351</v>
      </c>
      <c r="W19" s="116">
        <v>5562</v>
      </c>
      <c r="X19" s="116">
        <v>5545</v>
      </c>
      <c r="Y19" s="112">
        <v>5704</v>
      </c>
      <c r="Z19" s="112">
        <v>6133</v>
      </c>
      <c r="AB19" s="117">
        <f t="shared" si="2"/>
        <v>6.0565661353716105E-2</v>
      </c>
    </row>
    <row r="20" spans="1:28" x14ac:dyDescent="0.25">
      <c r="S20" s="115" t="s">
        <v>65</v>
      </c>
      <c r="T20" s="115"/>
      <c r="U20" s="116"/>
      <c r="V20" s="116">
        <v>4620</v>
      </c>
      <c r="W20" s="116">
        <v>4481</v>
      </c>
      <c r="X20" s="116">
        <v>4365</v>
      </c>
      <c r="Y20" s="112">
        <v>4396</v>
      </c>
      <c r="Z20" s="112">
        <v>4377</v>
      </c>
      <c r="AB20" s="117">
        <f t="shared" si="2"/>
        <v>4.3224506725128876E-2</v>
      </c>
    </row>
    <row r="21" spans="1:28" x14ac:dyDescent="0.25">
      <c r="S21" s="115" t="s">
        <v>66</v>
      </c>
      <c r="T21" s="115"/>
      <c r="U21" s="116"/>
      <c r="V21" s="116">
        <v>9634</v>
      </c>
      <c r="W21" s="116">
        <v>9714</v>
      </c>
      <c r="X21" s="116">
        <v>10041</v>
      </c>
      <c r="Y21" s="112">
        <v>10155</v>
      </c>
      <c r="Z21" s="112">
        <v>11616</v>
      </c>
      <c r="AB21" s="117">
        <f t="shared" si="2"/>
        <v>0.11471233039047224</v>
      </c>
    </row>
    <row r="22" spans="1:28" x14ac:dyDescent="0.25">
      <c r="S22" s="115" t="s">
        <v>67</v>
      </c>
      <c r="T22" s="115"/>
      <c r="U22" s="116"/>
      <c r="V22" s="116">
        <v>5565</v>
      </c>
      <c r="W22" s="116">
        <v>5903</v>
      </c>
      <c r="X22" s="116">
        <v>6150</v>
      </c>
      <c r="Y22" s="112">
        <v>6369</v>
      </c>
      <c r="Z22" s="112">
        <v>7686</v>
      </c>
      <c r="AB22" s="117">
        <f t="shared" si="2"/>
        <v>7.590211530485276E-2</v>
      </c>
    </row>
    <row r="23" spans="1:28" x14ac:dyDescent="0.25">
      <c r="S23" s="115" t="s">
        <v>68</v>
      </c>
      <c r="T23" s="115"/>
      <c r="U23" s="116"/>
      <c r="V23" s="116">
        <v>2318</v>
      </c>
      <c r="W23" s="116">
        <v>2406</v>
      </c>
      <c r="X23" s="116">
        <v>2339</v>
      </c>
      <c r="Y23" s="112">
        <v>2433</v>
      </c>
      <c r="Z23" s="112">
        <v>2746</v>
      </c>
      <c r="AB23" s="117">
        <f t="shared" si="2"/>
        <v>2.7117773695957022E-2</v>
      </c>
    </row>
    <row r="24" spans="1:28" x14ac:dyDescent="0.25">
      <c r="S24" s="115" t="s">
        <v>69</v>
      </c>
      <c r="T24" s="115"/>
      <c r="U24" s="116"/>
      <c r="V24" s="116">
        <v>1859</v>
      </c>
      <c r="W24" s="116">
        <v>1903</v>
      </c>
      <c r="X24" s="116">
        <v>1725</v>
      </c>
      <c r="Y24" s="112">
        <v>1636</v>
      </c>
      <c r="Z24" s="112">
        <v>1893</v>
      </c>
      <c r="AB24" s="117">
        <f t="shared" si="2"/>
        <v>1.8694080701546482E-2</v>
      </c>
    </row>
    <row r="25" spans="1:28" x14ac:dyDescent="0.25">
      <c r="S25" s="115" t="s">
        <v>70</v>
      </c>
      <c r="T25" s="115"/>
      <c r="U25" s="116"/>
      <c r="V25" s="116">
        <v>4855</v>
      </c>
      <c r="W25" s="116">
        <v>4999</v>
      </c>
      <c r="X25" s="116">
        <v>5109</v>
      </c>
      <c r="Y25" s="112">
        <v>5243</v>
      </c>
      <c r="Z25" s="112">
        <v>6023</v>
      </c>
      <c r="AB25" s="117">
        <f t="shared" si="2"/>
        <v>5.9479370346230569E-2</v>
      </c>
    </row>
    <row r="26" spans="1:28" x14ac:dyDescent="0.25">
      <c r="S26" s="115" t="s">
        <v>71</v>
      </c>
      <c r="T26" s="115"/>
      <c r="U26" s="116"/>
      <c r="V26" s="116">
        <v>2211</v>
      </c>
      <c r="W26" s="116">
        <v>2101</v>
      </c>
      <c r="X26" s="116">
        <v>2169</v>
      </c>
      <c r="Y26" s="112">
        <v>2138</v>
      </c>
      <c r="Z26" s="112">
        <v>2241</v>
      </c>
      <c r="AB26" s="117">
        <f t="shared" si="2"/>
        <v>2.2130710434318895E-2</v>
      </c>
    </row>
    <row r="27" spans="1:28" x14ac:dyDescent="0.25">
      <c r="S27" s="115" t="s">
        <v>72</v>
      </c>
      <c r="T27" s="115"/>
      <c r="U27" s="116"/>
      <c r="V27" s="116">
        <v>9766</v>
      </c>
      <c r="W27" s="116">
        <v>10129</v>
      </c>
      <c r="X27" s="116">
        <v>10045</v>
      </c>
      <c r="Y27" s="112">
        <v>10448</v>
      </c>
      <c r="Z27" s="112">
        <v>11397</v>
      </c>
      <c r="AB27" s="117">
        <f t="shared" si="2"/>
        <v>0.1125496237482965</v>
      </c>
    </row>
    <row r="28" spans="1:28" x14ac:dyDescent="0.25">
      <c r="S28" s="115" t="s">
        <v>73</v>
      </c>
      <c r="T28" s="115"/>
      <c r="U28" s="116"/>
      <c r="V28" s="116">
        <v>6542</v>
      </c>
      <c r="W28" s="116">
        <v>6839</v>
      </c>
      <c r="X28" s="116">
        <v>6950</v>
      </c>
      <c r="Y28" s="112">
        <v>6659</v>
      </c>
      <c r="Z28" s="112">
        <v>7200</v>
      </c>
      <c r="AB28" s="117">
        <f t="shared" si="2"/>
        <v>7.1102684126325769E-2</v>
      </c>
    </row>
    <row r="29" spans="1:28" x14ac:dyDescent="0.25">
      <c r="S29" s="115" t="s">
        <v>74</v>
      </c>
      <c r="T29" s="115"/>
      <c r="U29" s="116"/>
      <c r="V29" s="116">
        <v>3095</v>
      </c>
      <c r="W29" s="116">
        <v>5455</v>
      </c>
      <c r="X29" s="116">
        <v>3394</v>
      </c>
      <c r="Y29" s="112">
        <v>3481</v>
      </c>
      <c r="Z29" s="112">
        <v>4144</v>
      </c>
      <c r="AB29" s="117">
        <f t="shared" si="2"/>
        <v>4.0923544863818606E-2</v>
      </c>
    </row>
    <row r="30" spans="1:28" x14ac:dyDescent="0.25">
      <c r="S30" s="115" t="s">
        <v>75</v>
      </c>
      <c r="T30" s="115"/>
      <c r="U30" s="116"/>
      <c r="V30" s="116">
        <v>7794</v>
      </c>
      <c r="W30" s="116">
        <v>6554</v>
      </c>
      <c r="X30" s="116">
        <v>7941</v>
      </c>
      <c r="Y30" s="112">
        <v>7485</v>
      </c>
      <c r="Z30" s="112">
        <v>8224</v>
      </c>
      <c r="AB30" s="117">
        <f t="shared" si="2"/>
        <v>8.1215065868736544E-2</v>
      </c>
    </row>
    <row r="31" spans="1:28" x14ac:dyDescent="0.25">
      <c r="S31" s="115" t="s">
        <v>76</v>
      </c>
      <c r="T31" s="115"/>
      <c r="U31" s="116"/>
      <c r="V31" s="116">
        <v>10432</v>
      </c>
      <c r="W31" s="116">
        <v>10927</v>
      </c>
      <c r="X31" s="116">
        <v>11540</v>
      </c>
      <c r="Y31" s="112">
        <v>12369</v>
      </c>
      <c r="Z31" s="112">
        <v>13740</v>
      </c>
      <c r="AB31" s="117">
        <f t="shared" si="2"/>
        <v>0.13568762220773833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1923</v>
      </c>
      <c r="W32" s="116">
        <v>2045</v>
      </c>
      <c r="X32" s="116">
        <v>2135</v>
      </c>
      <c r="Y32" s="112">
        <v>2024</v>
      </c>
      <c r="Z32" s="112">
        <v>2207</v>
      </c>
      <c r="AB32" s="117">
        <f t="shared" si="2"/>
        <v>2.1794947759277913E-2</v>
      </c>
    </row>
    <row r="33" spans="19:32" x14ac:dyDescent="0.25">
      <c r="S33" s="115" t="s">
        <v>78</v>
      </c>
      <c r="T33" s="115"/>
      <c r="U33" s="116"/>
      <c r="V33" s="116">
        <v>2998</v>
      </c>
      <c r="W33" s="116">
        <v>3131</v>
      </c>
      <c r="X33" s="116">
        <v>3322</v>
      </c>
      <c r="Y33" s="112">
        <v>3366</v>
      </c>
      <c r="Z33" s="112">
        <v>3507</v>
      </c>
      <c r="AB33" s="117">
        <f t="shared" si="2"/>
        <v>3.4632932393197841E-2</v>
      </c>
    </row>
    <row r="34" spans="19:32" x14ac:dyDescent="0.25">
      <c r="S34" s="118" t="s">
        <v>53</v>
      </c>
      <c r="T34" s="118"/>
      <c r="U34" s="119"/>
      <c r="V34" s="119">
        <v>89117</v>
      </c>
      <c r="W34" s="119">
        <v>91523</v>
      </c>
      <c r="X34" s="119">
        <v>91487</v>
      </c>
      <c r="Y34" s="120">
        <v>92094</v>
      </c>
      <c r="Z34" s="120">
        <v>101262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55367</v>
      </c>
      <c r="W37" s="112">
        <v>55449</v>
      </c>
      <c r="X37" s="112">
        <v>57020</v>
      </c>
      <c r="Y37" s="112">
        <v>56807</v>
      </c>
      <c r="Z37" s="112">
        <v>56183</v>
      </c>
      <c r="AB37" s="132">
        <f>Z37/Z40*100</f>
        <v>81.39750517943294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9564</v>
      </c>
      <c r="W38" s="112">
        <v>10633</v>
      </c>
      <c r="X38" s="112">
        <v>10398</v>
      </c>
      <c r="Y38" s="112">
        <v>10463</v>
      </c>
      <c r="Z38" s="112">
        <v>12840</v>
      </c>
      <c r="AB38" s="132">
        <f>Z38/Z40*100</f>
        <v>18.60249482056706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64931</v>
      </c>
      <c r="W40" s="112">
        <v>66082</v>
      </c>
      <c r="X40" s="112">
        <v>67418</v>
      </c>
      <c r="Y40" s="112">
        <v>67270</v>
      </c>
      <c r="Z40" s="112">
        <v>69023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21</v>
      </c>
      <c r="X44" s="112">
        <v>18</v>
      </c>
      <c r="Y44" s="112">
        <v>14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614</v>
      </c>
      <c r="W45" s="112">
        <v>591</v>
      </c>
      <c r="X45" s="112">
        <v>628</v>
      </c>
      <c r="Y45" s="112">
        <v>752</v>
      </c>
      <c r="Z45" s="112">
        <v>1020</v>
      </c>
    </row>
    <row r="46" spans="19:32" x14ac:dyDescent="0.25">
      <c r="S46" s="115" t="s">
        <v>38</v>
      </c>
      <c r="T46" s="115"/>
      <c r="U46" s="112"/>
      <c r="V46" s="112">
        <v>2325</v>
      </c>
      <c r="W46" s="112">
        <v>2595</v>
      </c>
      <c r="X46" s="112">
        <v>2339</v>
      </c>
      <c r="Y46" s="112">
        <v>2370</v>
      </c>
      <c r="Z46" s="112">
        <v>3074</v>
      </c>
    </row>
    <row r="47" spans="19:32" x14ac:dyDescent="0.25">
      <c r="S47" s="115" t="s">
        <v>39</v>
      </c>
      <c r="T47" s="115"/>
      <c r="U47" s="112"/>
      <c r="V47" s="112">
        <v>4333</v>
      </c>
      <c r="W47" s="112">
        <v>4575</v>
      </c>
      <c r="X47" s="112">
        <v>4415</v>
      </c>
      <c r="Y47" s="112">
        <v>4343</v>
      </c>
      <c r="Z47" s="112">
        <v>5057</v>
      </c>
    </row>
    <row r="48" spans="19:32" x14ac:dyDescent="0.25">
      <c r="S48" s="115" t="s">
        <v>40</v>
      </c>
      <c r="T48" s="115"/>
      <c r="U48" s="112"/>
      <c r="V48" s="112">
        <v>5167</v>
      </c>
      <c r="W48" s="112">
        <v>5221</v>
      </c>
      <c r="X48" s="112">
        <v>5169</v>
      </c>
      <c r="Y48" s="112">
        <v>5077</v>
      </c>
      <c r="Z48" s="112">
        <v>5439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4467</v>
      </c>
      <c r="W49" s="112">
        <v>4568</v>
      </c>
      <c r="X49" s="112">
        <v>4746</v>
      </c>
      <c r="Y49" s="112">
        <v>4853</v>
      </c>
      <c r="Z49" s="112">
        <v>4986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Manningham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4414</v>
      </c>
      <c r="W50" s="112">
        <v>4668</v>
      </c>
      <c r="X50" s="112">
        <v>4767</v>
      </c>
      <c r="Y50" s="112">
        <v>4768</v>
      </c>
      <c r="Z50" s="112">
        <v>4950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4205</v>
      </c>
      <c r="W51" s="112">
        <v>4252</v>
      </c>
      <c r="X51" s="112">
        <v>4408</v>
      </c>
      <c r="Y51" s="112">
        <v>4568</v>
      </c>
      <c r="Z51" s="112">
        <v>4959</v>
      </c>
    </row>
    <row r="52" spans="1:26" ht="15" customHeight="1" x14ac:dyDescent="0.25">
      <c r="S52" s="115" t="s">
        <v>44</v>
      </c>
      <c r="T52" s="115"/>
      <c r="U52" s="112"/>
      <c r="V52" s="112">
        <v>4411</v>
      </c>
      <c r="W52" s="112">
        <v>4369</v>
      </c>
      <c r="X52" s="112">
        <v>4362</v>
      </c>
      <c r="Y52" s="112">
        <v>4160</v>
      </c>
      <c r="Z52" s="112">
        <v>4571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4111</v>
      </c>
      <c r="W53" s="112">
        <v>4126</v>
      </c>
      <c r="X53" s="112">
        <v>4171</v>
      </c>
      <c r="Y53" s="112">
        <v>4317</v>
      </c>
      <c r="Z53" s="112">
        <v>4598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3789</v>
      </c>
      <c r="W54" s="112">
        <v>3903</v>
      </c>
      <c r="X54" s="112">
        <v>3851</v>
      </c>
      <c r="Y54" s="112">
        <v>3827</v>
      </c>
      <c r="Z54" s="112">
        <v>4040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2797</v>
      </c>
      <c r="W55" s="112">
        <v>2972</v>
      </c>
      <c r="X55" s="112">
        <v>3091</v>
      </c>
      <c r="Y55" s="112">
        <v>3066</v>
      </c>
      <c r="Z55" s="112">
        <v>3183</v>
      </c>
    </row>
    <row r="56" spans="1:26" ht="15" customHeight="1" x14ac:dyDescent="0.25">
      <c r="S56" s="115" t="s">
        <v>48</v>
      </c>
      <c r="T56" s="115"/>
      <c r="U56" s="112"/>
      <c r="V56" s="112">
        <v>1696</v>
      </c>
      <c r="W56" s="112">
        <v>1754</v>
      </c>
      <c r="X56" s="112">
        <v>1760</v>
      </c>
      <c r="Y56" s="112">
        <v>1755</v>
      </c>
      <c r="Z56" s="112">
        <v>1942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964</v>
      </c>
      <c r="W57" s="112">
        <v>939</v>
      </c>
      <c r="X57" s="112">
        <v>918</v>
      </c>
      <c r="Y57" s="112">
        <v>921</v>
      </c>
      <c r="Z57" s="112">
        <v>983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492</v>
      </c>
      <c r="W58" s="112">
        <v>493</v>
      </c>
      <c r="X58" s="112">
        <v>478</v>
      </c>
      <c r="Y58" s="112">
        <v>476</v>
      </c>
      <c r="Z58" s="112">
        <v>492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232</v>
      </c>
      <c r="W59" s="112">
        <v>254</v>
      </c>
      <c r="X59" s="112">
        <v>225</v>
      </c>
      <c r="Y59" s="112">
        <v>238</v>
      </c>
      <c r="Z59" s="112">
        <v>255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147</v>
      </c>
      <c r="W60" s="112">
        <v>131</v>
      </c>
      <c r="X60" s="112">
        <v>138</v>
      </c>
      <c r="Y60" s="112">
        <v>153</v>
      </c>
      <c r="Z60" s="112">
        <v>153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44189</v>
      </c>
      <c r="W61" s="112">
        <v>45441</v>
      </c>
      <c r="X61" s="112">
        <v>45492</v>
      </c>
      <c r="Y61" s="112">
        <v>45658</v>
      </c>
      <c r="Z61" s="112">
        <v>49718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24</v>
      </c>
      <c r="X63" s="112">
        <v>26</v>
      </c>
      <c r="Y63" s="112">
        <v>25</v>
      </c>
      <c r="Z63" s="112">
        <v>21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786</v>
      </c>
      <c r="W64" s="112">
        <v>772</v>
      </c>
      <c r="X64" s="112">
        <v>795</v>
      </c>
      <c r="Y64" s="112">
        <v>901</v>
      </c>
      <c r="Z64" s="112">
        <v>1250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Manningham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2701</v>
      </c>
      <c r="W65" s="112">
        <v>2673</v>
      </c>
      <c r="X65" s="112">
        <v>2443</v>
      </c>
      <c r="Y65" s="112">
        <v>2610</v>
      </c>
      <c r="Z65" s="112">
        <v>3417</v>
      </c>
    </row>
    <row r="66" spans="1:26" x14ac:dyDescent="0.25">
      <c r="S66" s="115" t="s">
        <v>39</v>
      </c>
      <c r="T66" s="115"/>
      <c r="U66" s="112"/>
      <c r="V66" s="112">
        <v>4778</v>
      </c>
      <c r="W66" s="112">
        <v>4957</v>
      </c>
      <c r="X66" s="112">
        <v>4734</v>
      </c>
      <c r="Y66" s="112">
        <v>4697</v>
      </c>
      <c r="Z66" s="112">
        <v>5315</v>
      </c>
    </row>
    <row r="67" spans="1:26" x14ac:dyDescent="0.25">
      <c r="S67" s="115" t="s">
        <v>40</v>
      </c>
      <c r="T67" s="115"/>
      <c r="U67" s="112"/>
      <c r="V67" s="112">
        <v>5153</v>
      </c>
      <c r="W67" s="112">
        <v>5170</v>
      </c>
      <c r="X67" s="112">
        <v>5240</v>
      </c>
      <c r="Y67" s="112">
        <v>5064</v>
      </c>
      <c r="Z67" s="112">
        <v>5519</v>
      </c>
    </row>
    <row r="68" spans="1:26" x14ac:dyDescent="0.25">
      <c r="S68" s="115" t="s">
        <v>41</v>
      </c>
      <c r="T68" s="115"/>
      <c r="U68" s="112"/>
      <c r="V68" s="112">
        <v>4476</v>
      </c>
      <c r="W68" s="112">
        <v>4578</v>
      </c>
      <c r="X68" s="112">
        <v>4645</v>
      </c>
      <c r="Y68" s="112">
        <v>4681</v>
      </c>
      <c r="Z68" s="112">
        <v>5156</v>
      </c>
    </row>
    <row r="69" spans="1:26" x14ac:dyDescent="0.25">
      <c r="S69" s="115" t="s">
        <v>42</v>
      </c>
      <c r="T69" s="115"/>
      <c r="U69" s="112"/>
      <c r="V69" s="112">
        <v>4154</v>
      </c>
      <c r="W69" s="112">
        <v>4492</v>
      </c>
      <c r="X69" s="112">
        <v>4730</v>
      </c>
      <c r="Y69" s="112">
        <v>4860</v>
      </c>
      <c r="Z69" s="112">
        <v>5277</v>
      </c>
    </row>
    <row r="70" spans="1:26" x14ac:dyDescent="0.25">
      <c r="S70" s="115" t="s">
        <v>43</v>
      </c>
      <c r="T70" s="115"/>
      <c r="U70" s="112"/>
      <c r="V70" s="112">
        <v>4079</v>
      </c>
      <c r="W70" s="112">
        <v>4154</v>
      </c>
      <c r="X70" s="112">
        <v>4204</v>
      </c>
      <c r="Y70" s="112">
        <v>4394</v>
      </c>
      <c r="Z70" s="112">
        <v>4989</v>
      </c>
    </row>
    <row r="71" spans="1:26" x14ac:dyDescent="0.25">
      <c r="S71" s="115" t="s">
        <v>44</v>
      </c>
      <c r="T71" s="115"/>
      <c r="U71" s="112"/>
      <c r="V71" s="112">
        <v>4788</v>
      </c>
      <c r="W71" s="112">
        <v>4817</v>
      </c>
      <c r="X71" s="112">
        <v>4737</v>
      </c>
      <c r="Y71" s="112">
        <v>4539</v>
      </c>
      <c r="Z71" s="112">
        <v>4850</v>
      </c>
    </row>
    <row r="72" spans="1:26" x14ac:dyDescent="0.25">
      <c r="S72" s="115" t="s">
        <v>45</v>
      </c>
      <c r="T72" s="115"/>
      <c r="U72" s="112"/>
      <c r="V72" s="112">
        <v>4485</v>
      </c>
      <c r="W72" s="112">
        <v>4618</v>
      </c>
      <c r="X72" s="112">
        <v>4592</v>
      </c>
      <c r="Y72" s="112">
        <v>4746</v>
      </c>
      <c r="Z72" s="112">
        <v>5101</v>
      </c>
    </row>
    <row r="73" spans="1:26" x14ac:dyDescent="0.25">
      <c r="S73" s="115" t="s">
        <v>46</v>
      </c>
      <c r="T73" s="115"/>
      <c r="U73" s="112"/>
      <c r="V73" s="112">
        <v>3918</v>
      </c>
      <c r="W73" s="112">
        <v>4051</v>
      </c>
      <c r="X73" s="112">
        <v>4057</v>
      </c>
      <c r="Y73" s="112">
        <v>4094</v>
      </c>
      <c r="Z73" s="112">
        <v>4430</v>
      </c>
    </row>
    <row r="74" spans="1:26" x14ac:dyDescent="0.25">
      <c r="S74" s="115" t="s">
        <v>47</v>
      </c>
      <c r="T74" s="115"/>
      <c r="U74" s="112"/>
      <c r="V74" s="112">
        <v>2618</v>
      </c>
      <c r="W74" s="112">
        <v>2782</v>
      </c>
      <c r="X74" s="112">
        <v>2831</v>
      </c>
      <c r="Y74" s="112">
        <v>2840</v>
      </c>
      <c r="Z74" s="112">
        <v>3086</v>
      </c>
    </row>
    <row r="75" spans="1:26" x14ac:dyDescent="0.25">
      <c r="S75" s="115" t="s">
        <v>48</v>
      </c>
      <c r="T75" s="115"/>
      <c r="U75" s="112"/>
      <c r="V75" s="112">
        <v>1447</v>
      </c>
      <c r="W75" s="112">
        <v>1456</v>
      </c>
      <c r="X75" s="112">
        <v>1497</v>
      </c>
      <c r="Y75" s="112">
        <v>1540</v>
      </c>
      <c r="Z75" s="112">
        <v>1620</v>
      </c>
    </row>
    <row r="76" spans="1:26" x14ac:dyDescent="0.25">
      <c r="S76" s="115" t="s">
        <v>49</v>
      </c>
      <c r="T76" s="115"/>
      <c r="U76" s="112"/>
      <c r="V76" s="112">
        <v>791</v>
      </c>
      <c r="W76" s="112">
        <v>801</v>
      </c>
      <c r="X76" s="112">
        <v>745</v>
      </c>
      <c r="Y76" s="112">
        <v>712</v>
      </c>
      <c r="Z76" s="112">
        <v>730</v>
      </c>
    </row>
    <row r="77" spans="1:26" x14ac:dyDescent="0.25">
      <c r="S77" s="115" t="s">
        <v>50</v>
      </c>
      <c r="T77" s="115"/>
      <c r="U77" s="112"/>
      <c r="V77" s="112">
        <v>352</v>
      </c>
      <c r="W77" s="112">
        <v>368</v>
      </c>
      <c r="X77" s="112">
        <v>347</v>
      </c>
      <c r="Y77" s="112">
        <v>327</v>
      </c>
      <c r="Z77" s="112">
        <v>380</v>
      </c>
    </row>
    <row r="78" spans="1:26" x14ac:dyDescent="0.25">
      <c r="S78" s="115" t="s">
        <v>51</v>
      </c>
      <c r="T78" s="115"/>
      <c r="U78" s="112"/>
      <c r="V78" s="112">
        <v>220</v>
      </c>
      <c r="W78" s="112">
        <v>208</v>
      </c>
      <c r="X78" s="112">
        <v>203</v>
      </c>
      <c r="Y78" s="112">
        <v>195</v>
      </c>
      <c r="Z78" s="112">
        <v>188</v>
      </c>
    </row>
    <row r="79" spans="1:26" x14ac:dyDescent="0.25">
      <c r="S79" s="115" t="s">
        <v>52</v>
      </c>
      <c r="T79" s="115"/>
      <c r="U79" s="112"/>
      <c r="V79" s="112">
        <v>163</v>
      </c>
      <c r="W79" s="112">
        <v>157</v>
      </c>
      <c r="X79" s="112">
        <v>166</v>
      </c>
      <c r="Y79" s="112">
        <v>179</v>
      </c>
      <c r="Z79" s="112">
        <v>177</v>
      </c>
    </row>
    <row r="80" spans="1:26" x14ac:dyDescent="0.25">
      <c r="S80" s="118" t="s">
        <v>53</v>
      </c>
      <c r="T80" s="118"/>
      <c r="U80" s="112"/>
      <c r="V80" s="112">
        <v>44925</v>
      </c>
      <c r="W80" s="112">
        <v>46074</v>
      </c>
      <c r="X80" s="112">
        <v>45998</v>
      </c>
      <c r="Y80" s="112">
        <v>46404</v>
      </c>
      <c r="Z80" s="112">
        <v>51517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Manningham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6007</v>
      </c>
      <c r="W83" s="112">
        <v>6064</v>
      </c>
      <c r="X83" s="112">
        <v>6432</v>
      </c>
      <c r="Y83" s="112">
        <v>6429</v>
      </c>
      <c r="Z83" s="112">
        <v>6358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7417</v>
      </c>
      <c r="W84" s="112">
        <v>7781</v>
      </c>
      <c r="X84" s="112">
        <v>7994</v>
      </c>
      <c r="Y84" s="112">
        <v>7986</v>
      </c>
      <c r="Z84" s="112">
        <v>8189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3689</v>
      </c>
      <c r="W85" s="112">
        <v>3797</v>
      </c>
      <c r="X85" s="112">
        <v>3830</v>
      </c>
      <c r="Y85" s="112">
        <v>3760</v>
      </c>
      <c r="Z85" s="112">
        <v>3770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101,265</v>
      </c>
      <c r="D86" s="96">
        <f t="shared" ref="D86:D91" si="4">AD4</f>
        <v>9.9583034725389208E-2</v>
      </c>
      <c r="E86" s="97">
        <f t="shared" ref="E86:E91" si="5">AD4</f>
        <v>9.9583034725389208E-2</v>
      </c>
      <c r="F86" s="96">
        <f t="shared" ref="F86:F91" si="6">AF4</f>
        <v>0.1363151811663319</v>
      </c>
      <c r="G86" s="97">
        <f t="shared" ref="G86:G91" si="7">AF4</f>
        <v>0.1363151811663319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1530</v>
      </c>
      <c r="W86" s="112">
        <v>1583</v>
      </c>
      <c r="X86" s="112">
        <v>1683</v>
      </c>
      <c r="Y86" s="112">
        <v>1676</v>
      </c>
      <c r="Z86" s="112">
        <v>1816</v>
      </c>
    </row>
    <row r="87" spans="1:30" ht="15" customHeight="1" x14ac:dyDescent="0.25">
      <c r="A87" s="98" t="s">
        <v>4</v>
      </c>
      <c r="B87" s="49"/>
      <c r="C87" s="57" t="str">
        <f t="shared" si="3"/>
        <v>49,720</v>
      </c>
      <c r="D87" s="96">
        <f t="shared" si="4"/>
        <v>8.8965789127863681E-2</v>
      </c>
      <c r="E87" s="97">
        <f t="shared" si="5"/>
        <v>8.8965789127863681E-2</v>
      </c>
      <c r="F87" s="96">
        <f t="shared" si="6"/>
        <v>0.12509051412020278</v>
      </c>
      <c r="G87" s="97">
        <f t="shared" si="7"/>
        <v>0.12509051412020278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2281</v>
      </c>
      <c r="W87" s="112">
        <v>2235</v>
      </c>
      <c r="X87" s="112">
        <v>2223</v>
      </c>
      <c r="Y87" s="112">
        <v>2219</v>
      </c>
      <c r="Z87" s="112">
        <v>2317</v>
      </c>
    </row>
    <row r="88" spans="1:30" ht="15" customHeight="1" x14ac:dyDescent="0.25">
      <c r="A88" s="98" t="s">
        <v>5</v>
      </c>
      <c r="B88" s="49"/>
      <c r="C88" s="57" t="str">
        <f t="shared" si="3"/>
        <v>51,515</v>
      </c>
      <c r="D88" s="96">
        <f t="shared" si="4"/>
        <v>0.11014136712352385</v>
      </c>
      <c r="E88" s="97">
        <f t="shared" si="5"/>
        <v>0.11014136712352385</v>
      </c>
      <c r="F88" s="96">
        <f t="shared" si="6"/>
        <v>0.14666340203890837</v>
      </c>
      <c r="G88" s="97">
        <f t="shared" si="7"/>
        <v>0.14666340203890837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2334</v>
      </c>
      <c r="W88" s="112">
        <v>2381</v>
      </c>
      <c r="X88" s="112">
        <v>2389</v>
      </c>
      <c r="Y88" s="112">
        <v>2425</v>
      </c>
      <c r="Z88" s="112">
        <v>2472</v>
      </c>
    </row>
    <row r="89" spans="1:30" ht="15" customHeight="1" x14ac:dyDescent="0.25">
      <c r="A89" s="49" t="s">
        <v>6</v>
      </c>
      <c r="B89" s="49"/>
      <c r="C89" s="57" t="str">
        <f t="shared" si="3"/>
        <v>69,026</v>
      </c>
      <c r="D89" s="96">
        <f t="shared" si="4"/>
        <v>2.6012248052797338E-2</v>
      </c>
      <c r="E89" s="97">
        <f t="shared" si="5"/>
        <v>2.6012248052797338E-2</v>
      </c>
      <c r="F89" s="96">
        <f t="shared" si="6"/>
        <v>6.3050575987186663E-2</v>
      </c>
      <c r="G89" s="97">
        <f t="shared" si="7"/>
        <v>6.3050575987186663E-2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1045</v>
      </c>
      <c r="W89" s="112">
        <v>1039</v>
      </c>
      <c r="X89" s="112">
        <v>1082</v>
      </c>
      <c r="Y89" s="112">
        <v>1060</v>
      </c>
      <c r="Z89" s="112">
        <v>1111</v>
      </c>
    </row>
    <row r="90" spans="1:30" ht="15" customHeight="1" x14ac:dyDescent="0.25">
      <c r="A90" s="49" t="s">
        <v>96</v>
      </c>
      <c r="B90" s="49"/>
      <c r="C90" s="57" t="str">
        <f t="shared" si="3"/>
        <v>$47,359</v>
      </c>
      <c r="D90" s="96">
        <f t="shared" si="4"/>
        <v>-7.861272887250137E-3</v>
      </c>
      <c r="E90" s="97">
        <f t="shared" si="5"/>
        <v>-7.861272887250137E-3</v>
      </c>
      <c r="F90" s="96">
        <f t="shared" si="6"/>
        <v>9.4870134478846957E-2</v>
      </c>
      <c r="G90" s="97">
        <f t="shared" si="7"/>
        <v>9.4870134478846957E-2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1715</v>
      </c>
      <c r="W90" s="112">
        <v>1723</v>
      </c>
      <c r="X90" s="112">
        <v>1795</v>
      </c>
      <c r="Y90" s="112">
        <v>1790</v>
      </c>
      <c r="Z90" s="112">
        <v>1916</v>
      </c>
    </row>
    <row r="91" spans="1:30" ht="15" customHeight="1" x14ac:dyDescent="0.25">
      <c r="A91" s="49" t="s">
        <v>7</v>
      </c>
      <c r="B91" s="49"/>
      <c r="C91" s="57" t="str">
        <f t="shared" si="3"/>
        <v>$5,128.5 mil</v>
      </c>
      <c r="D91" s="96">
        <f t="shared" si="4"/>
        <v>6.364161469502716E-2</v>
      </c>
      <c r="E91" s="97">
        <f t="shared" si="5"/>
        <v>6.364161469502716E-2</v>
      </c>
      <c r="F91" s="96">
        <f t="shared" si="6"/>
        <v>0.23614076328676004</v>
      </c>
      <c r="G91" s="97">
        <f t="shared" si="7"/>
        <v>0.23614076328676004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32992</v>
      </c>
      <c r="W91" s="112">
        <v>33576</v>
      </c>
      <c r="X91" s="112">
        <v>34255</v>
      </c>
      <c r="Y91" s="112">
        <v>34045</v>
      </c>
      <c r="Z91" s="112">
        <v>34746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3413</v>
      </c>
      <c r="W93" s="112">
        <v>3542</v>
      </c>
      <c r="X93" s="112">
        <v>3803</v>
      </c>
      <c r="Y93" s="112">
        <v>3916</v>
      </c>
      <c r="Z93" s="112">
        <v>3871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8010</v>
      </c>
      <c r="W94" s="112">
        <v>8273</v>
      </c>
      <c r="X94" s="112">
        <v>8478</v>
      </c>
      <c r="Y94" s="112">
        <v>8652</v>
      </c>
      <c r="Z94" s="112">
        <v>9052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826</v>
      </c>
      <c r="W95" s="112">
        <v>851</v>
      </c>
      <c r="X95" s="112">
        <v>877</v>
      </c>
      <c r="Y95" s="112">
        <v>849</v>
      </c>
      <c r="Z95" s="112">
        <v>923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3033</v>
      </c>
      <c r="W96" s="112">
        <v>3244</v>
      </c>
      <c r="X96" s="112">
        <v>3409</v>
      </c>
      <c r="Y96" s="112">
        <v>3431</v>
      </c>
      <c r="Z96" s="112">
        <v>3658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6388</v>
      </c>
      <c r="W97" s="112">
        <v>6367</v>
      </c>
      <c r="X97" s="112">
        <v>6318</v>
      </c>
      <c r="Y97" s="112">
        <v>6233</v>
      </c>
      <c r="Z97" s="112">
        <v>6165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3543</v>
      </c>
      <c r="W98" s="112">
        <v>3602</v>
      </c>
      <c r="X98" s="112">
        <v>3594</v>
      </c>
      <c r="Y98" s="112">
        <v>3525</v>
      </c>
      <c r="Z98" s="112">
        <v>3589</v>
      </c>
    </row>
    <row r="99" spans="1:32" ht="15" customHeight="1" x14ac:dyDescent="0.25">
      <c r="S99" s="115" t="s">
        <v>197</v>
      </c>
      <c r="T99" s="115"/>
      <c r="U99" s="112"/>
      <c r="V99" s="112">
        <v>158</v>
      </c>
      <c r="W99" s="112">
        <v>155</v>
      </c>
      <c r="X99" s="112">
        <v>152</v>
      </c>
      <c r="Y99" s="112">
        <v>167</v>
      </c>
      <c r="Z99" s="112">
        <v>175</v>
      </c>
    </row>
    <row r="100" spans="1:32" ht="15" customHeight="1" x14ac:dyDescent="0.25">
      <c r="S100" s="115" t="s">
        <v>58</v>
      </c>
      <c r="T100" s="115"/>
      <c r="U100" s="112"/>
      <c r="V100" s="112">
        <v>811</v>
      </c>
      <c r="W100" s="112">
        <v>855</v>
      </c>
      <c r="X100" s="112">
        <v>887</v>
      </c>
      <c r="Y100" s="112">
        <v>884</v>
      </c>
      <c r="Z100" s="112">
        <v>999</v>
      </c>
    </row>
    <row r="101" spans="1:32" x14ac:dyDescent="0.25">
      <c r="A101" s="18"/>
      <c r="S101" s="118" t="s">
        <v>53</v>
      </c>
      <c r="T101" s="118"/>
      <c r="U101" s="112"/>
      <c r="V101" s="112">
        <v>31931</v>
      </c>
      <c r="W101" s="112">
        <v>32506</v>
      </c>
      <c r="X101" s="112">
        <v>33166</v>
      </c>
      <c r="Y101" s="112">
        <v>33203</v>
      </c>
      <c r="Z101" s="112">
        <v>34250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69385</v>
      </c>
      <c r="W104" s="112">
        <v>70648</v>
      </c>
      <c r="X104" s="112">
        <v>72467</v>
      </c>
      <c r="Y104" s="112">
        <v>72169</v>
      </c>
      <c r="Z104" s="112">
        <v>80141</v>
      </c>
      <c r="AB104" s="109" t="str">
        <f>TEXT(Z104,"###,###")</f>
        <v>80,141</v>
      </c>
      <c r="AD104" s="130">
        <f>Z104/($Z$4)*100</f>
        <v>79.139880511529157</v>
      </c>
      <c r="AF104" s="109"/>
    </row>
    <row r="105" spans="1:32" x14ac:dyDescent="0.25">
      <c r="S105" s="115" t="s">
        <v>17</v>
      </c>
      <c r="T105" s="115"/>
      <c r="U105" s="112"/>
      <c r="V105" s="112">
        <v>12647</v>
      </c>
      <c r="W105" s="112">
        <v>13694</v>
      </c>
      <c r="X105" s="112">
        <v>12931</v>
      </c>
      <c r="Y105" s="112">
        <v>12816</v>
      </c>
      <c r="Z105" s="112">
        <v>14121</v>
      </c>
      <c r="AB105" s="109" t="str">
        <f>TEXT(Z105,"###,###")</f>
        <v>14,121</v>
      </c>
      <c r="AD105" s="130">
        <f>Z105/($Z$4)*100</f>
        <v>13.944600799881499</v>
      </c>
      <c r="AF105" s="109"/>
    </row>
    <row r="106" spans="1:32" x14ac:dyDescent="0.25">
      <c r="S106" s="118" t="s">
        <v>53</v>
      </c>
      <c r="T106" s="118"/>
      <c r="U106" s="120"/>
      <c r="V106" s="120">
        <v>82032</v>
      </c>
      <c r="W106" s="120">
        <v>84342</v>
      </c>
      <c r="X106" s="120">
        <v>85398</v>
      </c>
      <c r="Y106" s="120">
        <v>84985</v>
      </c>
      <c r="Z106" s="120">
        <v>94262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17913</v>
      </c>
      <c r="W108" s="112">
        <v>16584</v>
      </c>
      <c r="X108" s="112">
        <v>17589</v>
      </c>
      <c r="Y108" s="112">
        <v>17128</v>
      </c>
      <c r="Z108" s="112">
        <v>18056</v>
      </c>
      <c r="AB108" s="109" t="str">
        <f>TEXT(Z108,"###,###")</f>
        <v>18,056</v>
      </c>
      <c r="AD108" s="130">
        <f>Z108/($Z$4)*100</f>
        <v>17.830444872364588</v>
      </c>
      <c r="AF108" s="109"/>
    </row>
    <row r="109" spans="1:32" x14ac:dyDescent="0.25">
      <c r="S109" s="115" t="s">
        <v>20</v>
      </c>
      <c r="T109" s="115"/>
      <c r="U109" s="112"/>
      <c r="V109" s="112">
        <v>12739</v>
      </c>
      <c r="W109" s="112">
        <v>12773</v>
      </c>
      <c r="X109" s="112">
        <v>12898</v>
      </c>
      <c r="Y109" s="112">
        <v>13963</v>
      </c>
      <c r="Z109" s="112">
        <v>15312</v>
      </c>
      <c r="AB109" s="109" t="str">
        <f>TEXT(Z109,"###,###")</f>
        <v>15,312</v>
      </c>
      <c r="AD109" s="130">
        <f>Z109/($Z$4)*100</f>
        <v>15.120722855873204</v>
      </c>
      <c r="AF109" s="109"/>
    </row>
    <row r="110" spans="1:32" x14ac:dyDescent="0.25">
      <c r="S110" s="115" t="s">
        <v>21</v>
      </c>
      <c r="T110" s="115"/>
      <c r="U110" s="112"/>
      <c r="V110" s="112">
        <v>16982</v>
      </c>
      <c r="W110" s="112">
        <v>18889</v>
      </c>
      <c r="X110" s="112">
        <v>17561</v>
      </c>
      <c r="Y110" s="112">
        <v>17664</v>
      </c>
      <c r="Z110" s="112">
        <v>19521</v>
      </c>
      <c r="AB110" s="109" t="str">
        <f>TEXT(Z110,"###,###")</f>
        <v>19,521</v>
      </c>
      <c r="AD110" s="130">
        <f>Z110/($Z$4)*100</f>
        <v>19.277144126796031</v>
      </c>
      <c r="AF110" s="109"/>
    </row>
    <row r="111" spans="1:32" x14ac:dyDescent="0.25">
      <c r="S111" s="115" t="s">
        <v>22</v>
      </c>
      <c r="T111" s="115"/>
      <c r="U111" s="112"/>
      <c r="V111" s="112">
        <v>33855</v>
      </c>
      <c r="W111" s="112">
        <v>35806</v>
      </c>
      <c r="X111" s="112">
        <v>35886</v>
      </c>
      <c r="Y111" s="112">
        <v>36230</v>
      </c>
      <c r="Z111" s="112">
        <v>41369</v>
      </c>
      <c r="AB111" s="109" t="str">
        <f>TEXT(Z111,"###,###")</f>
        <v>41,369</v>
      </c>
      <c r="AD111" s="130">
        <f>Z111/($Z$4)*100</f>
        <v>40.852219424282822</v>
      </c>
      <c r="AF111" s="109"/>
    </row>
    <row r="112" spans="1:32" x14ac:dyDescent="0.25">
      <c r="S112" s="118" t="s">
        <v>53</v>
      </c>
      <c r="T112" s="118"/>
      <c r="U112" s="112"/>
      <c r="V112" s="112">
        <v>89115</v>
      </c>
      <c r="W112" s="112">
        <v>91517</v>
      </c>
      <c r="X112" s="112">
        <v>91482</v>
      </c>
      <c r="Y112" s="112">
        <v>92094</v>
      </c>
      <c r="Z112" s="112">
        <v>101265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</v>
      </c>
      <c r="W118" s="131">
        <v>42.54</v>
      </c>
      <c r="X118" s="131">
        <v>42.6</v>
      </c>
      <c r="Y118" s="131">
        <v>42.72</v>
      </c>
      <c r="Z118" s="131">
        <v>42.57</v>
      </c>
      <c r="AB118" s="109" t="str">
        <f>TEXT(Z118,"##.0")</f>
        <v>42.6</v>
      </c>
    </row>
    <row r="120" spans="19:32" x14ac:dyDescent="0.25">
      <c r="S120" s="101" t="s">
        <v>98</v>
      </c>
      <c r="T120" s="112"/>
      <c r="U120" s="112"/>
      <c r="V120" s="112">
        <v>55015</v>
      </c>
      <c r="W120" s="112">
        <v>55829</v>
      </c>
      <c r="X120" s="112">
        <v>56921</v>
      </c>
      <c r="Y120" s="112">
        <v>56553</v>
      </c>
      <c r="Z120" s="112">
        <v>57993</v>
      </c>
      <c r="AB120" s="109" t="str">
        <f>TEXT(Z120,"###,###")</f>
        <v>57,993</v>
      </c>
    </row>
    <row r="121" spans="19:32" x14ac:dyDescent="0.25">
      <c r="S121" s="101" t="s">
        <v>99</v>
      </c>
      <c r="T121" s="112"/>
      <c r="U121" s="112"/>
      <c r="V121" s="112">
        <v>5364</v>
      </c>
      <c r="W121" s="112">
        <v>5499</v>
      </c>
      <c r="X121" s="112">
        <v>5445</v>
      </c>
      <c r="Y121" s="112">
        <v>5473</v>
      </c>
      <c r="Z121" s="112">
        <v>5442</v>
      </c>
      <c r="AB121" s="109" t="str">
        <f>TEXT(Z121,"###,###")</f>
        <v>5,442</v>
      </c>
    </row>
    <row r="122" spans="19:32" x14ac:dyDescent="0.25">
      <c r="S122" s="101" t="s">
        <v>100</v>
      </c>
      <c r="T122" s="112"/>
      <c r="U122" s="112"/>
      <c r="V122" s="112">
        <v>4544</v>
      </c>
      <c r="W122" s="112">
        <v>4760</v>
      </c>
      <c r="X122" s="112">
        <v>5052</v>
      </c>
      <c r="Y122" s="112">
        <v>5241</v>
      </c>
      <c r="Z122" s="112">
        <v>5590</v>
      </c>
      <c r="AB122" s="109" t="str">
        <f>TEXT(Z122,"###,###")</f>
        <v>5,590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59559</v>
      </c>
      <c r="W124" s="112">
        <v>60589</v>
      </c>
      <c r="X124" s="112">
        <v>61973</v>
      </c>
      <c r="Y124" s="112">
        <v>61794</v>
      </c>
      <c r="Z124" s="112">
        <v>63583</v>
      </c>
      <c r="AB124" s="109" t="str">
        <f>TEXT(Z124,"###,###")</f>
        <v>63,583</v>
      </c>
      <c r="AD124" s="127">
        <f>Z124/$Z$7*100</f>
        <v>92.114565526033658</v>
      </c>
    </row>
    <row r="125" spans="19:32" x14ac:dyDescent="0.25">
      <c r="S125" s="101" t="s">
        <v>102</v>
      </c>
      <c r="T125" s="112"/>
      <c r="U125" s="112"/>
      <c r="V125" s="112">
        <v>9908</v>
      </c>
      <c r="W125" s="112">
        <v>10259</v>
      </c>
      <c r="X125" s="112">
        <v>10497</v>
      </c>
      <c r="Y125" s="112">
        <v>10714</v>
      </c>
      <c r="Z125" s="112">
        <v>11032</v>
      </c>
      <c r="AB125" s="109" t="str">
        <f>TEXT(Z125,"###,###")</f>
        <v>11,032</v>
      </c>
      <c r="AD125" s="127">
        <f>Z125/$Z$7*100</f>
        <v>15.982383449714602</v>
      </c>
    </row>
    <row r="127" spans="19:32" x14ac:dyDescent="0.25">
      <c r="S127" s="101" t="s">
        <v>103</v>
      </c>
      <c r="T127" s="112"/>
      <c r="U127" s="112"/>
      <c r="V127" s="112">
        <v>32993</v>
      </c>
      <c r="W127" s="112">
        <v>33579</v>
      </c>
      <c r="X127" s="112">
        <v>34260</v>
      </c>
      <c r="Y127" s="112">
        <v>34043</v>
      </c>
      <c r="Z127" s="112">
        <v>34751</v>
      </c>
      <c r="AB127" s="109" t="str">
        <f>TEXT(Z127,"###,###")</f>
        <v>34,751</v>
      </c>
      <c r="AD127" s="127">
        <f>Z127/$Z$7*100</f>
        <v>50.344797612493842</v>
      </c>
    </row>
    <row r="128" spans="19:32" x14ac:dyDescent="0.25">
      <c r="S128" s="101" t="s">
        <v>104</v>
      </c>
      <c r="T128" s="112"/>
      <c r="U128" s="112"/>
      <c r="V128" s="112">
        <v>31932</v>
      </c>
      <c r="W128" s="112">
        <v>32506</v>
      </c>
      <c r="X128" s="112">
        <v>33163</v>
      </c>
      <c r="Y128" s="112">
        <v>33202</v>
      </c>
      <c r="Z128" s="112">
        <v>34251</v>
      </c>
      <c r="AB128" s="109" t="str">
        <f>TEXT(Z128,"###,###")</f>
        <v>34,251</v>
      </c>
      <c r="AD128" s="127">
        <f>Z128/$Z$7*100</f>
        <v>49.620432880363921</v>
      </c>
    </row>
    <row r="130" spans="19:20" x14ac:dyDescent="0.25">
      <c r="S130" s="101" t="s">
        <v>280</v>
      </c>
      <c r="T130" s="127">
        <v>84.016167820821138</v>
      </c>
    </row>
    <row r="131" spans="19:20" x14ac:dyDescent="0.25">
      <c r="S131" s="101" t="s">
        <v>281</v>
      </c>
      <c r="T131" s="127">
        <v>7.8839857445020716</v>
      </c>
    </row>
    <row r="132" spans="19:20" x14ac:dyDescent="0.25">
      <c r="S132" s="101" t="s">
        <v>282</v>
      </c>
      <c r="T132" s="127">
        <v>8.0983977052125287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000E3A7-8107-4B6E-8E6B-B70BBCE44D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7DF81BB-454B-47A5-85C7-5BFC28B4C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745E20-2680-428D-A9D6-F8902CFAD5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9B9046C-822C-4020-B055-9D0076EDC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055D2-ECB1-4064-8AF0-B2AD5F000106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149</v>
      </c>
      <c r="T1" s="99"/>
      <c r="U1" s="99"/>
      <c r="V1" s="99"/>
      <c r="W1" s="99"/>
      <c r="X1" s="99"/>
      <c r="Y1" s="100" t="s">
        <v>239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149</v>
      </c>
      <c r="Y3" s="105" t="s">
        <v>239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8.41 Mansfield,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7576</v>
      </c>
      <c r="W4" s="108">
        <v>7433</v>
      </c>
      <c r="X4" s="108">
        <v>7647</v>
      </c>
      <c r="Y4" s="108">
        <v>8042</v>
      </c>
      <c r="Z4" s="108">
        <v>8884</v>
      </c>
      <c r="AB4" s="109" t="str">
        <f>TEXT(Z4,"###,###")</f>
        <v>8,884</v>
      </c>
      <c r="AD4" s="110">
        <f>Z4/Y4-1</f>
        <v>0.1047003233026611</v>
      </c>
      <c r="AF4" s="110">
        <f>Z4/V4-1</f>
        <v>0.17265047518479415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3781</v>
      </c>
      <c r="W5" s="108">
        <v>3593</v>
      </c>
      <c r="X5" s="108">
        <v>3708</v>
      </c>
      <c r="Y5" s="108">
        <v>3864</v>
      </c>
      <c r="Z5" s="108">
        <v>4285</v>
      </c>
      <c r="AB5" s="109" t="str">
        <f>TEXT(Z5,"###,###")</f>
        <v>4,285</v>
      </c>
      <c r="AD5" s="110">
        <f t="shared" ref="AD5:AD9" si="0">Z5/Y5-1</f>
        <v>0.10895445134575565</v>
      </c>
      <c r="AF5" s="110">
        <f t="shared" ref="AF5:AF9" si="1">Z5/V5-1</f>
        <v>0.1332980692938377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3799</v>
      </c>
      <c r="W6" s="108">
        <v>3843</v>
      </c>
      <c r="X6" s="108">
        <v>3943</v>
      </c>
      <c r="Y6" s="108">
        <v>4173</v>
      </c>
      <c r="Z6" s="108">
        <v>4588</v>
      </c>
      <c r="AB6" s="109" t="str">
        <f>TEXT(Z6,"###,###")</f>
        <v>4,588</v>
      </c>
      <c r="AD6" s="110">
        <f t="shared" si="0"/>
        <v>9.9448837766594744E-2</v>
      </c>
      <c r="AF6" s="110">
        <f t="shared" si="1"/>
        <v>0.20768623321926816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4952</v>
      </c>
      <c r="W7" s="108">
        <v>5011</v>
      </c>
      <c r="X7" s="108">
        <v>5225</v>
      </c>
      <c r="Y7" s="108">
        <v>5408</v>
      </c>
      <c r="Z7" s="108">
        <v>5709</v>
      </c>
      <c r="AB7" s="109" t="str">
        <f>TEXT(Z7,"###,###")</f>
        <v>5,709</v>
      </c>
      <c r="AD7" s="110">
        <f t="shared" si="0"/>
        <v>5.5658284023668569E-2</v>
      </c>
      <c r="AF7" s="110">
        <f t="shared" si="1"/>
        <v>0.15286752827140559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8,884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5,709</v>
      </c>
      <c r="P8" s="67"/>
      <c r="S8" s="107" t="s">
        <v>83</v>
      </c>
      <c r="T8" s="108"/>
      <c r="U8" s="108"/>
      <c r="V8" s="108">
        <v>29968.48</v>
      </c>
      <c r="W8" s="108">
        <v>30830</v>
      </c>
      <c r="X8" s="108">
        <v>33373.699999999997</v>
      </c>
      <c r="Y8" s="108">
        <v>37247</v>
      </c>
      <c r="Z8" s="108">
        <v>34930.699999999997</v>
      </c>
      <c r="AB8" s="109" t="str">
        <f>TEXT(Z8,"$###,###")</f>
        <v>$34,931</v>
      </c>
      <c r="AD8" s="110">
        <f t="shared" si="0"/>
        <v>-6.2187558729562165E-2</v>
      </c>
      <c r="AF8" s="110">
        <f t="shared" si="1"/>
        <v>0.16558130409016392</v>
      </c>
    </row>
    <row r="9" spans="1:32" x14ac:dyDescent="0.25">
      <c r="A9" s="30" t="s">
        <v>14</v>
      </c>
      <c r="B9" s="71"/>
      <c r="C9" s="72"/>
      <c r="D9" s="73">
        <f>AD104</f>
        <v>73.457901846015304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50.656857593273777</v>
      </c>
      <c r="P9" s="74" t="s">
        <v>84</v>
      </c>
      <c r="S9" s="107" t="s">
        <v>7</v>
      </c>
      <c r="T9" s="108"/>
      <c r="U9" s="108"/>
      <c r="V9" s="108">
        <v>210750676</v>
      </c>
      <c r="W9" s="108">
        <v>220115395</v>
      </c>
      <c r="X9" s="108">
        <v>241874727</v>
      </c>
      <c r="Y9" s="108">
        <v>267861974</v>
      </c>
      <c r="Z9" s="108">
        <v>292186903</v>
      </c>
      <c r="AB9" s="109" t="str">
        <f>TEXT(Z9/1000000,"$#,###.0")&amp;" mil"</f>
        <v>$292.2 mil</v>
      </c>
      <c r="AD9" s="110">
        <f t="shared" si="0"/>
        <v>9.0811430367492285E-2</v>
      </c>
      <c r="AF9" s="110">
        <f t="shared" si="1"/>
        <v>0.38641027656774862</v>
      </c>
    </row>
    <row r="10" spans="1:32" x14ac:dyDescent="0.25">
      <c r="A10" s="30" t="s">
        <v>17</v>
      </c>
      <c r="B10" s="71"/>
      <c r="C10" s="72"/>
      <c r="D10" s="73">
        <f>AD105</f>
        <v>15.781179648806845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49.185496584340513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72.552110702399716</v>
      </c>
      <c r="P11" s="74" t="s">
        <v>84</v>
      </c>
      <c r="S11" s="107" t="s">
        <v>29</v>
      </c>
      <c r="T11" s="112"/>
      <c r="U11" s="112"/>
      <c r="V11" s="112">
        <v>6117</v>
      </c>
      <c r="W11" s="112">
        <v>6038</v>
      </c>
      <c r="X11" s="112">
        <v>6178</v>
      </c>
      <c r="Y11" s="112">
        <v>6546</v>
      </c>
      <c r="Z11" s="112">
        <v>7312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14.310737432124714</v>
      </c>
      <c r="P12" s="74" t="s">
        <v>84</v>
      </c>
      <c r="S12" s="107" t="s">
        <v>30</v>
      </c>
      <c r="T12" s="112"/>
      <c r="U12" s="112"/>
      <c r="V12" s="112">
        <v>1467</v>
      </c>
      <c r="W12" s="112">
        <v>1401</v>
      </c>
      <c r="X12" s="112">
        <v>1475</v>
      </c>
      <c r="Y12" s="112">
        <v>1496</v>
      </c>
      <c r="Z12" s="112">
        <v>1566</v>
      </c>
    </row>
    <row r="13" spans="1:32" ht="15" customHeight="1" x14ac:dyDescent="0.25">
      <c r="A13" s="30" t="s">
        <v>19</v>
      </c>
      <c r="B13" s="72"/>
      <c r="C13" s="72"/>
      <c r="D13" s="73">
        <f>AD108</f>
        <v>20.925258892390815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13.067087055526361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19.293111211166142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29.356145880234131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20.739183744964095</v>
      </c>
      <c r="P15" s="74" t="s">
        <v>84</v>
      </c>
      <c r="S15" s="115" t="s">
        <v>60</v>
      </c>
      <c r="T15" s="115"/>
      <c r="U15" s="116"/>
      <c r="V15" s="116">
        <v>568</v>
      </c>
      <c r="W15" s="116">
        <v>533</v>
      </c>
      <c r="X15" s="116">
        <v>512</v>
      </c>
      <c r="Y15" s="112">
        <v>542</v>
      </c>
      <c r="Z15" s="112">
        <v>544</v>
      </c>
      <c r="AB15" s="117">
        <f t="shared" ref="AB15:AB34" si="2">IF(Z15="np",0,Z15/$Z$34)</f>
        <v>6.1240571878869748E-2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19.777127420081044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79.260816255035905</v>
      </c>
      <c r="P16" s="37" t="s">
        <v>84</v>
      </c>
      <c r="S16" s="115" t="s">
        <v>61</v>
      </c>
      <c r="T16" s="115"/>
      <c r="U16" s="116"/>
      <c r="V16" s="116">
        <v>61</v>
      </c>
      <c r="W16" s="116">
        <v>71</v>
      </c>
      <c r="X16" s="116">
        <v>103</v>
      </c>
      <c r="Y16" s="112">
        <v>117</v>
      </c>
      <c r="Z16" s="112">
        <v>104</v>
      </c>
      <c r="AB16" s="117">
        <f t="shared" si="2"/>
        <v>1.1707756388607453E-2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268</v>
      </c>
      <c r="W17" s="116">
        <v>234</v>
      </c>
      <c r="X17" s="116">
        <v>200</v>
      </c>
      <c r="Y17" s="112">
        <v>195</v>
      </c>
      <c r="Z17" s="112">
        <v>196</v>
      </c>
      <c r="AB17" s="117">
        <f t="shared" si="2"/>
        <v>2.2064617809298661E-2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39</v>
      </c>
      <c r="W18" s="116">
        <v>37</v>
      </c>
      <c r="X18" s="116">
        <v>31</v>
      </c>
      <c r="Y18" s="112">
        <v>28</v>
      </c>
      <c r="Z18" s="112">
        <v>26</v>
      </c>
      <c r="AB18" s="117">
        <f t="shared" si="2"/>
        <v>2.9269390971518633E-3</v>
      </c>
    </row>
    <row r="19" spans="1:28" x14ac:dyDescent="0.25">
      <c r="A19" s="63" t="str">
        <f>$S$1&amp;" ("&amp;$V$2&amp;" to "&amp;$Z$2&amp;")"</f>
        <v>Mansfield (2017-18 to 2021-22)</v>
      </c>
      <c r="B19" s="63"/>
      <c r="C19" s="63"/>
      <c r="D19" s="63"/>
      <c r="E19" s="63"/>
      <c r="F19" s="63"/>
      <c r="G19" s="63" t="str">
        <f>$S$1&amp;" ("&amp;$V$2&amp;" to "&amp;$Z$2&amp;")"</f>
        <v>Mansfield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646</v>
      </c>
      <c r="W19" s="116">
        <v>621</v>
      </c>
      <c r="X19" s="116">
        <v>694</v>
      </c>
      <c r="Y19" s="112">
        <v>695</v>
      </c>
      <c r="Z19" s="112">
        <v>710</v>
      </c>
      <c r="AB19" s="117">
        <f t="shared" si="2"/>
        <v>7.9927952268377803E-2</v>
      </c>
    </row>
    <row r="20" spans="1:28" x14ac:dyDescent="0.25">
      <c r="S20" s="115" t="s">
        <v>65</v>
      </c>
      <c r="T20" s="115"/>
      <c r="U20" s="116"/>
      <c r="V20" s="116">
        <v>163</v>
      </c>
      <c r="W20" s="116">
        <v>151</v>
      </c>
      <c r="X20" s="116">
        <v>164</v>
      </c>
      <c r="Y20" s="112">
        <v>188</v>
      </c>
      <c r="Z20" s="112">
        <v>210</v>
      </c>
      <c r="AB20" s="117">
        <f t="shared" si="2"/>
        <v>2.3640661938534278E-2</v>
      </c>
    </row>
    <row r="21" spans="1:28" x14ac:dyDescent="0.25">
      <c r="S21" s="115" t="s">
        <v>66</v>
      </c>
      <c r="T21" s="115"/>
      <c r="U21" s="116"/>
      <c r="V21" s="116">
        <v>736</v>
      </c>
      <c r="W21" s="116">
        <v>715</v>
      </c>
      <c r="X21" s="116">
        <v>760</v>
      </c>
      <c r="Y21" s="112">
        <v>833</v>
      </c>
      <c r="Z21" s="112">
        <v>982</v>
      </c>
      <c r="AB21" s="117">
        <f t="shared" si="2"/>
        <v>0.11054823820781268</v>
      </c>
    </row>
    <row r="22" spans="1:28" x14ac:dyDescent="0.25">
      <c r="S22" s="115" t="s">
        <v>67</v>
      </c>
      <c r="T22" s="115"/>
      <c r="U22" s="116"/>
      <c r="V22" s="116">
        <v>695</v>
      </c>
      <c r="W22" s="116">
        <v>693</v>
      </c>
      <c r="X22" s="116">
        <v>712</v>
      </c>
      <c r="Y22" s="112">
        <v>755</v>
      </c>
      <c r="Z22" s="112">
        <v>993</v>
      </c>
      <c r="AB22" s="117">
        <f t="shared" si="2"/>
        <v>0.11178655859506924</v>
      </c>
    </row>
    <row r="23" spans="1:28" x14ac:dyDescent="0.25">
      <c r="S23" s="115" t="s">
        <v>68</v>
      </c>
      <c r="T23" s="115"/>
      <c r="U23" s="116"/>
      <c r="V23" s="116">
        <v>410</v>
      </c>
      <c r="W23" s="116">
        <v>352</v>
      </c>
      <c r="X23" s="116">
        <v>355</v>
      </c>
      <c r="Y23" s="112">
        <v>338</v>
      </c>
      <c r="Z23" s="112">
        <v>388</v>
      </c>
      <c r="AB23" s="117">
        <f t="shared" si="2"/>
        <v>4.3678937295958571E-2</v>
      </c>
    </row>
    <row r="24" spans="1:28" x14ac:dyDescent="0.25">
      <c r="S24" s="115" t="s">
        <v>69</v>
      </c>
      <c r="T24" s="115"/>
      <c r="U24" s="116"/>
      <c r="V24" s="116">
        <v>64</v>
      </c>
      <c r="W24" s="116">
        <v>47</v>
      </c>
      <c r="X24" s="116">
        <v>43</v>
      </c>
      <c r="Y24" s="112">
        <v>75</v>
      </c>
      <c r="Z24" s="112">
        <v>72</v>
      </c>
      <c r="AB24" s="117">
        <f t="shared" si="2"/>
        <v>8.1053698074974676E-3</v>
      </c>
    </row>
    <row r="25" spans="1:28" x14ac:dyDescent="0.25">
      <c r="S25" s="115" t="s">
        <v>70</v>
      </c>
      <c r="T25" s="115"/>
      <c r="U25" s="116"/>
      <c r="V25" s="116">
        <v>165</v>
      </c>
      <c r="W25" s="116">
        <v>188</v>
      </c>
      <c r="X25" s="116">
        <v>227</v>
      </c>
      <c r="Y25" s="112">
        <v>266</v>
      </c>
      <c r="Z25" s="112">
        <v>300</v>
      </c>
      <c r="AB25" s="117">
        <f t="shared" si="2"/>
        <v>3.3772374197906116E-2</v>
      </c>
    </row>
    <row r="26" spans="1:28" x14ac:dyDescent="0.25">
      <c r="S26" s="115" t="s">
        <v>71</v>
      </c>
      <c r="T26" s="115"/>
      <c r="U26" s="116"/>
      <c r="V26" s="116">
        <v>242</v>
      </c>
      <c r="W26" s="116">
        <v>229</v>
      </c>
      <c r="X26" s="116">
        <v>243</v>
      </c>
      <c r="Y26" s="112">
        <v>218</v>
      </c>
      <c r="Z26" s="112">
        <v>245</v>
      </c>
      <c r="AB26" s="117">
        <f t="shared" si="2"/>
        <v>2.7580772261623327E-2</v>
      </c>
    </row>
    <row r="27" spans="1:28" x14ac:dyDescent="0.25">
      <c r="S27" s="115" t="s">
        <v>72</v>
      </c>
      <c r="T27" s="115"/>
      <c r="U27" s="116"/>
      <c r="V27" s="116">
        <v>338</v>
      </c>
      <c r="W27" s="116">
        <v>331</v>
      </c>
      <c r="X27" s="116">
        <v>328</v>
      </c>
      <c r="Y27" s="112">
        <v>396</v>
      </c>
      <c r="Z27" s="112">
        <v>436</v>
      </c>
      <c r="AB27" s="117">
        <f t="shared" si="2"/>
        <v>4.9082517167623553E-2</v>
      </c>
    </row>
    <row r="28" spans="1:28" x14ac:dyDescent="0.25">
      <c r="S28" s="115" t="s">
        <v>73</v>
      </c>
      <c r="T28" s="115"/>
      <c r="U28" s="116"/>
      <c r="V28" s="116">
        <v>484</v>
      </c>
      <c r="W28" s="116">
        <v>495</v>
      </c>
      <c r="X28" s="116">
        <v>488</v>
      </c>
      <c r="Y28" s="112">
        <v>491</v>
      </c>
      <c r="Z28" s="112">
        <v>557</v>
      </c>
      <c r="AB28" s="117">
        <f t="shared" si="2"/>
        <v>6.2704041427445678E-2</v>
      </c>
    </row>
    <row r="29" spans="1:28" x14ac:dyDescent="0.25">
      <c r="S29" s="115" t="s">
        <v>74</v>
      </c>
      <c r="T29" s="115"/>
      <c r="U29" s="116"/>
      <c r="V29" s="116">
        <v>293</v>
      </c>
      <c r="W29" s="116">
        <v>526</v>
      </c>
      <c r="X29" s="116">
        <v>322</v>
      </c>
      <c r="Y29" s="112">
        <v>378</v>
      </c>
      <c r="Z29" s="112">
        <v>463</v>
      </c>
      <c r="AB29" s="117">
        <f t="shared" si="2"/>
        <v>5.2122030845435104E-2</v>
      </c>
    </row>
    <row r="30" spans="1:28" x14ac:dyDescent="0.25">
      <c r="S30" s="115" t="s">
        <v>75</v>
      </c>
      <c r="T30" s="115"/>
      <c r="U30" s="116"/>
      <c r="V30" s="116">
        <v>686</v>
      </c>
      <c r="W30" s="116">
        <v>511</v>
      </c>
      <c r="X30" s="116">
        <v>674</v>
      </c>
      <c r="Y30" s="112">
        <v>633</v>
      </c>
      <c r="Z30" s="112">
        <v>709</v>
      </c>
      <c r="AB30" s="117">
        <f t="shared" si="2"/>
        <v>7.9815377687718111E-2</v>
      </c>
    </row>
    <row r="31" spans="1:28" x14ac:dyDescent="0.25">
      <c r="S31" s="115" t="s">
        <v>76</v>
      </c>
      <c r="T31" s="115"/>
      <c r="U31" s="116"/>
      <c r="V31" s="116">
        <v>611</v>
      </c>
      <c r="W31" s="116">
        <v>647</v>
      </c>
      <c r="X31" s="116">
        <v>686</v>
      </c>
      <c r="Y31" s="112">
        <v>787</v>
      </c>
      <c r="Z31" s="112">
        <v>877</v>
      </c>
      <c r="AB31" s="117">
        <f t="shared" si="2"/>
        <v>9.8727907238545534E-2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190</v>
      </c>
      <c r="W32" s="116">
        <v>193</v>
      </c>
      <c r="X32" s="116">
        <v>219</v>
      </c>
      <c r="Y32" s="112">
        <v>222</v>
      </c>
      <c r="Z32" s="112">
        <v>198</v>
      </c>
      <c r="AB32" s="117">
        <f t="shared" si="2"/>
        <v>2.2289766970618033E-2</v>
      </c>
    </row>
    <row r="33" spans="19:32" x14ac:dyDescent="0.25">
      <c r="S33" s="115" t="s">
        <v>78</v>
      </c>
      <c r="T33" s="115"/>
      <c r="U33" s="116"/>
      <c r="V33" s="116">
        <v>287</v>
      </c>
      <c r="W33" s="116">
        <v>303</v>
      </c>
      <c r="X33" s="116">
        <v>315</v>
      </c>
      <c r="Y33" s="112">
        <v>327</v>
      </c>
      <c r="Z33" s="112">
        <v>388</v>
      </c>
      <c r="AB33" s="117">
        <f t="shared" si="2"/>
        <v>4.3678937295958571E-2</v>
      </c>
    </row>
    <row r="34" spans="19:32" x14ac:dyDescent="0.25">
      <c r="S34" s="118" t="s">
        <v>53</v>
      </c>
      <c r="T34" s="118"/>
      <c r="U34" s="119"/>
      <c r="V34" s="119">
        <v>7581</v>
      </c>
      <c r="W34" s="119">
        <v>7438</v>
      </c>
      <c r="X34" s="119">
        <v>7645</v>
      </c>
      <c r="Y34" s="120">
        <v>8042</v>
      </c>
      <c r="Z34" s="120">
        <v>8883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3979</v>
      </c>
      <c r="W37" s="112">
        <v>4070</v>
      </c>
      <c r="X37" s="112">
        <v>4279</v>
      </c>
      <c r="Y37" s="112">
        <v>4435</v>
      </c>
      <c r="Z37" s="112">
        <v>4525</v>
      </c>
      <c r="AB37" s="132">
        <f>Z37/Z40*100</f>
        <v>79.260816255035905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979</v>
      </c>
      <c r="W38" s="112">
        <v>939</v>
      </c>
      <c r="X38" s="112">
        <v>947</v>
      </c>
      <c r="Y38" s="112">
        <v>969</v>
      </c>
      <c r="Z38" s="112">
        <v>1184</v>
      </c>
      <c r="AB38" s="132">
        <f>Z38/Z40*100</f>
        <v>20.739183744964095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4958</v>
      </c>
      <c r="W40" s="112">
        <v>5009</v>
      </c>
      <c r="X40" s="112">
        <v>5226</v>
      </c>
      <c r="Y40" s="112">
        <v>5404</v>
      </c>
      <c r="Z40" s="112">
        <v>5709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0</v>
      </c>
      <c r="X44" s="112">
        <v>3</v>
      </c>
      <c r="Y44" s="112">
        <v>6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89</v>
      </c>
      <c r="W45" s="112">
        <v>68</v>
      </c>
      <c r="X45" s="112">
        <v>104</v>
      </c>
      <c r="Y45" s="112">
        <v>122</v>
      </c>
      <c r="Z45" s="112">
        <v>156</v>
      </c>
    </row>
    <row r="46" spans="19:32" x14ac:dyDescent="0.25">
      <c r="S46" s="115" t="s">
        <v>38</v>
      </c>
      <c r="T46" s="115"/>
      <c r="U46" s="112"/>
      <c r="V46" s="112">
        <v>254</v>
      </c>
      <c r="W46" s="112">
        <v>263</v>
      </c>
      <c r="X46" s="112">
        <v>188</v>
      </c>
      <c r="Y46" s="112">
        <v>198</v>
      </c>
      <c r="Z46" s="112">
        <v>221</v>
      </c>
    </row>
    <row r="47" spans="19:32" x14ac:dyDescent="0.25">
      <c r="S47" s="115" t="s">
        <v>39</v>
      </c>
      <c r="T47" s="115"/>
      <c r="U47" s="112"/>
      <c r="V47" s="112">
        <v>332</v>
      </c>
      <c r="W47" s="112">
        <v>263</v>
      </c>
      <c r="X47" s="112">
        <v>261</v>
      </c>
      <c r="Y47" s="112">
        <v>267</v>
      </c>
      <c r="Z47" s="112">
        <v>333</v>
      </c>
    </row>
    <row r="48" spans="19:32" x14ac:dyDescent="0.25">
      <c r="S48" s="115" t="s">
        <v>40</v>
      </c>
      <c r="T48" s="115"/>
      <c r="U48" s="112"/>
      <c r="V48" s="112">
        <v>353</v>
      </c>
      <c r="W48" s="112">
        <v>347</v>
      </c>
      <c r="X48" s="112">
        <v>392</v>
      </c>
      <c r="Y48" s="112">
        <v>400</v>
      </c>
      <c r="Z48" s="112">
        <v>432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286</v>
      </c>
      <c r="W49" s="112">
        <v>257</v>
      </c>
      <c r="X49" s="112">
        <v>263</v>
      </c>
      <c r="Y49" s="112">
        <v>304</v>
      </c>
      <c r="Z49" s="112">
        <v>358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Mansfield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309</v>
      </c>
      <c r="W50" s="112">
        <v>294</v>
      </c>
      <c r="X50" s="112">
        <v>289</v>
      </c>
      <c r="Y50" s="112">
        <v>342</v>
      </c>
      <c r="Z50" s="112">
        <v>365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299</v>
      </c>
      <c r="W51" s="112">
        <v>296</v>
      </c>
      <c r="X51" s="112">
        <v>335</v>
      </c>
      <c r="Y51" s="112">
        <v>334</v>
      </c>
      <c r="Z51" s="112">
        <v>382</v>
      </c>
    </row>
    <row r="52" spans="1:26" ht="15" customHeight="1" x14ac:dyDescent="0.25">
      <c r="S52" s="115" t="s">
        <v>44</v>
      </c>
      <c r="T52" s="115"/>
      <c r="U52" s="112"/>
      <c r="V52" s="112">
        <v>323</v>
      </c>
      <c r="W52" s="112">
        <v>323</v>
      </c>
      <c r="X52" s="112">
        <v>318</v>
      </c>
      <c r="Y52" s="112">
        <v>356</v>
      </c>
      <c r="Z52" s="112">
        <v>355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352</v>
      </c>
      <c r="W53" s="112">
        <v>284</v>
      </c>
      <c r="X53" s="112">
        <v>323</v>
      </c>
      <c r="Y53" s="112">
        <v>298</v>
      </c>
      <c r="Z53" s="112">
        <v>361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421</v>
      </c>
      <c r="W54" s="112">
        <v>419</v>
      </c>
      <c r="X54" s="112">
        <v>386</v>
      </c>
      <c r="Y54" s="112">
        <v>372</v>
      </c>
      <c r="Z54" s="112">
        <v>380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329</v>
      </c>
      <c r="W55" s="112">
        <v>362</v>
      </c>
      <c r="X55" s="112">
        <v>405</v>
      </c>
      <c r="Y55" s="112">
        <v>403</v>
      </c>
      <c r="Z55" s="112">
        <v>430</v>
      </c>
    </row>
    <row r="56" spans="1:26" ht="15" customHeight="1" x14ac:dyDescent="0.25">
      <c r="S56" s="115" t="s">
        <v>48</v>
      </c>
      <c r="T56" s="115"/>
      <c r="U56" s="112"/>
      <c r="V56" s="112">
        <v>226</v>
      </c>
      <c r="W56" s="112">
        <v>218</v>
      </c>
      <c r="X56" s="112">
        <v>213</v>
      </c>
      <c r="Y56" s="112">
        <v>236</v>
      </c>
      <c r="Z56" s="112">
        <v>261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118</v>
      </c>
      <c r="W57" s="112">
        <v>116</v>
      </c>
      <c r="X57" s="112">
        <v>141</v>
      </c>
      <c r="Y57" s="112">
        <v>138</v>
      </c>
      <c r="Z57" s="112">
        <v>148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39</v>
      </c>
      <c r="W58" s="112">
        <v>47</v>
      </c>
      <c r="X58" s="112">
        <v>42</v>
      </c>
      <c r="Y58" s="112">
        <v>53</v>
      </c>
      <c r="Z58" s="112">
        <v>54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</v>
      </c>
      <c r="W59" s="112">
        <v>17</v>
      </c>
      <c r="X59" s="112">
        <v>24</v>
      </c>
      <c r="Y59" s="112">
        <v>20</v>
      </c>
      <c r="Z59" s="112">
        <v>25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13</v>
      </c>
      <c r="X60" s="112">
        <v>16</v>
      </c>
      <c r="Y60" s="112">
        <v>15</v>
      </c>
      <c r="Z60" s="112">
        <v>19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3776</v>
      </c>
      <c r="W61" s="112">
        <v>3589</v>
      </c>
      <c r="X61" s="112">
        <v>3705</v>
      </c>
      <c r="Y61" s="112">
        <v>3864</v>
      </c>
      <c r="Z61" s="112">
        <v>4282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7</v>
      </c>
      <c r="X63" s="112">
        <v>9</v>
      </c>
      <c r="Y63" s="112">
        <v>15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70</v>
      </c>
      <c r="W64" s="112">
        <v>95</v>
      </c>
      <c r="X64" s="112">
        <v>95</v>
      </c>
      <c r="Y64" s="112">
        <v>131</v>
      </c>
      <c r="Z64" s="112">
        <v>157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Mansfield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196</v>
      </c>
      <c r="W65" s="112">
        <v>189</v>
      </c>
      <c r="X65" s="112">
        <v>207</v>
      </c>
      <c r="Y65" s="112">
        <v>198</v>
      </c>
      <c r="Z65" s="112">
        <v>279</v>
      </c>
    </row>
    <row r="66" spans="1:26" x14ac:dyDescent="0.25">
      <c r="S66" s="115" t="s">
        <v>39</v>
      </c>
      <c r="T66" s="115"/>
      <c r="U66" s="112"/>
      <c r="V66" s="112">
        <v>329</v>
      </c>
      <c r="W66" s="112">
        <v>338</v>
      </c>
      <c r="X66" s="112">
        <v>282</v>
      </c>
      <c r="Y66" s="112">
        <v>306</v>
      </c>
      <c r="Z66" s="112">
        <v>294</v>
      </c>
    </row>
    <row r="67" spans="1:26" x14ac:dyDescent="0.25">
      <c r="S67" s="115" t="s">
        <v>40</v>
      </c>
      <c r="T67" s="115"/>
      <c r="U67" s="112"/>
      <c r="V67" s="112">
        <v>313</v>
      </c>
      <c r="W67" s="112">
        <v>321</v>
      </c>
      <c r="X67" s="112">
        <v>385</v>
      </c>
      <c r="Y67" s="112">
        <v>392</v>
      </c>
      <c r="Z67" s="112">
        <v>441</v>
      </c>
    </row>
    <row r="68" spans="1:26" x14ac:dyDescent="0.25">
      <c r="S68" s="115" t="s">
        <v>41</v>
      </c>
      <c r="T68" s="115"/>
      <c r="U68" s="112"/>
      <c r="V68" s="112">
        <v>312</v>
      </c>
      <c r="W68" s="112">
        <v>294</v>
      </c>
      <c r="X68" s="112">
        <v>285</v>
      </c>
      <c r="Y68" s="112">
        <v>308</v>
      </c>
      <c r="Z68" s="112">
        <v>347</v>
      </c>
    </row>
    <row r="69" spans="1:26" x14ac:dyDescent="0.25">
      <c r="S69" s="115" t="s">
        <v>42</v>
      </c>
      <c r="T69" s="115"/>
      <c r="U69" s="112"/>
      <c r="V69" s="112">
        <v>337</v>
      </c>
      <c r="W69" s="112">
        <v>342</v>
      </c>
      <c r="X69" s="112">
        <v>379</v>
      </c>
      <c r="Y69" s="112">
        <v>399</v>
      </c>
      <c r="Z69" s="112">
        <v>402</v>
      </c>
    </row>
    <row r="70" spans="1:26" x14ac:dyDescent="0.25">
      <c r="S70" s="115" t="s">
        <v>43</v>
      </c>
      <c r="T70" s="115"/>
      <c r="U70" s="112"/>
      <c r="V70" s="112">
        <v>336</v>
      </c>
      <c r="W70" s="112">
        <v>327</v>
      </c>
      <c r="X70" s="112">
        <v>353</v>
      </c>
      <c r="Y70" s="112">
        <v>388</v>
      </c>
      <c r="Z70" s="112">
        <v>460</v>
      </c>
    </row>
    <row r="71" spans="1:26" x14ac:dyDescent="0.25">
      <c r="S71" s="115" t="s">
        <v>44</v>
      </c>
      <c r="T71" s="115"/>
      <c r="U71" s="112"/>
      <c r="V71" s="112">
        <v>405</v>
      </c>
      <c r="W71" s="112">
        <v>381</v>
      </c>
      <c r="X71" s="112">
        <v>382</v>
      </c>
      <c r="Y71" s="112">
        <v>387</v>
      </c>
      <c r="Z71" s="112">
        <v>391</v>
      </c>
    </row>
    <row r="72" spans="1:26" x14ac:dyDescent="0.25">
      <c r="S72" s="115" t="s">
        <v>45</v>
      </c>
      <c r="T72" s="115"/>
      <c r="U72" s="112"/>
      <c r="V72" s="112">
        <v>378</v>
      </c>
      <c r="W72" s="112">
        <v>390</v>
      </c>
      <c r="X72" s="112">
        <v>391</v>
      </c>
      <c r="Y72" s="112">
        <v>435</v>
      </c>
      <c r="Z72" s="112">
        <v>486</v>
      </c>
    </row>
    <row r="73" spans="1:26" x14ac:dyDescent="0.25">
      <c r="S73" s="115" t="s">
        <v>46</v>
      </c>
      <c r="T73" s="115"/>
      <c r="U73" s="112"/>
      <c r="V73" s="112">
        <v>459</v>
      </c>
      <c r="W73" s="112">
        <v>438</v>
      </c>
      <c r="X73" s="112">
        <v>426</v>
      </c>
      <c r="Y73" s="112">
        <v>417</v>
      </c>
      <c r="Z73" s="112">
        <v>449</v>
      </c>
    </row>
    <row r="74" spans="1:26" x14ac:dyDescent="0.25">
      <c r="S74" s="115" t="s">
        <v>47</v>
      </c>
      <c r="T74" s="115"/>
      <c r="U74" s="112"/>
      <c r="V74" s="112">
        <v>351</v>
      </c>
      <c r="W74" s="112">
        <v>416</v>
      </c>
      <c r="X74" s="112">
        <v>409</v>
      </c>
      <c r="Y74" s="112">
        <v>428</v>
      </c>
      <c r="Z74" s="112">
        <v>429</v>
      </c>
    </row>
    <row r="75" spans="1:26" x14ac:dyDescent="0.25">
      <c r="S75" s="115" t="s">
        <v>48</v>
      </c>
      <c r="T75" s="115"/>
      <c r="U75" s="112"/>
      <c r="V75" s="112">
        <v>162</v>
      </c>
      <c r="W75" s="112">
        <v>170</v>
      </c>
      <c r="X75" s="112">
        <v>175</v>
      </c>
      <c r="Y75" s="112">
        <v>220</v>
      </c>
      <c r="Z75" s="112">
        <v>272</v>
      </c>
    </row>
    <row r="76" spans="1:26" x14ac:dyDescent="0.25">
      <c r="S76" s="115" t="s">
        <v>49</v>
      </c>
      <c r="T76" s="115"/>
      <c r="U76" s="112"/>
      <c r="V76" s="112">
        <v>83</v>
      </c>
      <c r="W76" s="112">
        <v>82</v>
      </c>
      <c r="X76" s="112">
        <v>89</v>
      </c>
      <c r="Y76" s="112">
        <v>86</v>
      </c>
      <c r="Z76" s="112">
        <v>89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24</v>
      </c>
      <c r="X77" s="112">
        <v>29</v>
      </c>
      <c r="Y77" s="112">
        <v>27</v>
      </c>
      <c r="Z77" s="112">
        <v>31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22</v>
      </c>
      <c r="X78" s="112">
        <v>17</v>
      </c>
      <c r="Y78" s="112">
        <v>22</v>
      </c>
      <c r="Z78" s="112">
        <v>21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8</v>
      </c>
      <c r="X79" s="112">
        <v>21</v>
      </c>
      <c r="Y79" s="112">
        <v>14</v>
      </c>
      <c r="Z79" s="112">
        <v>10</v>
      </c>
    </row>
    <row r="80" spans="1:26" x14ac:dyDescent="0.25">
      <c r="S80" s="118" t="s">
        <v>53</v>
      </c>
      <c r="T80" s="118"/>
      <c r="U80" s="112"/>
      <c r="V80" s="112">
        <v>3801</v>
      </c>
      <c r="W80" s="112">
        <v>3844</v>
      </c>
      <c r="X80" s="112">
        <v>3938</v>
      </c>
      <c r="Y80" s="112">
        <v>4173</v>
      </c>
      <c r="Z80" s="112">
        <v>4586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Mansfield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296</v>
      </c>
      <c r="W83" s="112">
        <v>294</v>
      </c>
      <c r="X83" s="112">
        <v>331</v>
      </c>
      <c r="Y83" s="112">
        <v>337</v>
      </c>
      <c r="Z83" s="112">
        <v>343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215</v>
      </c>
      <c r="W84" s="112">
        <v>218</v>
      </c>
      <c r="X84" s="112">
        <v>217</v>
      </c>
      <c r="Y84" s="112">
        <v>241</v>
      </c>
      <c r="Z84" s="112">
        <v>249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438</v>
      </c>
      <c r="W85" s="112">
        <v>468</v>
      </c>
      <c r="X85" s="112">
        <v>469</v>
      </c>
      <c r="Y85" s="112">
        <v>501</v>
      </c>
      <c r="Z85" s="112">
        <v>528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8,884</v>
      </c>
      <c r="D86" s="96">
        <f t="shared" ref="D86:D91" si="4">AD4</f>
        <v>0.1047003233026611</v>
      </c>
      <c r="E86" s="97">
        <f t="shared" ref="E86:E91" si="5">AD4</f>
        <v>0.1047003233026611</v>
      </c>
      <c r="F86" s="96">
        <f t="shared" ref="F86:F91" si="6">AF4</f>
        <v>0.17265047518479415</v>
      </c>
      <c r="G86" s="97">
        <f t="shared" ref="G86:G91" si="7">AF4</f>
        <v>0.17265047518479415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160</v>
      </c>
      <c r="W86" s="112">
        <v>170</v>
      </c>
      <c r="X86" s="112">
        <v>152</v>
      </c>
      <c r="Y86" s="112">
        <v>142</v>
      </c>
      <c r="Z86" s="112">
        <v>176</v>
      </c>
    </row>
    <row r="87" spans="1:30" ht="15" customHeight="1" x14ac:dyDescent="0.25">
      <c r="A87" s="98" t="s">
        <v>4</v>
      </c>
      <c r="B87" s="49"/>
      <c r="C87" s="57" t="str">
        <f t="shared" si="3"/>
        <v>4,285</v>
      </c>
      <c r="D87" s="96">
        <f t="shared" si="4"/>
        <v>0.10895445134575565</v>
      </c>
      <c r="E87" s="97">
        <f t="shared" si="5"/>
        <v>0.10895445134575565</v>
      </c>
      <c r="F87" s="96">
        <f t="shared" si="6"/>
        <v>0.1332980692938377</v>
      </c>
      <c r="G87" s="97">
        <f t="shared" si="7"/>
        <v>0.1332980692938377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49</v>
      </c>
      <c r="W87" s="112">
        <v>62</v>
      </c>
      <c r="X87" s="112">
        <v>70</v>
      </c>
      <c r="Y87" s="112">
        <v>68</v>
      </c>
      <c r="Z87" s="112">
        <v>81</v>
      </c>
    </row>
    <row r="88" spans="1:30" ht="15" customHeight="1" x14ac:dyDescent="0.25">
      <c r="A88" s="98" t="s">
        <v>5</v>
      </c>
      <c r="B88" s="49"/>
      <c r="C88" s="57" t="str">
        <f t="shared" si="3"/>
        <v>4,588</v>
      </c>
      <c r="D88" s="96">
        <f t="shared" si="4"/>
        <v>9.9448837766594744E-2</v>
      </c>
      <c r="E88" s="97">
        <f t="shared" si="5"/>
        <v>9.9448837766594744E-2</v>
      </c>
      <c r="F88" s="96">
        <f t="shared" si="6"/>
        <v>0.20768623321926816</v>
      </c>
      <c r="G88" s="97">
        <f t="shared" si="7"/>
        <v>0.20768623321926816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131</v>
      </c>
      <c r="W88" s="112">
        <v>135</v>
      </c>
      <c r="X88" s="112">
        <v>137</v>
      </c>
      <c r="Y88" s="112">
        <v>135</v>
      </c>
      <c r="Z88" s="112">
        <v>143</v>
      </c>
    </row>
    <row r="89" spans="1:30" ht="15" customHeight="1" x14ac:dyDescent="0.25">
      <c r="A89" s="49" t="s">
        <v>6</v>
      </c>
      <c r="B89" s="49"/>
      <c r="C89" s="57" t="str">
        <f t="shared" si="3"/>
        <v>5,709</v>
      </c>
      <c r="D89" s="96">
        <f t="shared" si="4"/>
        <v>5.5658284023668569E-2</v>
      </c>
      <c r="E89" s="97">
        <f t="shared" si="5"/>
        <v>5.5658284023668569E-2</v>
      </c>
      <c r="F89" s="96">
        <f t="shared" si="6"/>
        <v>0.15286752827140559</v>
      </c>
      <c r="G89" s="97">
        <f t="shared" si="7"/>
        <v>0.15286752827140559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213</v>
      </c>
      <c r="W89" s="112">
        <v>212</v>
      </c>
      <c r="X89" s="112">
        <v>210</v>
      </c>
      <c r="Y89" s="112">
        <v>210</v>
      </c>
      <c r="Z89" s="112">
        <v>226</v>
      </c>
    </row>
    <row r="90" spans="1:30" ht="15" customHeight="1" x14ac:dyDescent="0.25">
      <c r="A90" s="49" t="s">
        <v>96</v>
      </c>
      <c r="B90" s="49"/>
      <c r="C90" s="57" t="str">
        <f t="shared" si="3"/>
        <v>$34,931</v>
      </c>
      <c r="D90" s="96">
        <f t="shared" si="4"/>
        <v>-6.2187558729562165E-2</v>
      </c>
      <c r="E90" s="97">
        <f t="shared" si="5"/>
        <v>-6.2187558729562165E-2</v>
      </c>
      <c r="F90" s="96">
        <f t="shared" si="6"/>
        <v>0.16558130409016392</v>
      </c>
      <c r="G90" s="97">
        <f t="shared" si="7"/>
        <v>0.16558130409016392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262</v>
      </c>
      <c r="W90" s="112">
        <v>249</v>
      </c>
      <c r="X90" s="112">
        <v>250</v>
      </c>
      <c r="Y90" s="112">
        <v>265</v>
      </c>
      <c r="Z90" s="112">
        <v>272</v>
      </c>
    </row>
    <row r="91" spans="1:30" ht="15" customHeight="1" x14ac:dyDescent="0.25">
      <c r="A91" s="49" t="s">
        <v>7</v>
      </c>
      <c r="B91" s="49"/>
      <c r="C91" s="57" t="str">
        <f t="shared" si="3"/>
        <v>$292.2 mil</v>
      </c>
      <c r="D91" s="96">
        <f t="shared" si="4"/>
        <v>9.0811430367492285E-2</v>
      </c>
      <c r="E91" s="97">
        <f t="shared" si="5"/>
        <v>9.0811430367492285E-2</v>
      </c>
      <c r="F91" s="96">
        <f t="shared" si="6"/>
        <v>0.38641027656774862</v>
      </c>
      <c r="G91" s="97">
        <f t="shared" si="7"/>
        <v>0.38641027656774862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2551</v>
      </c>
      <c r="W91" s="112">
        <v>2545</v>
      </c>
      <c r="X91" s="112">
        <v>2636</v>
      </c>
      <c r="Y91" s="112">
        <v>2712</v>
      </c>
      <c r="Z91" s="112">
        <v>2888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169</v>
      </c>
      <c r="W93" s="112">
        <v>177</v>
      </c>
      <c r="X93" s="112">
        <v>211</v>
      </c>
      <c r="Y93" s="112">
        <v>228</v>
      </c>
      <c r="Z93" s="112">
        <v>254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458</v>
      </c>
      <c r="W94" s="112">
        <v>460</v>
      </c>
      <c r="X94" s="112">
        <v>471</v>
      </c>
      <c r="Y94" s="112">
        <v>496</v>
      </c>
      <c r="Z94" s="112">
        <v>536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77</v>
      </c>
      <c r="W95" s="112">
        <v>83</v>
      </c>
      <c r="X95" s="112">
        <v>99</v>
      </c>
      <c r="Y95" s="112">
        <v>110</v>
      </c>
      <c r="Z95" s="112">
        <v>111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317</v>
      </c>
      <c r="W96" s="112">
        <v>343</v>
      </c>
      <c r="X96" s="112">
        <v>352</v>
      </c>
      <c r="Y96" s="112">
        <v>378</v>
      </c>
      <c r="Z96" s="112">
        <v>381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342</v>
      </c>
      <c r="W97" s="112">
        <v>380</v>
      </c>
      <c r="X97" s="112">
        <v>386</v>
      </c>
      <c r="Y97" s="112">
        <v>401</v>
      </c>
      <c r="Z97" s="112">
        <v>404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278</v>
      </c>
      <c r="W98" s="112">
        <v>287</v>
      </c>
      <c r="X98" s="112">
        <v>309</v>
      </c>
      <c r="Y98" s="112">
        <v>306</v>
      </c>
      <c r="Z98" s="112">
        <v>313</v>
      </c>
    </row>
    <row r="99" spans="1:32" ht="15" customHeight="1" x14ac:dyDescent="0.25">
      <c r="S99" s="115" t="s">
        <v>197</v>
      </c>
      <c r="T99" s="115"/>
      <c r="U99" s="112"/>
      <c r="V99" s="112">
        <v>19</v>
      </c>
      <c r="W99" s="112">
        <v>22</v>
      </c>
      <c r="X99" s="112">
        <v>23</v>
      </c>
      <c r="Y99" s="112">
        <v>27</v>
      </c>
      <c r="Z99" s="112">
        <v>26</v>
      </c>
    </row>
    <row r="100" spans="1:32" ht="15" customHeight="1" x14ac:dyDescent="0.25">
      <c r="S100" s="115" t="s">
        <v>58</v>
      </c>
      <c r="T100" s="115"/>
      <c r="U100" s="112"/>
      <c r="V100" s="112">
        <v>200</v>
      </c>
      <c r="W100" s="112">
        <v>198</v>
      </c>
      <c r="X100" s="112">
        <v>193</v>
      </c>
      <c r="Y100" s="112">
        <v>187</v>
      </c>
      <c r="Z100" s="112">
        <v>213</v>
      </c>
    </row>
    <row r="101" spans="1:32" x14ac:dyDescent="0.25">
      <c r="A101" s="18"/>
      <c r="S101" s="118" t="s">
        <v>53</v>
      </c>
      <c r="T101" s="118"/>
      <c r="U101" s="112"/>
      <c r="V101" s="112">
        <v>2403</v>
      </c>
      <c r="W101" s="112">
        <v>2470</v>
      </c>
      <c r="X101" s="112">
        <v>2584</v>
      </c>
      <c r="Y101" s="112">
        <v>2689</v>
      </c>
      <c r="Z101" s="112">
        <v>2810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5356</v>
      </c>
      <c r="W104" s="112">
        <v>5336</v>
      </c>
      <c r="X104" s="112">
        <v>5596</v>
      </c>
      <c r="Y104" s="112">
        <v>5735</v>
      </c>
      <c r="Z104" s="112">
        <v>6526</v>
      </c>
      <c r="AB104" s="109" t="str">
        <f>TEXT(Z104,"###,###")</f>
        <v>6,526</v>
      </c>
      <c r="AD104" s="130">
        <f>Z104/($Z$4)*100</f>
        <v>73.457901846015304</v>
      </c>
      <c r="AF104" s="109"/>
    </row>
    <row r="105" spans="1:32" x14ac:dyDescent="0.25">
      <c r="S105" s="115" t="s">
        <v>17</v>
      </c>
      <c r="T105" s="115"/>
      <c r="U105" s="112"/>
      <c r="V105" s="112">
        <v>1220</v>
      </c>
      <c r="W105" s="112">
        <v>1328</v>
      </c>
      <c r="X105" s="112">
        <v>1234</v>
      </c>
      <c r="Y105" s="112">
        <v>1333</v>
      </c>
      <c r="Z105" s="112">
        <v>1402</v>
      </c>
      <c r="AB105" s="109" t="str">
        <f>TEXT(Z105,"###,###")</f>
        <v>1,402</v>
      </c>
      <c r="AD105" s="130">
        <f>Z105/($Z$4)*100</f>
        <v>15.781179648806845</v>
      </c>
      <c r="AF105" s="109"/>
    </row>
    <row r="106" spans="1:32" x14ac:dyDescent="0.25">
      <c r="S106" s="118" t="s">
        <v>53</v>
      </c>
      <c r="T106" s="118"/>
      <c r="U106" s="120"/>
      <c r="V106" s="120">
        <v>6576</v>
      </c>
      <c r="W106" s="120">
        <v>6664</v>
      </c>
      <c r="X106" s="120">
        <v>6830</v>
      </c>
      <c r="Y106" s="120">
        <v>7068</v>
      </c>
      <c r="Z106" s="120">
        <v>7928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1707</v>
      </c>
      <c r="W108" s="112">
        <v>1503</v>
      </c>
      <c r="X108" s="112">
        <v>1673</v>
      </c>
      <c r="Y108" s="112">
        <v>1761</v>
      </c>
      <c r="Z108" s="112">
        <v>1859</v>
      </c>
      <c r="AB108" s="109" t="str">
        <f>TEXT(Z108,"###,###")</f>
        <v>1,859</v>
      </c>
      <c r="AD108" s="130">
        <f>Z108/($Z$4)*100</f>
        <v>20.925258892390815</v>
      </c>
      <c r="AF108" s="109"/>
    </row>
    <row r="109" spans="1:32" x14ac:dyDescent="0.25">
      <c r="S109" s="115" t="s">
        <v>20</v>
      </c>
      <c r="T109" s="115"/>
      <c r="U109" s="112"/>
      <c r="V109" s="112">
        <v>1350</v>
      </c>
      <c r="W109" s="112">
        <v>1311</v>
      </c>
      <c r="X109" s="112">
        <v>1390</v>
      </c>
      <c r="Y109" s="112">
        <v>1556</v>
      </c>
      <c r="Z109" s="112">
        <v>1714</v>
      </c>
      <c r="AB109" s="109" t="str">
        <f>TEXT(Z109,"###,###")</f>
        <v>1,714</v>
      </c>
      <c r="AD109" s="130">
        <f>Z109/($Z$4)*100</f>
        <v>19.293111211166142</v>
      </c>
      <c r="AF109" s="109"/>
    </row>
    <row r="110" spans="1:32" x14ac:dyDescent="0.25">
      <c r="S110" s="115" t="s">
        <v>21</v>
      </c>
      <c r="T110" s="115"/>
      <c r="U110" s="112"/>
      <c r="V110" s="112">
        <v>2156</v>
      </c>
      <c r="W110" s="112">
        <v>2331</v>
      </c>
      <c r="X110" s="112">
        <v>2270</v>
      </c>
      <c r="Y110" s="112">
        <v>2325</v>
      </c>
      <c r="Z110" s="112">
        <v>2608</v>
      </c>
      <c r="AB110" s="109" t="str">
        <f>TEXT(Z110,"###,###")</f>
        <v>2,608</v>
      </c>
      <c r="AD110" s="130">
        <f>Z110/($Z$4)*100</f>
        <v>29.356145880234131</v>
      </c>
      <c r="AF110" s="109"/>
    </row>
    <row r="111" spans="1:32" x14ac:dyDescent="0.25">
      <c r="S111" s="115" t="s">
        <v>22</v>
      </c>
      <c r="T111" s="115"/>
      <c r="U111" s="112"/>
      <c r="V111" s="112">
        <v>1310</v>
      </c>
      <c r="W111" s="112">
        <v>1362</v>
      </c>
      <c r="X111" s="112">
        <v>1350</v>
      </c>
      <c r="Y111" s="112">
        <v>1426</v>
      </c>
      <c r="Z111" s="112">
        <v>1757</v>
      </c>
      <c r="AB111" s="109" t="str">
        <f>TEXT(Z111,"###,###")</f>
        <v>1,757</v>
      </c>
      <c r="AD111" s="130">
        <f>Z111/($Z$4)*100</f>
        <v>19.777127420081044</v>
      </c>
      <c r="AF111" s="109"/>
    </row>
    <row r="112" spans="1:32" x14ac:dyDescent="0.25">
      <c r="S112" s="118" t="s">
        <v>53</v>
      </c>
      <c r="T112" s="118"/>
      <c r="U112" s="112"/>
      <c r="V112" s="112">
        <v>7578</v>
      </c>
      <c r="W112" s="112">
        <v>7438</v>
      </c>
      <c r="X112" s="112">
        <v>7649</v>
      </c>
      <c r="Y112" s="112">
        <v>8042</v>
      </c>
      <c r="Z112" s="112">
        <v>8882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45.49</v>
      </c>
      <c r="W118" s="131">
        <v>45.46</v>
      </c>
      <c r="X118" s="131">
        <v>45.7</v>
      </c>
      <c r="Y118" s="131">
        <v>45.56</v>
      </c>
      <c r="Z118" s="131">
        <v>45.16</v>
      </c>
      <c r="AB118" s="109" t="str">
        <f>TEXT(Z118,"##.0")</f>
        <v>45.2</v>
      </c>
    </row>
    <row r="120" spans="19:32" x14ac:dyDescent="0.25">
      <c r="S120" s="101" t="s">
        <v>98</v>
      </c>
      <c r="T120" s="112"/>
      <c r="U120" s="112"/>
      <c r="V120" s="112">
        <v>3492</v>
      </c>
      <c r="W120" s="112">
        <v>3610</v>
      </c>
      <c r="X120" s="112">
        <v>3751</v>
      </c>
      <c r="Y120" s="112">
        <v>3908</v>
      </c>
      <c r="Z120" s="112">
        <v>4142</v>
      </c>
      <c r="AB120" s="109" t="str">
        <f>TEXT(Z120,"###,###")</f>
        <v>4,142</v>
      </c>
    </row>
    <row r="121" spans="19:32" x14ac:dyDescent="0.25">
      <c r="S121" s="101" t="s">
        <v>99</v>
      </c>
      <c r="T121" s="112"/>
      <c r="U121" s="112"/>
      <c r="V121" s="112">
        <v>795</v>
      </c>
      <c r="W121" s="112">
        <v>736</v>
      </c>
      <c r="X121" s="112">
        <v>799</v>
      </c>
      <c r="Y121" s="112">
        <v>792</v>
      </c>
      <c r="Z121" s="112">
        <v>817</v>
      </c>
      <c r="AB121" s="109" t="str">
        <f>TEXT(Z121,"###,###")</f>
        <v>817</v>
      </c>
    </row>
    <row r="122" spans="19:32" x14ac:dyDescent="0.25">
      <c r="S122" s="101" t="s">
        <v>100</v>
      </c>
      <c r="T122" s="112"/>
      <c r="U122" s="112"/>
      <c r="V122" s="112">
        <v>669</v>
      </c>
      <c r="W122" s="112">
        <v>665</v>
      </c>
      <c r="X122" s="112">
        <v>675</v>
      </c>
      <c r="Y122" s="112">
        <v>706</v>
      </c>
      <c r="Z122" s="112">
        <v>746</v>
      </c>
      <c r="AB122" s="109" t="str">
        <f>TEXT(Z122,"###,###")</f>
        <v>746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4161</v>
      </c>
      <c r="W124" s="112">
        <v>4275</v>
      </c>
      <c r="X124" s="112">
        <v>4426</v>
      </c>
      <c r="Y124" s="112">
        <v>4614</v>
      </c>
      <c r="Z124" s="112">
        <v>4888</v>
      </c>
      <c r="AB124" s="109" t="str">
        <f>TEXT(Z124,"###,###")</f>
        <v>4,888</v>
      </c>
      <c r="AD124" s="127">
        <f>Z124/$Z$7*100</f>
        <v>85.619197757926074</v>
      </c>
    </row>
    <row r="125" spans="19:32" x14ac:dyDescent="0.25">
      <c r="S125" s="101" t="s">
        <v>102</v>
      </c>
      <c r="T125" s="112"/>
      <c r="U125" s="112"/>
      <c r="V125" s="112">
        <v>1464</v>
      </c>
      <c r="W125" s="112">
        <v>1401</v>
      </c>
      <c r="X125" s="112">
        <v>1474</v>
      </c>
      <c r="Y125" s="112">
        <v>1498</v>
      </c>
      <c r="Z125" s="112">
        <v>1563</v>
      </c>
      <c r="AB125" s="109" t="str">
        <f>TEXT(Z125,"###,###")</f>
        <v>1,563</v>
      </c>
      <c r="AD125" s="127">
        <f>Z125/$Z$7*100</f>
        <v>27.377824487651075</v>
      </c>
    </row>
    <row r="127" spans="19:32" x14ac:dyDescent="0.25">
      <c r="S127" s="101" t="s">
        <v>103</v>
      </c>
      <c r="T127" s="112"/>
      <c r="U127" s="112"/>
      <c r="V127" s="112">
        <v>2554</v>
      </c>
      <c r="W127" s="112">
        <v>2540</v>
      </c>
      <c r="X127" s="112">
        <v>2640</v>
      </c>
      <c r="Y127" s="112">
        <v>2712</v>
      </c>
      <c r="Z127" s="112">
        <v>2892</v>
      </c>
      <c r="AB127" s="109" t="str">
        <f>TEXT(Z127,"###,###")</f>
        <v>2,892</v>
      </c>
      <c r="AD127" s="127">
        <f>Z127/$Z$7*100</f>
        <v>50.656857593273777</v>
      </c>
    </row>
    <row r="128" spans="19:32" x14ac:dyDescent="0.25">
      <c r="S128" s="101" t="s">
        <v>104</v>
      </c>
      <c r="T128" s="112"/>
      <c r="U128" s="112"/>
      <c r="V128" s="112">
        <v>2406</v>
      </c>
      <c r="W128" s="112">
        <v>2467</v>
      </c>
      <c r="X128" s="112">
        <v>2587</v>
      </c>
      <c r="Y128" s="112">
        <v>2692</v>
      </c>
      <c r="Z128" s="112">
        <v>2808</v>
      </c>
      <c r="AB128" s="109" t="str">
        <f>TEXT(Z128,"###,###")</f>
        <v>2,808</v>
      </c>
      <c r="AD128" s="127">
        <f>Z128/$Z$7*100</f>
        <v>49.185496584340513</v>
      </c>
    </row>
    <row r="130" spans="19:20" x14ac:dyDescent="0.25">
      <c r="S130" s="101" t="s">
        <v>280</v>
      </c>
      <c r="T130" s="127">
        <v>72.552110702399716</v>
      </c>
    </row>
    <row r="131" spans="19:20" x14ac:dyDescent="0.25">
      <c r="S131" s="101" t="s">
        <v>281</v>
      </c>
      <c r="T131" s="127">
        <v>14.310737432124714</v>
      </c>
    </row>
    <row r="132" spans="19:20" x14ac:dyDescent="0.25">
      <c r="S132" s="101" t="s">
        <v>282</v>
      </c>
      <c r="T132" s="127">
        <v>13.067087055526361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403AE20-D37F-4B63-ABD6-C520B9AE8B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2C3BB06-207F-4834-9DDD-79668F0D43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4B0699-EF2E-45C5-9E4C-24F0570E8D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38A915D-9094-4E2D-A8DA-CE75353BD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84DFF-A5DE-40CB-96B3-CA6C0EB207BF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150</v>
      </c>
      <c r="T1" s="99"/>
      <c r="U1" s="99"/>
      <c r="V1" s="99"/>
      <c r="W1" s="99"/>
      <c r="X1" s="99"/>
      <c r="Y1" s="100" t="s">
        <v>240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150</v>
      </c>
      <c r="Y3" s="105" t="s">
        <v>240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8.42 Maribyrnong,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80860</v>
      </c>
      <c r="W4" s="108">
        <v>83681</v>
      </c>
      <c r="X4" s="108">
        <v>82810</v>
      </c>
      <c r="Y4" s="108">
        <v>81807</v>
      </c>
      <c r="Z4" s="108">
        <v>91055</v>
      </c>
      <c r="AB4" s="109" t="str">
        <f>TEXT(Z4,"###,###")</f>
        <v>91,055</v>
      </c>
      <c r="AD4" s="110">
        <f>Z4/Y4-1</f>
        <v>0.11304656080775488</v>
      </c>
      <c r="AF4" s="110">
        <f>Z4/V4-1</f>
        <v>0.12608211723967355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43316</v>
      </c>
      <c r="W5" s="108">
        <v>44453</v>
      </c>
      <c r="X5" s="108">
        <v>43766</v>
      </c>
      <c r="Y5" s="108">
        <v>42857</v>
      </c>
      <c r="Z5" s="108">
        <v>46591</v>
      </c>
      <c r="AB5" s="109" t="str">
        <f>TEXT(Z5,"###,###")</f>
        <v>46,591</v>
      </c>
      <c r="AD5" s="110">
        <f t="shared" ref="AD5:AD9" si="0">Z5/Y5-1</f>
        <v>8.712695708985696E-2</v>
      </c>
      <c r="AF5" s="110">
        <f t="shared" ref="AF5:AF9" si="1">Z5/V5-1</f>
        <v>7.5607165943300414E-2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37541</v>
      </c>
      <c r="W6" s="108">
        <v>39220</v>
      </c>
      <c r="X6" s="108">
        <v>39046</v>
      </c>
      <c r="Y6" s="108">
        <v>38927</v>
      </c>
      <c r="Z6" s="108">
        <v>44429</v>
      </c>
      <c r="AB6" s="109" t="str">
        <f>TEXT(Z6,"###,###")</f>
        <v>44,429</v>
      </c>
      <c r="AD6" s="110">
        <f t="shared" si="0"/>
        <v>0.14134148534436242</v>
      </c>
      <c r="AF6" s="110">
        <f t="shared" si="1"/>
        <v>0.18347939586052586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54278</v>
      </c>
      <c r="W7" s="108">
        <v>55783</v>
      </c>
      <c r="X7" s="108">
        <v>56382</v>
      </c>
      <c r="Y7" s="108">
        <v>54696</v>
      </c>
      <c r="Z7" s="108">
        <v>56297</v>
      </c>
      <c r="AB7" s="109" t="str">
        <f>TEXT(Z7,"###,###")</f>
        <v>56,297</v>
      </c>
      <c r="AD7" s="110">
        <f t="shared" si="0"/>
        <v>2.9270879040514952E-2</v>
      </c>
      <c r="AF7" s="110">
        <f t="shared" si="1"/>
        <v>3.7197391208224406E-2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91,055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56,297</v>
      </c>
      <c r="P8" s="67"/>
      <c r="S8" s="107" t="s">
        <v>83</v>
      </c>
      <c r="T8" s="108"/>
      <c r="U8" s="108"/>
      <c r="V8" s="108">
        <v>44921.5</v>
      </c>
      <c r="W8" s="108">
        <v>45716.5</v>
      </c>
      <c r="X8" s="108">
        <v>46396.26</v>
      </c>
      <c r="Y8" s="108">
        <v>50248</v>
      </c>
      <c r="Z8" s="108">
        <v>50180</v>
      </c>
      <c r="AB8" s="109" t="str">
        <f>TEXT(Z8,"$###,###")</f>
        <v>$50,180</v>
      </c>
      <c r="AD8" s="110">
        <f t="shared" si="0"/>
        <v>-1.3532876930425486E-3</v>
      </c>
      <c r="AF8" s="110">
        <f t="shared" si="1"/>
        <v>0.11705975980321237</v>
      </c>
    </row>
    <row r="9" spans="1:32" x14ac:dyDescent="0.25">
      <c r="A9" s="30" t="s">
        <v>14</v>
      </c>
      <c r="B9" s="71"/>
      <c r="C9" s="72"/>
      <c r="D9" s="73">
        <f>AD104</f>
        <v>78.337268683762559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51.539158392099047</v>
      </c>
      <c r="P9" s="74" t="s">
        <v>84</v>
      </c>
      <c r="S9" s="107" t="s">
        <v>7</v>
      </c>
      <c r="T9" s="108"/>
      <c r="U9" s="108"/>
      <c r="V9" s="108">
        <v>3344952785</v>
      </c>
      <c r="W9" s="108">
        <v>3587076540</v>
      </c>
      <c r="X9" s="108">
        <v>3766447453</v>
      </c>
      <c r="Y9" s="108">
        <v>3939757387</v>
      </c>
      <c r="Z9" s="108">
        <v>4271321128</v>
      </c>
      <c r="AB9" s="109" t="str">
        <f>TEXT(Z9/1000000,"$#,###.0")&amp;" mil"</f>
        <v>$4,271.3 mil</v>
      </c>
      <c r="AD9" s="110">
        <f t="shared" si="0"/>
        <v>8.4158415971008704E-2</v>
      </c>
      <c r="AF9" s="110">
        <f t="shared" si="1"/>
        <v>0.27694511777690156</v>
      </c>
    </row>
    <row r="10" spans="1:32" x14ac:dyDescent="0.25">
      <c r="A10" s="30" t="s">
        <v>17</v>
      </c>
      <c r="B10" s="71"/>
      <c r="C10" s="72"/>
      <c r="D10" s="73">
        <f>AD105</f>
        <v>16.00680907144034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48.418210561841661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84.972556264099325</v>
      </c>
      <c r="P11" s="74" t="s">
        <v>84</v>
      </c>
      <c r="S11" s="107" t="s">
        <v>29</v>
      </c>
      <c r="T11" s="112"/>
      <c r="U11" s="112"/>
      <c r="V11" s="112">
        <v>73148</v>
      </c>
      <c r="W11" s="112">
        <v>75418</v>
      </c>
      <c r="X11" s="112">
        <v>74518</v>
      </c>
      <c r="Y11" s="112">
        <v>73440</v>
      </c>
      <c r="Z11" s="112">
        <v>82593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5.0304634349965367</v>
      </c>
      <c r="P12" s="74" t="s">
        <v>84</v>
      </c>
      <c r="S12" s="107" t="s">
        <v>30</v>
      </c>
      <c r="T12" s="112"/>
      <c r="U12" s="112"/>
      <c r="V12" s="112">
        <v>7709</v>
      </c>
      <c r="W12" s="112">
        <v>8261</v>
      </c>
      <c r="X12" s="112">
        <v>8293</v>
      </c>
      <c r="Y12" s="112">
        <v>8367</v>
      </c>
      <c r="Z12" s="112">
        <v>8463</v>
      </c>
    </row>
    <row r="13" spans="1:32" ht="15" customHeight="1" x14ac:dyDescent="0.25">
      <c r="A13" s="30" t="s">
        <v>19</v>
      </c>
      <c r="B13" s="72"/>
      <c r="C13" s="72"/>
      <c r="D13" s="73">
        <f>AD108</f>
        <v>13.311734665861295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9.9969803009041325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13.308439953874032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21.333260117511394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22.547696024443102</v>
      </c>
      <c r="P15" s="74" t="s">
        <v>84</v>
      </c>
      <c r="S15" s="115" t="s">
        <v>60</v>
      </c>
      <c r="T15" s="115"/>
      <c r="U15" s="116"/>
      <c r="V15" s="116">
        <v>449</v>
      </c>
      <c r="W15" s="116">
        <v>427</v>
      </c>
      <c r="X15" s="116">
        <v>386</v>
      </c>
      <c r="Y15" s="112">
        <v>363</v>
      </c>
      <c r="Z15" s="112">
        <v>331</v>
      </c>
      <c r="AB15" s="117">
        <f t="shared" ref="AB15:AB34" si="2">IF(Z15="np",0,Z15/$Z$34)</f>
        <v>3.6351256369706554E-3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46.387348305968921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77.452303975556902</v>
      </c>
      <c r="P16" s="37" t="s">
        <v>84</v>
      </c>
      <c r="S16" s="115" t="s">
        <v>61</v>
      </c>
      <c r="T16" s="115"/>
      <c r="U16" s="116"/>
      <c r="V16" s="116">
        <v>83</v>
      </c>
      <c r="W16" s="116">
        <v>104</v>
      </c>
      <c r="X16" s="116">
        <v>111</v>
      </c>
      <c r="Y16" s="112">
        <v>104</v>
      </c>
      <c r="Z16" s="112">
        <v>98</v>
      </c>
      <c r="AB16" s="117">
        <f t="shared" si="2"/>
        <v>1.076260762607626E-3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3720</v>
      </c>
      <c r="W17" s="116">
        <v>3776</v>
      </c>
      <c r="X17" s="116">
        <v>3424</v>
      </c>
      <c r="Y17" s="112">
        <v>3465</v>
      </c>
      <c r="Z17" s="112">
        <v>3779</v>
      </c>
      <c r="AB17" s="117">
        <f t="shared" si="2"/>
        <v>4.1501932876471623E-2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552</v>
      </c>
      <c r="W18" s="116">
        <v>644</v>
      </c>
      <c r="X18" s="116">
        <v>611</v>
      </c>
      <c r="Y18" s="112">
        <v>661</v>
      </c>
      <c r="Z18" s="112">
        <v>675</v>
      </c>
      <c r="AB18" s="117">
        <f t="shared" si="2"/>
        <v>7.4130205587770162E-3</v>
      </c>
    </row>
    <row r="19" spans="1:28" x14ac:dyDescent="0.25">
      <c r="A19" s="63" t="str">
        <f>$S$1&amp;" ("&amp;$V$2&amp;" to "&amp;$Z$2&amp;")"</f>
        <v>Maribyrnong (2017-18 to 2021-22)</v>
      </c>
      <c r="B19" s="63"/>
      <c r="C19" s="63"/>
      <c r="D19" s="63"/>
      <c r="E19" s="63"/>
      <c r="F19" s="63"/>
      <c r="G19" s="63" t="str">
        <f>$S$1&amp;" ("&amp;$V$2&amp;" to "&amp;$Z$2&amp;")"</f>
        <v>Maribyrnong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3232</v>
      </c>
      <c r="W19" s="116">
        <v>3432</v>
      </c>
      <c r="X19" s="116">
        <v>3427</v>
      </c>
      <c r="Y19" s="112">
        <v>3481</v>
      </c>
      <c r="Z19" s="112">
        <v>3854</v>
      </c>
      <c r="AB19" s="117">
        <f t="shared" si="2"/>
        <v>4.2325601827446845E-2</v>
      </c>
    </row>
    <row r="20" spans="1:28" x14ac:dyDescent="0.25">
      <c r="S20" s="115" t="s">
        <v>65</v>
      </c>
      <c r="T20" s="115"/>
      <c r="U20" s="116"/>
      <c r="V20" s="116">
        <v>3054</v>
      </c>
      <c r="W20" s="116">
        <v>2855</v>
      </c>
      <c r="X20" s="116">
        <v>2792</v>
      </c>
      <c r="Y20" s="112">
        <v>2688</v>
      </c>
      <c r="Z20" s="112">
        <v>2833</v>
      </c>
      <c r="AB20" s="117">
        <f t="shared" si="2"/>
        <v>3.111272184150413E-2</v>
      </c>
    </row>
    <row r="21" spans="1:28" x14ac:dyDescent="0.25">
      <c r="S21" s="115" t="s">
        <v>66</v>
      </c>
      <c r="T21" s="115"/>
      <c r="U21" s="116"/>
      <c r="V21" s="116">
        <v>6958</v>
      </c>
      <c r="W21" s="116">
        <v>6874</v>
      </c>
      <c r="X21" s="116">
        <v>6891</v>
      </c>
      <c r="Y21" s="112">
        <v>6974</v>
      </c>
      <c r="Z21" s="112">
        <v>8337</v>
      </c>
      <c r="AB21" s="117">
        <f t="shared" si="2"/>
        <v>9.1559040590405899E-2</v>
      </c>
    </row>
    <row r="22" spans="1:28" x14ac:dyDescent="0.25">
      <c r="S22" s="115" t="s">
        <v>67</v>
      </c>
      <c r="T22" s="115"/>
      <c r="U22" s="116"/>
      <c r="V22" s="116">
        <v>7180</v>
      </c>
      <c r="W22" s="116">
        <v>7370</v>
      </c>
      <c r="X22" s="116">
        <v>7914</v>
      </c>
      <c r="Y22" s="112">
        <v>7241</v>
      </c>
      <c r="Z22" s="112">
        <v>8589</v>
      </c>
      <c r="AB22" s="117">
        <f t="shared" si="2"/>
        <v>9.4326568265682656E-2</v>
      </c>
    </row>
    <row r="23" spans="1:28" x14ac:dyDescent="0.25">
      <c r="S23" s="115" t="s">
        <v>68</v>
      </c>
      <c r="T23" s="115"/>
      <c r="U23" s="116"/>
      <c r="V23" s="116">
        <v>3414</v>
      </c>
      <c r="W23" s="116">
        <v>3608</v>
      </c>
      <c r="X23" s="116">
        <v>3578</v>
      </c>
      <c r="Y23" s="112">
        <v>3777</v>
      </c>
      <c r="Z23" s="112">
        <v>3974</v>
      </c>
      <c r="AB23" s="117">
        <f t="shared" si="2"/>
        <v>4.3643472149007205E-2</v>
      </c>
    </row>
    <row r="24" spans="1:28" x14ac:dyDescent="0.25">
      <c r="S24" s="115" t="s">
        <v>69</v>
      </c>
      <c r="T24" s="115"/>
      <c r="U24" s="116"/>
      <c r="V24" s="116">
        <v>2235</v>
      </c>
      <c r="W24" s="116">
        <v>2382</v>
      </c>
      <c r="X24" s="116">
        <v>2301</v>
      </c>
      <c r="Y24" s="112">
        <v>2287</v>
      </c>
      <c r="Z24" s="112">
        <v>2532</v>
      </c>
      <c r="AB24" s="117">
        <f t="shared" si="2"/>
        <v>2.7807063784923564E-2</v>
      </c>
    </row>
    <row r="25" spans="1:28" x14ac:dyDescent="0.25">
      <c r="S25" s="115" t="s">
        <v>70</v>
      </c>
      <c r="T25" s="115"/>
      <c r="U25" s="116"/>
      <c r="V25" s="116">
        <v>3593</v>
      </c>
      <c r="W25" s="116">
        <v>3842</v>
      </c>
      <c r="X25" s="116">
        <v>3826</v>
      </c>
      <c r="Y25" s="112">
        <v>3992</v>
      </c>
      <c r="Z25" s="112">
        <v>4646</v>
      </c>
      <c r="AB25" s="117">
        <f t="shared" si="2"/>
        <v>5.102354594974521E-2</v>
      </c>
    </row>
    <row r="26" spans="1:28" x14ac:dyDescent="0.25">
      <c r="S26" s="115" t="s">
        <v>71</v>
      </c>
      <c r="T26" s="115"/>
      <c r="U26" s="116"/>
      <c r="V26" s="116">
        <v>1470</v>
      </c>
      <c r="W26" s="116">
        <v>1425</v>
      </c>
      <c r="X26" s="116">
        <v>1324</v>
      </c>
      <c r="Y26" s="112">
        <v>1204</v>
      </c>
      <c r="Z26" s="112">
        <v>1468</v>
      </c>
      <c r="AB26" s="117">
        <f t="shared" si="2"/>
        <v>1.6121946933755051E-2</v>
      </c>
    </row>
    <row r="27" spans="1:28" x14ac:dyDescent="0.25">
      <c r="S27" s="115" t="s">
        <v>72</v>
      </c>
      <c r="T27" s="115"/>
      <c r="U27" s="116"/>
      <c r="V27" s="116">
        <v>8111</v>
      </c>
      <c r="W27" s="116">
        <v>8479</v>
      </c>
      <c r="X27" s="116">
        <v>8399</v>
      </c>
      <c r="Y27" s="112">
        <v>8356</v>
      </c>
      <c r="Z27" s="112">
        <v>9065</v>
      </c>
      <c r="AB27" s="117">
        <f t="shared" si="2"/>
        <v>9.955412054120541E-2</v>
      </c>
    </row>
    <row r="28" spans="1:28" x14ac:dyDescent="0.25">
      <c r="S28" s="115" t="s">
        <v>73</v>
      </c>
      <c r="T28" s="115"/>
      <c r="U28" s="116"/>
      <c r="V28" s="116">
        <v>10573</v>
      </c>
      <c r="W28" s="116">
        <v>10907</v>
      </c>
      <c r="X28" s="116">
        <v>10838</v>
      </c>
      <c r="Y28" s="112">
        <v>10254</v>
      </c>
      <c r="Z28" s="112">
        <v>11642</v>
      </c>
      <c r="AB28" s="117">
        <f t="shared" si="2"/>
        <v>0.12785538569671412</v>
      </c>
    </row>
    <row r="29" spans="1:28" x14ac:dyDescent="0.25">
      <c r="S29" s="115" t="s">
        <v>74</v>
      </c>
      <c r="T29" s="115"/>
      <c r="U29" s="116"/>
      <c r="V29" s="116">
        <v>3936</v>
      </c>
      <c r="W29" s="116">
        <v>6110</v>
      </c>
      <c r="X29" s="116">
        <v>4308</v>
      </c>
      <c r="Y29" s="112">
        <v>4657</v>
      </c>
      <c r="Z29" s="112">
        <v>5232</v>
      </c>
      <c r="AB29" s="117">
        <f t="shared" si="2"/>
        <v>5.7459146020031632E-2</v>
      </c>
    </row>
    <row r="30" spans="1:28" x14ac:dyDescent="0.25">
      <c r="S30" s="115" t="s">
        <v>75</v>
      </c>
      <c r="T30" s="115"/>
      <c r="U30" s="116"/>
      <c r="V30" s="116">
        <v>6472</v>
      </c>
      <c r="W30" s="116">
        <v>5158</v>
      </c>
      <c r="X30" s="116">
        <v>6530</v>
      </c>
      <c r="Y30" s="112">
        <v>6142</v>
      </c>
      <c r="Z30" s="112">
        <v>6600</v>
      </c>
      <c r="AB30" s="117">
        <f t="shared" si="2"/>
        <v>7.2482867685819713E-2</v>
      </c>
    </row>
    <row r="31" spans="1:28" x14ac:dyDescent="0.25">
      <c r="S31" s="115" t="s">
        <v>76</v>
      </c>
      <c r="T31" s="115"/>
      <c r="U31" s="116"/>
      <c r="V31" s="116">
        <v>7450</v>
      </c>
      <c r="W31" s="116">
        <v>8067</v>
      </c>
      <c r="X31" s="116">
        <v>8281</v>
      </c>
      <c r="Y31" s="112">
        <v>9032</v>
      </c>
      <c r="Z31" s="112">
        <v>10116</v>
      </c>
      <c r="AB31" s="117">
        <f t="shared" si="2"/>
        <v>0.11109646810753822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2685</v>
      </c>
      <c r="W32" s="116">
        <v>2884</v>
      </c>
      <c r="X32" s="116">
        <v>2872</v>
      </c>
      <c r="Y32" s="112">
        <v>2685</v>
      </c>
      <c r="Z32" s="112">
        <v>2874</v>
      </c>
      <c r="AB32" s="117">
        <f t="shared" si="2"/>
        <v>3.1562994201370584E-2</v>
      </c>
    </row>
    <row r="33" spans="19:32" x14ac:dyDescent="0.25">
      <c r="S33" s="115" t="s">
        <v>78</v>
      </c>
      <c r="T33" s="115"/>
      <c r="U33" s="116"/>
      <c r="V33" s="116">
        <v>2820</v>
      </c>
      <c r="W33" s="116">
        <v>3036</v>
      </c>
      <c r="X33" s="116">
        <v>3083</v>
      </c>
      <c r="Y33" s="112">
        <v>2942</v>
      </c>
      <c r="Z33" s="112">
        <v>3069</v>
      </c>
      <c r="AB33" s="117">
        <f t="shared" si="2"/>
        <v>3.3704533473906166E-2</v>
      </c>
    </row>
    <row r="34" spans="19:32" x14ac:dyDescent="0.25">
      <c r="S34" s="118" t="s">
        <v>53</v>
      </c>
      <c r="T34" s="118"/>
      <c r="U34" s="119"/>
      <c r="V34" s="119">
        <v>80854</v>
      </c>
      <c r="W34" s="119">
        <v>83682</v>
      </c>
      <c r="X34" s="119">
        <v>82810</v>
      </c>
      <c r="Y34" s="120">
        <v>81807</v>
      </c>
      <c r="Z34" s="120">
        <v>91056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44612</v>
      </c>
      <c r="W37" s="112">
        <v>45160</v>
      </c>
      <c r="X37" s="112">
        <v>45695</v>
      </c>
      <c r="Y37" s="112">
        <v>44290</v>
      </c>
      <c r="Z37" s="112">
        <v>43601</v>
      </c>
      <c r="AB37" s="132">
        <f>Z37/Z40*100</f>
        <v>77.452303975556902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9667</v>
      </c>
      <c r="W38" s="112">
        <v>10623</v>
      </c>
      <c r="X38" s="112">
        <v>10686</v>
      </c>
      <c r="Y38" s="112">
        <v>10403</v>
      </c>
      <c r="Z38" s="112">
        <v>12693</v>
      </c>
      <c r="AB38" s="132">
        <f>Z38/Z40*100</f>
        <v>22.547696024443102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54279</v>
      </c>
      <c r="W40" s="112">
        <v>55783</v>
      </c>
      <c r="X40" s="112">
        <v>56381</v>
      </c>
      <c r="Y40" s="112">
        <v>54693</v>
      </c>
      <c r="Z40" s="112">
        <v>56294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16</v>
      </c>
      <c r="X44" s="112">
        <v>5</v>
      </c>
      <c r="Y44" s="112">
        <v>9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324</v>
      </c>
      <c r="W45" s="112">
        <v>328</v>
      </c>
      <c r="X45" s="112">
        <v>316</v>
      </c>
      <c r="Y45" s="112">
        <v>308</v>
      </c>
      <c r="Z45" s="112">
        <v>510</v>
      </c>
    </row>
    <row r="46" spans="19:32" x14ac:dyDescent="0.25">
      <c r="S46" s="115" t="s">
        <v>38</v>
      </c>
      <c r="T46" s="115"/>
      <c r="U46" s="112"/>
      <c r="V46" s="112">
        <v>1386</v>
      </c>
      <c r="W46" s="112">
        <v>1458</v>
      </c>
      <c r="X46" s="112">
        <v>1356</v>
      </c>
      <c r="Y46" s="112">
        <v>1289</v>
      </c>
      <c r="Z46" s="112">
        <v>1781</v>
      </c>
    </row>
    <row r="47" spans="19:32" x14ac:dyDescent="0.25">
      <c r="S47" s="115" t="s">
        <v>39</v>
      </c>
      <c r="T47" s="115"/>
      <c r="U47" s="112"/>
      <c r="V47" s="112">
        <v>4933</v>
      </c>
      <c r="W47" s="112">
        <v>4784</v>
      </c>
      <c r="X47" s="112">
        <v>4299</v>
      </c>
      <c r="Y47" s="112">
        <v>3704</v>
      </c>
      <c r="Z47" s="112">
        <v>4254</v>
      </c>
    </row>
    <row r="48" spans="19:32" x14ac:dyDescent="0.25">
      <c r="S48" s="115" t="s">
        <v>40</v>
      </c>
      <c r="T48" s="115"/>
      <c r="U48" s="112"/>
      <c r="V48" s="112">
        <v>8515</v>
      </c>
      <c r="W48" s="112">
        <v>9006</v>
      </c>
      <c r="X48" s="112">
        <v>8672</v>
      </c>
      <c r="Y48" s="112">
        <v>8372</v>
      </c>
      <c r="Z48" s="112">
        <v>8584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7712</v>
      </c>
      <c r="W49" s="112">
        <v>7855</v>
      </c>
      <c r="X49" s="112">
        <v>7803</v>
      </c>
      <c r="Y49" s="112">
        <v>7685</v>
      </c>
      <c r="Z49" s="112">
        <v>7947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Maribyrnong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5771</v>
      </c>
      <c r="W50" s="112">
        <v>5922</v>
      </c>
      <c r="X50" s="112">
        <v>6066</v>
      </c>
      <c r="Y50" s="112">
        <v>6096</v>
      </c>
      <c r="Z50" s="112">
        <v>6690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4345</v>
      </c>
      <c r="W51" s="112">
        <v>4527</v>
      </c>
      <c r="X51" s="112">
        <v>4462</v>
      </c>
      <c r="Y51" s="112">
        <v>4334</v>
      </c>
      <c r="Z51" s="112">
        <v>4698</v>
      </c>
    </row>
    <row r="52" spans="1:26" ht="15" customHeight="1" x14ac:dyDescent="0.25">
      <c r="S52" s="115" t="s">
        <v>44</v>
      </c>
      <c r="T52" s="115"/>
      <c r="U52" s="112"/>
      <c r="V52" s="112">
        <v>3452</v>
      </c>
      <c r="W52" s="112">
        <v>3397</v>
      </c>
      <c r="X52" s="112">
        <v>3408</v>
      </c>
      <c r="Y52" s="112">
        <v>3533</v>
      </c>
      <c r="Z52" s="112">
        <v>3727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2656</v>
      </c>
      <c r="W53" s="112">
        <v>2732</v>
      </c>
      <c r="X53" s="112">
        <v>2776</v>
      </c>
      <c r="Y53" s="112">
        <v>2754</v>
      </c>
      <c r="Z53" s="112">
        <v>3059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2106</v>
      </c>
      <c r="W54" s="112">
        <v>2101</v>
      </c>
      <c r="X54" s="112">
        <v>2144</v>
      </c>
      <c r="Y54" s="112">
        <v>2155</v>
      </c>
      <c r="Z54" s="112">
        <v>2353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1331</v>
      </c>
      <c r="W55" s="112">
        <v>1485</v>
      </c>
      <c r="X55" s="112">
        <v>1577</v>
      </c>
      <c r="Y55" s="112">
        <v>1572</v>
      </c>
      <c r="Z55" s="112">
        <v>1770</v>
      </c>
    </row>
    <row r="56" spans="1:26" ht="15" customHeight="1" x14ac:dyDescent="0.25">
      <c r="S56" s="115" t="s">
        <v>48</v>
      </c>
      <c r="T56" s="115"/>
      <c r="U56" s="112"/>
      <c r="V56" s="112">
        <v>500</v>
      </c>
      <c r="W56" s="112">
        <v>542</v>
      </c>
      <c r="X56" s="112">
        <v>581</v>
      </c>
      <c r="Y56" s="112">
        <v>722</v>
      </c>
      <c r="Z56" s="112">
        <v>861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186</v>
      </c>
      <c r="W57" s="112">
        <v>193</v>
      </c>
      <c r="X57" s="112">
        <v>186</v>
      </c>
      <c r="Y57" s="112">
        <v>209</v>
      </c>
      <c r="Z57" s="112">
        <v>233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42</v>
      </c>
      <c r="W58" s="112">
        <v>62</v>
      </c>
      <c r="X58" s="112">
        <v>63</v>
      </c>
      <c r="Y58" s="112">
        <v>76</v>
      </c>
      <c r="Z58" s="112">
        <v>75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32</v>
      </c>
      <c r="W59" s="112">
        <v>24</v>
      </c>
      <c r="X59" s="112">
        <v>32</v>
      </c>
      <c r="Y59" s="112">
        <v>28</v>
      </c>
      <c r="Z59" s="112">
        <v>23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</v>
      </c>
      <c r="W60" s="112">
        <v>18</v>
      </c>
      <c r="X60" s="112">
        <v>13</v>
      </c>
      <c r="Y60" s="112">
        <v>11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43319</v>
      </c>
      <c r="W61" s="112">
        <v>44456</v>
      </c>
      <c r="X61" s="112">
        <v>43766</v>
      </c>
      <c r="Y61" s="112">
        <v>42857</v>
      </c>
      <c r="Z61" s="112">
        <v>46595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10</v>
      </c>
      <c r="X63" s="112">
        <v>12</v>
      </c>
      <c r="Y63" s="112">
        <v>8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385</v>
      </c>
      <c r="W64" s="112">
        <v>452</v>
      </c>
      <c r="X64" s="112">
        <v>434</v>
      </c>
      <c r="Y64" s="112">
        <v>453</v>
      </c>
      <c r="Z64" s="112">
        <v>711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Maribyrnong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1469</v>
      </c>
      <c r="W65" s="112">
        <v>1473</v>
      </c>
      <c r="X65" s="112">
        <v>1377</v>
      </c>
      <c r="Y65" s="112">
        <v>1352</v>
      </c>
      <c r="Z65" s="112">
        <v>1924</v>
      </c>
    </row>
    <row r="66" spans="1:26" x14ac:dyDescent="0.25">
      <c r="S66" s="115" t="s">
        <v>39</v>
      </c>
      <c r="T66" s="115"/>
      <c r="U66" s="112"/>
      <c r="V66" s="112">
        <v>3963</v>
      </c>
      <c r="W66" s="112">
        <v>4191</v>
      </c>
      <c r="X66" s="112">
        <v>3795</v>
      </c>
      <c r="Y66" s="112">
        <v>3526</v>
      </c>
      <c r="Z66" s="112">
        <v>4306</v>
      </c>
    </row>
    <row r="67" spans="1:26" x14ac:dyDescent="0.25">
      <c r="S67" s="115" t="s">
        <v>40</v>
      </c>
      <c r="T67" s="115"/>
      <c r="U67" s="112"/>
      <c r="V67" s="112">
        <v>7332</v>
      </c>
      <c r="W67" s="112">
        <v>7419</v>
      </c>
      <c r="X67" s="112">
        <v>7399</v>
      </c>
      <c r="Y67" s="112">
        <v>7001</v>
      </c>
      <c r="Z67" s="112">
        <v>7815</v>
      </c>
    </row>
    <row r="68" spans="1:26" x14ac:dyDescent="0.25">
      <c r="S68" s="115" t="s">
        <v>41</v>
      </c>
      <c r="T68" s="115"/>
      <c r="U68" s="112"/>
      <c r="V68" s="112">
        <v>6499</v>
      </c>
      <c r="W68" s="112">
        <v>6778</v>
      </c>
      <c r="X68" s="112">
        <v>6859</v>
      </c>
      <c r="Y68" s="112">
        <v>6979</v>
      </c>
      <c r="Z68" s="112">
        <v>7741</v>
      </c>
    </row>
    <row r="69" spans="1:26" x14ac:dyDescent="0.25">
      <c r="S69" s="115" t="s">
        <v>42</v>
      </c>
      <c r="T69" s="115"/>
      <c r="U69" s="112"/>
      <c r="V69" s="112">
        <v>4873</v>
      </c>
      <c r="W69" s="112">
        <v>5253</v>
      </c>
      <c r="X69" s="112">
        <v>5412</v>
      </c>
      <c r="Y69" s="112">
        <v>5432</v>
      </c>
      <c r="Z69" s="112">
        <v>6110</v>
      </c>
    </row>
    <row r="70" spans="1:26" x14ac:dyDescent="0.25">
      <c r="S70" s="115" t="s">
        <v>43</v>
      </c>
      <c r="T70" s="115"/>
      <c r="U70" s="112"/>
      <c r="V70" s="112">
        <v>3783</v>
      </c>
      <c r="W70" s="112">
        <v>3888</v>
      </c>
      <c r="X70" s="112">
        <v>3937</v>
      </c>
      <c r="Y70" s="112">
        <v>4116</v>
      </c>
      <c r="Z70" s="112">
        <v>4396</v>
      </c>
    </row>
    <row r="71" spans="1:26" x14ac:dyDescent="0.25">
      <c r="S71" s="115" t="s">
        <v>44</v>
      </c>
      <c r="T71" s="115"/>
      <c r="U71" s="112"/>
      <c r="V71" s="112">
        <v>3196</v>
      </c>
      <c r="W71" s="112">
        <v>3351</v>
      </c>
      <c r="X71" s="112">
        <v>3399</v>
      </c>
      <c r="Y71" s="112">
        <v>3431</v>
      </c>
      <c r="Z71" s="112">
        <v>3830</v>
      </c>
    </row>
    <row r="72" spans="1:26" x14ac:dyDescent="0.25">
      <c r="S72" s="115" t="s">
        <v>45</v>
      </c>
      <c r="T72" s="115"/>
      <c r="U72" s="112"/>
      <c r="V72" s="112">
        <v>2447</v>
      </c>
      <c r="W72" s="112">
        <v>2571</v>
      </c>
      <c r="X72" s="112">
        <v>2552</v>
      </c>
      <c r="Y72" s="112">
        <v>2577</v>
      </c>
      <c r="Z72" s="112">
        <v>2925</v>
      </c>
    </row>
    <row r="73" spans="1:26" x14ac:dyDescent="0.25">
      <c r="S73" s="115" t="s">
        <v>46</v>
      </c>
      <c r="T73" s="115"/>
      <c r="U73" s="112"/>
      <c r="V73" s="112">
        <v>1889</v>
      </c>
      <c r="W73" s="112">
        <v>1950</v>
      </c>
      <c r="X73" s="112">
        <v>1947</v>
      </c>
      <c r="Y73" s="112">
        <v>1977</v>
      </c>
      <c r="Z73" s="112">
        <v>2172</v>
      </c>
    </row>
    <row r="74" spans="1:26" x14ac:dyDescent="0.25">
      <c r="S74" s="115" t="s">
        <v>47</v>
      </c>
      <c r="T74" s="115"/>
      <c r="U74" s="112"/>
      <c r="V74" s="112">
        <v>1075</v>
      </c>
      <c r="W74" s="112">
        <v>1233</v>
      </c>
      <c r="X74" s="112">
        <v>1241</v>
      </c>
      <c r="Y74" s="112">
        <v>1316</v>
      </c>
      <c r="Z74" s="112">
        <v>1604</v>
      </c>
    </row>
    <row r="75" spans="1:26" x14ac:dyDescent="0.25">
      <c r="S75" s="115" t="s">
        <v>48</v>
      </c>
      <c r="T75" s="115"/>
      <c r="U75" s="112"/>
      <c r="V75" s="112">
        <v>398</v>
      </c>
      <c r="W75" s="112">
        <v>421</v>
      </c>
      <c r="X75" s="112">
        <v>454</v>
      </c>
      <c r="Y75" s="112">
        <v>502</v>
      </c>
      <c r="Z75" s="112">
        <v>597</v>
      </c>
    </row>
    <row r="76" spans="1:26" x14ac:dyDescent="0.25">
      <c r="S76" s="115" t="s">
        <v>49</v>
      </c>
      <c r="T76" s="115"/>
      <c r="U76" s="112"/>
      <c r="V76" s="112">
        <v>132</v>
      </c>
      <c r="W76" s="112">
        <v>159</v>
      </c>
      <c r="X76" s="112">
        <v>164</v>
      </c>
      <c r="Y76" s="112">
        <v>180</v>
      </c>
      <c r="Z76" s="112">
        <v>194</v>
      </c>
    </row>
    <row r="77" spans="1:26" x14ac:dyDescent="0.25">
      <c r="S77" s="115" t="s">
        <v>50</v>
      </c>
      <c r="T77" s="115"/>
      <c r="U77" s="112"/>
      <c r="V77" s="112">
        <v>28</v>
      </c>
      <c r="W77" s="112">
        <v>29</v>
      </c>
      <c r="X77" s="112">
        <v>32</v>
      </c>
      <c r="Y77" s="112">
        <v>38</v>
      </c>
      <c r="Z77" s="112">
        <v>53</v>
      </c>
    </row>
    <row r="78" spans="1:26" x14ac:dyDescent="0.25">
      <c r="S78" s="115" t="s">
        <v>51</v>
      </c>
      <c r="T78" s="115"/>
      <c r="U78" s="112"/>
      <c r="V78" s="112">
        <v>23</v>
      </c>
      <c r="W78" s="112">
        <v>22</v>
      </c>
      <c r="X78" s="112">
        <v>17</v>
      </c>
      <c r="Y78" s="112">
        <v>15</v>
      </c>
      <c r="Z78" s="112">
        <v>19</v>
      </c>
    </row>
    <row r="79" spans="1:26" x14ac:dyDescent="0.25">
      <c r="S79" s="115" t="s">
        <v>52</v>
      </c>
      <c r="T79" s="115"/>
      <c r="U79" s="112"/>
      <c r="V79" s="112">
        <v>33</v>
      </c>
      <c r="W79" s="112">
        <v>22</v>
      </c>
      <c r="X79" s="112">
        <v>25</v>
      </c>
      <c r="Y79" s="112">
        <v>24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37539</v>
      </c>
      <c r="W80" s="112">
        <v>39224</v>
      </c>
      <c r="X80" s="112">
        <v>39047</v>
      </c>
      <c r="Y80" s="112">
        <v>38927</v>
      </c>
      <c r="Z80" s="112">
        <v>44431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Maribyrnong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3500</v>
      </c>
      <c r="W83" s="112">
        <v>3566</v>
      </c>
      <c r="X83" s="112">
        <v>3655</v>
      </c>
      <c r="Y83" s="112">
        <v>3641</v>
      </c>
      <c r="Z83" s="112">
        <v>3756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6140</v>
      </c>
      <c r="W84" s="112">
        <v>6446</v>
      </c>
      <c r="X84" s="112">
        <v>6700</v>
      </c>
      <c r="Y84" s="112">
        <v>6645</v>
      </c>
      <c r="Z84" s="112">
        <v>6860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3380</v>
      </c>
      <c r="W85" s="112">
        <v>3469</v>
      </c>
      <c r="X85" s="112">
        <v>3432</v>
      </c>
      <c r="Y85" s="112">
        <v>3221</v>
      </c>
      <c r="Z85" s="112">
        <v>3242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91,055</v>
      </c>
      <c r="D86" s="96">
        <f t="shared" ref="D86:D91" si="4">AD4</f>
        <v>0.11304656080775488</v>
      </c>
      <c r="E86" s="97">
        <f t="shared" ref="E86:E91" si="5">AD4</f>
        <v>0.11304656080775488</v>
      </c>
      <c r="F86" s="96">
        <f t="shared" ref="F86:F91" si="6">AF4</f>
        <v>0.12608211723967355</v>
      </c>
      <c r="G86" s="97">
        <f t="shared" ref="G86:G91" si="7">AF4</f>
        <v>0.12608211723967355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1853</v>
      </c>
      <c r="W86" s="112">
        <v>1989</v>
      </c>
      <c r="X86" s="112">
        <v>1935</v>
      </c>
      <c r="Y86" s="112">
        <v>1910</v>
      </c>
      <c r="Z86" s="112">
        <v>1919</v>
      </c>
    </row>
    <row r="87" spans="1:30" ht="15" customHeight="1" x14ac:dyDescent="0.25">
      <c r="A87" s="98" t="s">
        <v>4</v>
      </c>
      <c r="B87" s="49"/>
      <c r="C87" s="57" t="str">
        <f t="shared" si="3"/>
        <v>46,591</v>
      </c>
      <c r="D87" s="96">
        <f t="shared" si="4"/>
        <v>8.712695708985696E-2</v>
      </c>
      <c r="E87" s="97">
        <f t="shared" si="5"/>
        <v>8.712695708985696E-2</v>
      </c>
      <c r="F87" s="96">
        <f t="shared" si="6"/>
        <v>7.5607165943300414E-2</v>
      </c>
      <c r="G87" s="97">
        <f t="shared" si="7"/>
        <v>7.5607165943300414E-2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2008</v>
      </c>
      <c r="W87" s="112">
        <v>2123</v>
      </c>
      <c r="X87" s="112">
        <v>2070</v>
      </c>
      <c r="Y87" s="112">
        <v>2069</v>
      </c>
      <c r="Z87" s="112">
        <v>2144</v>
      </c>
    </row>
    <row r="88" spans="1:30" ht="15" customHeight="1" x14ac:dyDescent="0.25">
      <c r="A88" s="98" t="s">
        <v>5</v>
      </c>
      <c r="B88" s="49"/>
      <c r="C88" s="57" t="str">
        <f t="shared" si="3"/>
        <v>44,429</v>
      </c>
      <c r="D88" s="96">
        <f t="shared" si="4"/>
        <v>0.14134148534436242</v>
      </c>
      <c r="E88" s="97">
        <f t="shared" si="5"/>
        <v>0.14134148534436242</v>
      </c>
      <c r="F88" s="96">
        <f t="shared" si="6"/>
        <v>0.18347939586052586</v>
      </c>
      <c r="G88" s="97">
        <f t="shared" si="7"/>
        <v>0.18347939586052586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1782</v>
      </c>
      <c r="W88" s="112">
        <v>1688</v>
      </c>
      <c r="X88" s="112">
        <v>1681</v>
      </c>
      <c r="Y88" s="112">
        <v>1585</v>
      </c>
      <c r="Z88" s="112">
        <v>1638</v>
      </c>
    </row>
    <row r="89" spans="1:30" ht="15" customHeight="1" x14ac:dyDescent="0.25">
      <c r="A89" s="49" t="s">
        <v>6</v>
      </c>
      <c r="B89" s="49"/>
      <c r="C89" s="57" t="str">
        <f t="shared" si="3"/>
        <v>56,297</v>
      </c>
      <c r="D89" s="96">
        <f t="shared" si="4"/>
        <v>2.9270879040514952E-2</v>
      </c>
      <c r="E89" s="97">
        <f t="shared" si="5"/>
        <v>2.9270879040514952E-2</v>
      </c>
      <c r="F89" s="96">
        <f t="shared" si="6"/>
        <v>3.7197391208224406E-2</v>
      </c>
      <c r="G89" s="97">
        <f t="shared" si="7"/>
        <v>3.7197391208224406E-2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1853</v>
      </c>
      <c r="W89" s="112">
        <v>1874</v>
      </c>
      <c r="X89" s="112">
        <v>1807</v>
      </c>
      <c r="Y89" s="112">
        <v>1754</v>
      </c>
      <c r="Z89" s="112">
        <v>1747</v>
      </c>
    </row>
    <row r="90" spans="1:30" ht="15" customHeight="1" x14ac:dyDescent="0.25">
      <c r="A90" s="49" t="s">
        <v>96</v>
      </c>
      <c r="B90" s="49"/>
      <c r="C90" s="57" t="str">
        <f t="shared" si="3"/>
        <v>$50,180</v>
      </c>
      <c r="D90" s="96">
        <f t="shared" si="4"/>
        <v>-1.3532876930425486E-3</v>
      </c>
      <c r="E90" s="97">
        <f t="shared" si="5"/>
        <v>-1.3532876930425486E-3</v>
      </c>
      <c r="F90" s="96">
        <f t="shared" si="6"/>
        <v>0.11705975980321237</v>
      </c>
      <c r="G90" s="97">
        <f t="shared" si="7"/>
        <v>0.11705975980321237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3156</v>
      </c>
      <c r="W90" s="112">
        <v>3273</v>
      </c>
      <c r="X90" s="112">
        <v>3190</v>
      </c>
      <c r="Y90" s="112">
        <v>2909</v>
      </c>
      <c r="Z90" s="112">
        <v>2908</v>
      </c>
    </row>
    <row r="91" spans="1:30" ht="15" customHeight="1" x14ac:dyDescent="0.25">
      <c r="A91" s="49" t="s">
        <v>7</v>
      </c>
      <c r="B91" s="49"/>
      <c r="C91" s="57" t="str">
        <f t="shared" si="3"/>
        <v>$4,271.3 mil</v>
      </c>
      <c r="D91" s="96">
        <f t="shared" si="4"/>
        <v>8.4158415971008704E-2</v>
      </c>
      <c r="E91" s="97">
        <f t="shared" si="5"/>
        <v>8.4158415971008704E-2</v>
      </c>
      <c r="F91" s="96">
        <f t="shared" si="6"/>
        <v>0.27694511777690156</v>
      </c>
      <c r="G91" s="97">
        <f t="shared" si="7"/>
        <v>0.27694511777690156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28997</v>
      </c>
      <c r="W91" s="112">
        <v>29730</v>
      </c>
      <c r="X91" s="112">
        <v>29809</v>
      </c>
      <c r="Y91" s="112">
        <v>28625</v>
      </c>
      <c r="Z91" s="112">
        <v>29016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2743</v>
      </c>
      <c r="W93" s="112">
        <v>2833</v>
      </c>
      <c r="X93" s="112">
        <v>2978</v>
      </c>
      <c r="Y93" s="112">
        <v>2951</v>
      </c>
      <c r="Z93" s="112">
        <v>3158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6913</v>
      </c>
      <c r="W94" s="112">
        <v>7215</v>
      </c>
      <c r="X94" s="112">
        <v>7493</v>
      </c>
      <c r="Y94" s="112">
        <v>7610</v>
      </c>
      <c r="Z94" s="112">
        <v>7897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824</v>
      </c>
      <c r="W95" s="112">
        <v>860</v>
      </c>
      <c r="X95" s="112">
        <v>850</v>
      </c>
      <c r="Y95" s="112">
        <v>836</v>
      </c>
      <c r="Z95" s="112">
        <v>967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2859</v>
      </c>
      <c r="W96" s="112">
        <v>3014</v>
      </c>
      <c r="X96" s="112">
        <v>3068</v>
      </c>
      <c r="Y96" s="112">
        <v>2963</v>
      </c>
      <c r="Z96" s="112">
        <v>3182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3947</v>
      </c>
      <c r="W97" s="112">
        <v>4096</v>
      </c>
      <c r="X97" s="112">
        <v>4066</v>
      </c>
      <c r="Y97" s="112">
        <v>4048</v>
      </c>
      <c r="Z97" s="112">
        <v>4099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2118</v>
      </c>
      <c r="W98" s="112">
        <v>2148</v>
      </c>
      <c r="X98" s="112">
        <v>2098</v>
      </c>
      <c r="Y98" s="112">
        <v>2068</v>
      </c>
      <c r="Z98" s="112">
        <v>2201</v>
      </c>
    </row>
    <row r="99" spans="1:32" ht="15" customHeight="1" x14ac:dyDescent="0.25">
      <c r="S99" s="115" t="s">
        <v>197</v>
      </c>
      <c r="T99" s="115"/>
      <c r="U99" s="112"/>
      <c r="V99" s="112">
        <v>285</v>
      </c>
      <c r="W99" s="112">
        <v>284</v>
      </c>
      <c r="X99" s="112">
        <v>288</v>
      </c>
      <c r="Y99" s="112">
        <v>332</v>
      </c>
      <c r="Z99" s="112">
        <v>351</v>
      </c>
    </row>
    <row r="100" spans="1:32" ht="15" customHeight="1" x14ac:dyDescent="0.25">
      <c r="S100" s="115" t="s">
        <v>58</v>
      </c>
      <c r="T100" s="115"/>
      <c r="U100" s="112"/>
      <c r="V100" s="112">
        <v>1587</v>
      </c>
      <c r="W100" s="112">
        <v>1655</v>
      </c>
      <c r="X100" s="112">
        <v>1713</v>
      </c>
      <c r="Y100" s="112">
        <v>1581</v>
      </c>
      <c r="Z100" s="112">
        <v>1663</v>
      </c>
    </row>
    <row r="101" spans="1:32" x14ac:dyDescent="0.25">
      <c r="A101" s="18"/>
      <c r="S101" s="118" t="s">
        <v>53</v>
      </c>
      <c r="T101" s="118"/>
      <c r="U101" s="112"/>
      <c r="V101" s="112">
        <v>25281</v>
      </c>
      <c r="W101" s="112">
        <v>26054</v>
      </c>
      <c r="X101" s="112">
        <v>26573</v>
      </c>
      <c r="Y101" s="112">
        <v>26053</v>
      </c>
      <c r="Z101" s="112">
        <v>27258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62535</v>
      </c>
      <c r="W104" s="112">
        <v>64171</v>
      </c>
      <c r="X104" s="112">
        <v>64510</v>
      </c>
      <c r="Y104" s="112">
        <v>63170</v>
      </c>
      <c r="Z104" s="112">
        <v>71330</v>
      </c>
      <c r="AB104" s="109" t="str">
        <f>TEXT(Z104,"###,###")</f>
        <v>71,330</v>
      </c>
      <c r="AD104" s="130">
        <f>Z104/($Z$4)*100</f>
        <v>78.337268683762559</v>
      </c>
      <c r="AF104" s="109"/>
    </row>
    <row r="105" spans="1:32" x14ac:dyDescent="0.25">
      <c r="S105" s="115" t="s">
        <v>17</v>
      </c>
      <c r="T105" s="115"/>
      <c r="U105" s="112"/>
      <c r="V105" s="112">
        <v>12449</v>
      </c>
      <c r="W105" s="112">
        <v>13511</v>
      </c>
      <c r="X105" s="112">
        <v>13147</v>
      </c>
      <c r="Y105" s="112">
        <v>13300</v>
      </c>
      <c r="Z105" s="112">
        <v>14575</v>
      </c>
      <c r="AB105" s="109" t="str">
        <f>TEXT(Z105,"###,###")</f>
        <v>14,575</v>
      </c>
      <c r="AD105" s="130">
        <f>Z105/($Z$4)*100</f>
        <v>16.00680907144034</v>
      </c>
      <c r="AF105" s="109"/>
    </row>
    <row r="106" spans="1:32" x14ac:dyDescent="0.25">
      <c r="S106" s="118" t="s">
        <v>53</v>
      </c>
      <c r="T106" s="118"/>
      <c r="U106" s="120"/>
      <c r="V106" s="120">
        <v>74984</v>
      </c>
      <c r="W106" s="120">
        <v>77682</v>
      </c>
      <c r="X106" s="120">
        <v>77657</v>
      </c>
      <c r="Y106" s="120">
        <v>76470</v>
      </c>
      <c r="Z106" s="120">
        <v>85905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12567</v>
      </c>
      <c r="W108" s="112">
        <v>11334</v>
      </c>
      <c r="X108" s="112">
        <v>11575</v>
      </c>
      <c r="Y108" s="112">
        <v>10891</v>
      </c>
      <c r="Z108" s="112">
        <v>12121</v>
      </c>
      <c r="AB108" s="109" t="str">
        <f>TEXT(Z108,"###,###")</f>
        <v>12,121</v>
      </c>
      <c r="AD108" s="130">
        <f>Z108/($Z$4)*100</f>
        <v>13.311734665861295</v>
      </c>
      <c r="AF108" s="109"/>
    </row>
    <row r="109" spans="1:32" x14ac:dyDescent="0.25">
      <c r="S109" s="115" t="s">
        <v>20</v>
      </c>
      <c r="T109" s="115"/>
      <c r="U109" s="112"/>
      <c r="V109" s="112">
        <v>10259</v>
      </c>
      <c r="W109" s="112">
        <v>10017</v>
      </c>
      <c r="X109" s="112">
        <v>10200</v>
      </c>
      <c r="Y109" s="112">
        <v>10723</v>
      </c>
      <c r="Z109" s="112">
        <v>12118</v>
      </c>
      <c r="AB109" s="109" t="str">
        <f>TEXT(Z109,"###,###")</f>
        <v>12,118</v>
      </c>
      <c r="AD109" s="130">
        <f>Z109/($Z$4)*100</f>
        <v>13.308439953874032</v>
      </c>
      <c r="AF109" s="109"/>
    </row>
    <row r="110" spans="1:32" x14ac:dyDescent="0.25">
      <c r="S110" s="115" t="s">
        <v>21</v>
      </c>
      <c r="T110" s="115"/>
      <c r="U110" s="112"/>
      <c r="V110" s="112">
        <v>17156</v>
      </c>
      <c r="W110" s="112">
        <v>18995</v>
      </c>
      <c r="X110" s="112">
        <v>17884</v>
      </c>
      <c r="Y110" s="112">
        <v>17347</v>
      </c>
      <c r="Z110" s="112">
        <v>19425</v>
      </c>
      <c r="AB110" s="109" t="str">
        <f>TEXT(Z110,"###,###")</f>
        <v>19,425</v>
      </c>
      <c r="AD110" s="130">
        <f>Z110/($Z$4)*100</f>
        <v>21.333260117511394</v>
      </c>
      <c r="AF110" s="109"/>
    </row>
    <row r="111" spans="1:32" x14ac:dyDescent="0.25">
      <c r="S111" s="115" t="s">
        <v>22</v>
      </c>
      <c r="T111" s="115"/>
      <c r="U111" s="112"/>
      <c r="V111" s="112">
        <v>35220</v>
      </c>
      <c r="W111" s="112">
        <v>37524</v>
      </c>
      <c r="X111" s="112">
        <v>37393</v>
      </c>
      <c r="Y111" s="112">
        <v>37509</v>
      </c>
      <c r="Z111" s="112">
        <v>42238</v>
      </c>
      <c r="AB111" s="109" t="str">
        <f>TEXT(Z111,"###,###")</f>
        <v>42,238</v>
      </c>
      <c r="AD111" s="130">
        <f>Z111/($Z$4)*100</f>
        <v>46.387348305968921</v>
      </c>
      <c r="AF111" s="109"/>
    </row>
    <row r="112" spans="1:32" x14ac:dyDescent="0.25">
      <c r="S112" s="118" t="s">
        <v>53</v>
      </c>
      <c r="T112" s="118"/>
      <c r="U112" s="112"/>
      <c r="V112" s="112">
        <v>80856</v>
      </c>
      <c r="W112" s="112">
        <v>83681</v>
      </c>
      <c r="X112" s="112">
        <v>82813</v>
      </c>
      <c r="Y112" s="112">
        <v>81807</v>
      </c>
      <c r="Z112" s="112">
        <v>91057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37.380000000000003</v>
      </c>
      <c r="W118" s="131">
        <v>37.47</v>
      </c>
      <c r="X118" s="131">
        <v>37.81</v>
      </c>
      <c r="Y118" s="131">
        <v>38.409999999999997</v>
      </c>
      <c r="Z118" s="131">
        <v>38.549999999999997</v>
      </c>
      <c r="AB118" s="109" t="str">
        <f>TEXT(Z118,"##.0")</f>
        <v>38.6</v>
      </c>
    </row>
    <row r="120" spans="19:32" x14ac:dyDescent="0.25">
      <c r="S120" s="101" t="s">
        <v>98</v>
      </c>
      <c r="T120" s="112"/>
      <c r="U120" s="112"/>
      <c r="V120" s="112">
        <v>46574</v>
      </c>
      <c r="W120" s="112">
        <v>47526</v>
      </c>
      <c r="X120" s="112">
        <v>48091</v>
      </c>
      <c r="Y120" s="112">
        <v>46331</v>
      </c>
      <c r="Z120" s="112">
        <v>47837</v>
      </c>
      <c r="AB120" s="109" t="str">
        <f>TEXT(Z120,"###,###")</f>
        <v>47,837</v>
      </c>
    </row>
    <row r="121" spans="19:32" x14ac:dyDescent="0.25">
      <c r="S121" s="101" t="s">
        <v>99</v>
      </c>
      <c r="T121" s="112"/>
      <c r="U121" s="112"/>
      <c r="V121" s="112">
        <v>2984</v>
      </c>
      <c r="W121" s="112">
        <v>3148</v>
      </c>
      <c r="X121" s="112">
        <v>3103</v>
      </c>
      <c r="Y121" s="112">
        <v>3018</v>
      </c>
      <c r="Z121" s="112">
        <v>2832</v>
      </c>
      <c r="AB121" s="109" t="str">
        <f>TEXT(Z121,"###,###")</f>
        <v>2,832</v>
      </c>
    </row>
    <row r="122" spans="19:32" x14ac:dyDescent="0.25">
      <c r="S122" s="101" t="s">
        <v>100</v>
      </c>
      <c r="T122" s="112"/>
      <c r="U122" s="112"/>
      <c r="V122" s="112">
        <v>4721</v>
      </c>
      <c r="W122" s="112">
        <v>5104</v>
      </c>
      <c r="X122" s="112">
        <v>5193</v>
      </c>
      <c r="Y122" s="112">
        <v>5349</v>
      </c>
      <c r="Z122" s="112">
        <v>5628</v>
      </c>
      <c r="AB122" s="109" t="str">
        <f>TEXT(Z122,"###,###")</f>
        <v>5,628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51295</v>
      </c>
      <c r="W124" s="112">
        <v>52630</v>
      </c>
      <c r="X124" s="112">
        <v>53284</v>
      </c>
      <c r="Y124" s="112">
        <v>51680</v>
      </c>
      <c r="Z124" s="112">
        <v>53465</v>
      </c>
      <c r="AB124" s="109" t="str">
        <f>TEXT(Z124,"###,###")</f>
        <v>53,465</v>
      </c>
      <c r="AD124" s="127">
        <f>Z124/$Z$7*100</f>
        <v>94.969536565003466</v>
      </c>
    </row>
    <row r="125" spans="19:32" x14ac:dyDescent="0.25">
      <c r="S125" s="101" t="s">
        <v>102</v>
      </c>
      <c r="T125" s="112"/>
      <c r="U125" s="112"/>
      <c r="V125" s="112">
        <v>7705</v>
      </c>
      <c r="W125" s="112">
        <v>8252</v>
      </c>
      <c r="X125" s="112">
        <v>8296</v>
      </c>
      <c r="Y125" s="112">
        <v>8367</v>
      </c>
      <c r="Z125" s="112">
        <v>8460</v>
      </c>
      <c r="AB125" s="109" t="str">
        <f>TEXT(Z125,"###,###")</f>
        <v>8,460</v>
      </c>
      <c r="AD125" s="127">
        <f>Z125/$Z$7*100</f>
        <v>15.02744373590067</v>
      </c>
    </row>
    <row r="127" spans="19:32" x14ac:dyDescent="0.25">
      <c r="S127" s="101" t="s">
        <v>103</v>
      </c>
      <c r="T127" s="112"/>
      <c r="U127" s="112"/>
      <c r="V127" s="112">
        <v>28995</v>
      </c>
      <c r="W127" s="112">
        <v>29729</v>
      </c>
      <c r="X127" s="112">
        <v>29815</v>
      </c>
      <c r="Y127" s="112">
        <v>28626</v>
      </c>
      <c r="Z127" s="112">
        <v>29015</v>
      </c>
      <c r="AB127" s="109" t="str">
        <f>TEXT(Z127,"###,###")</f>
        <v>29,015</v>
      </c>
      <c r="AD127" s="127">
        <f>Z127/$Z$7*100</f>
        <v>51.539158392099047</v>
      </c>
    </row>
    <row r="128" spans="19:32" x14ac:dyDescent="0.25">
      <c r="S128" s="101" t="s">
        <v>104</v>
      </c>
      <c r="T128" s="112"/>
      <c r="U128" s="112"/>
      <c r="V128" s="112">
        <v>25286</v>
      </c>
      <c r="W128" s="112">
        <v>26051</v>
      </c>
      <c r="X128" s="112">
        <v>26568</v>
      </c>
      <c r="Y128" s="112">
        <v>26055</v>
      </c>
      <c r="Z128" s="112">
        <v>27258</v>
      </c>
      <c r="AB128" s="109" t="str">
        <f>TEXT(Z128,"###,###")</f>
        <v>27,258</v>
      </c>
      <c r="AD128" s="127">
        <f>Z128/$Z$7*100</f>
        <v>48.418210561841661</v>
      </c>
    </row>
    <row r="130" spans="19:20" x14ac:dyDescent="0.25">
      <c r="S130" s="101" t="s">
        <v>280</v>
      </c>
      <c r="T130" s="127">
        <v>84.972556264099325</v>
      </c>
    </row>
    <row r="131" spans="19:20" x14ac:dyDescent="0.25">
      <c r="S131" s="101" t="s">
        <v>281</v>
      </c>
      <c r="T131" s="127">
        <v>5.0304634349965367</v>
      </c>
    </row>
    <row r="132" spans="19:20" x14ac:dyDescent="0.25">
      <c r="S132" s="101" t="s">
        <v>282</v>
      </c>
      <c r="T132" s="127">
        <v>9.9969803009041325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F5E1DE-4621-418E-B9C6-C6DAEB9D26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06FCEF3-002F-4FFF-9281-59587CDD55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B9EDE38-A95A-4A15-A455-C685F9824D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02EECD-9286-4545-ADD2-B1824E3BFB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91726-753A-4BE8-B696-959EA7356652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151</v>
      </c>
      <c r="T1" s="99"/>
      <c r="U1" s="99"/>
      <c r="V1" s="99"/>
      <c r="W1" s="99"/>
      <c r="X1" s="99"/>
      <c r="Y1" s="100" t="s">
        <v>241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151</v>
      </c>
      <c r="Y3" s="105" t="s">
        <v>241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8.43 Maroondah,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91251</v>
      </c>
      <c r="W4" s="108">
        <v>92831</v>
      </c>
      <c r="X4" s="108">
        <v>91280</v>
      </c>
      <c r="Y4" s="108">
        <v>91429</v>
      </c>
      <c r="Z4" s="108">
        <v>98974</v>
      </c>
      <c r="AB4" s="109" t="str">
        <f>TEXT(Z4,"###,###")</f>
        <v>98,974</v>
      </c>
      <c r="AD4" s="110">
        <f>Z4/Y4-1</f>
        <v>8.2523050673199982E-2</v>
      </c>
      <c r="AF4" s="110">
        <f>Z4/V4-1</f>
        <v>8.463468893491588E-2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45255</v>
      </c>
      <c r="W5" s="108">
        <v>45793</v>
      </c>
      <c r="X5" s="108">
        <v>44792</v>
      </c>
      <c r="Y5" s="108">
        <v>44889</v>
      </c>
      <c r="Z5" s="108">
        <v>48053</v>
      </c>
      <c r="AB5" s="109" t="str">
        <f>TEXT(Z5,"###,###")</f>
        <v>48,053</v>
      </c>
      <c r="AD5" s="110">
        <f t="shared" ref="AD5:AD9" si="0">Z5/Y5-1</f>
        <v>7.0484974047093862E-2</v>
      </c>
      <c r="AF5" s="110">
        <f t="shared" ref="AF5:AF9" si="1">Z5/V5-1</f>
        <v>6.1827422384266972E-2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45992</v>
      </c>
      <c r="W6" s="108">
        <v>47036</v>
      </c>
      <c r="X6" s="108">
        <v>46493</v>
      </c>
      <c r="Y6" s="108">
        <v>46490</v>
      </c>
      <c r="Z6" s="108">
        <v>50871</v>
      </c>
      <c r="AB6" s="109" t="str">
        <f>TEXT(Z6,"###,###")</f>
        <v>50,871</v>
      </c>
      <c r="AD6" s="110">
        <f t="shared" si="0"/>
        <v>9.4235319423531916E-2</v>
      </c>
      <c r="AF6" s="110">
        <f t="shared" si="1"/>
        <v>0.10608366672464786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65538</v>
      </c>
      <c r="W7" s="108">
        <v>66270</v>
      </c>
      <c r="X7" s="108">
        <v>66601</v>
      </c>
      <c r="Y7" s="108">
        <v>66146</v>
      </c>
      <c r="Z7" s="108">
        <v>67470</v>
      </c>
      <c r="AB7" s="109" t="str">
        <f>TEXT(Z7,"###,###")</f>
        <v>67,470</v>
      </c>
      <c r="AD7" s="110">
        <f t="shared" si="0"/>
        <v>2.0016327517914823E-2</v>
      </c>
      <c r="AF7" s="110">
        <f t="shared" si="1"/>
        <v>2.9479080838597405E-2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98,974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67,470</v>
      </c>
      <c r="P8" s="67"/>
      <c r="S8" s="107" t="s">
        <v>83</v>
      </c>
      <c r="T8" s="108"/>
      <c r="U8" s="108"/>
      <c r="V8" s="108">
        <v>45869.09</v>
      </c>
      <c r="W8" s="108">
        <v>47026</v>
      </c>
      <c r="X8" s="108">
        <v>48121.16</v>
      </c>
      <c r="Y8" s="108">
        <v>50686.79</v>
      </c>
      <c r="Z8" s="108">
        <v>51022.58</v>
      </c>
      <c r="AB8" s="109" t="str">
        <f>TEXT(Z8,"$###,###")</f>
        <v>$51,023</v>
      </c>
      <c r="AD8" s="110">
        <f t="shared" si="0"/>
        <v>6.624803030533144E-3</v>
      </c>
      <c r="AF8" s="110">
        <f t="shared" si="1"/>
        <v>0.11235213081401896</v>
      </c>
    </row>
    <row r="9" spans="1:32" x14ac:dyDescent="0.25">
      <c r="A9" s="30" t="s">
        <v>14</v>
      </c>
      <c r="B9" s="71"/>
      <c r="C9" s="72"/>
      <c r="D9" s="73">
        <f>AD104</f>
        <v>78.42766787237052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49.922928709055874</v>
      </c>
      <c r="P9" s="74" t="s">
        <v>84</v>
      </c>
      <c r="S9" s="107" t="s">
        <v>7</v>
      </c>
      <c r="T9" s="108"/>
      <c r="U9" s="108"/>
      <c r="V9" s="108">
        <v>3946939426</v>
      </c>
      <c r="W9" s="108">
        <v>4128480202</v>
      </c>
      <c r="X9" s="108">
        <v>4301807650</v>
      </c>
      <c r="Y9" s="108">
        <v>4473758218</v>
      </c>
      <c r="Z9" s="108">
        <v>4770003691</v>
      </c>
      <c r="AB9" s="109" t="str">
        <f>TEXT(Z9/1000000,"$#,###.0")&amp;" mil"</f>
        <v>$4,770.0 mil</v>
      </c>
      <c r="AD9" s="110">
        <f t="shared" si="0"/>
        <v>6.6218480875445573E-2</v>
      </c>
      <c r="AF9" s="110">
        <f t="shared" si="1"/>
        <v>0.20853227682648501</v>
      </c>
    </row>
    <row r="10" spans="1:32" x14ac:dyDescent="0.25">
      <c r="A10" s="30" t="s">
        <v>17</v>
      </c>
      <c r="B10" s="71"/>
      <c r="C10" s="72"/>
      <c r="D10" s="73">
        <f>AD105</f>
        <v>16.339644755188232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50.004446420631389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87.114273010226768</v>
      </c>
      <c r="P11" s="74" t="s">
        <v>84</v>
      </c>
      <c r="S11" s="107" t="s">
        <v>29</v>
      </c>
      <c r="T11" s="112"/>
      <c r="U11" s="112"/>
      <c r="V11" s="112">
        <v>83070</v>
      </c>
      <c r="W11" s="112">
        <v>84557</v>
      </c>
      <c r="X11" s="112">
        <v>82867</v>
      </c>
      <c r="Y11" s="112">
        <v>82828</v>
      </c>
      <c r="Z11" s="112">
        <v>90281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5.3949903660886322</v>
      </c>
      <c r="P12" s="74" t="s">
        <v>84</v>
      </c>
      <c r="S12" s="107" t="s">
        <v>30</v>
      </c>
      <c r="T12" s="112"/>
      <c r="U12" s="112"/>
      <c r="V12" s="112">
        <v>8175</v>
      </c>
      <c r="W12" s="112">
        <v>8273</v>
      </c>
      <c r="X12" s="112">
        <v>8419</v>
      </c>
      <c r="Y12" s="112">
        <v>8601</v>
      </c>
      <c r="Z12" s="112">
        <v>8692</v>
      </c>
    </row>
    <row r="13" spans="1:32" ht="15" customHeight="1" x14ac:dyDescent="0.25">
      <c r="A13" s="30" t="s">
        <v>19</v>
      </c>
      <c r="B13" s="72"/>
      <c r="C13" s="72"/>
      <c r="D13" s="73">
        <f>AD108</f>
        <v>13.972356376422091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7.4922187638950639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15.332309495423042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23.024228585285027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18.356306506595523</v>
      </c>
      <c r="P15" s="74" t="s">
        <v>84</v>
      </c>
      <c r="S15" s="115" t="s">
        <v>60</v>
      </c>
      <c r="T15" s="115"/>
      <c r="U15" s="116"/>
      <c r="V15" s="116">
        <v>345</v>
      </c>
      <c r="W15" s="116">
        <v>352</v>
      </c>
      <c r="X15" s="116">
        <v>406</v>
      </c>
      <c r="Y15" s="112">
        <v>448</v>
      </c>
      <c r="Z15" s="112">
        <v>459</v>
      </c>
      <c r="AB15" s="117">
        <f t="shared" ref="AB15:AB34" si="2">IF(Z15="np",0,Z15/$Z$34)</f>
        <v>4.6374878758486905E-3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42.446501101299333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81.643693493404484</v>
      </c>
      <c r="P16" s="37" t="s">
        <v>84</v>
      </c>
      <c r="S16" s="115" t="s">
        <v>61</v>
      </c>
      <c r="T16" s="115"/>
      <c r="U16" s="116"/>
      <c r="V16" s="116">
        <v>81</v>
      </c>
      <c r="W16" s="116">
        <v>83</v>
      </c>
      <c r="X16" s="116">
        <v>104</v>
      </c>
      <c r="Y16" s="112">
        <v>94</v>
      </c>
      <c r="Z16" s="112">
        <v>85</v>
      </c>
      <c r="AB16" s="117">
        <f t="shared" si="2"/>
        <v>8.5879405108309085E-4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6519</v>
      </c>
      <c r="W17" s="116">
        <v>6430</v>
      </c>
      <c r="X17" s="116">
        <v>5958</v>
      </c>
      <c r="Y17" s="112">
        <v>6094</v>
      </c>
      <c r="Z17" s="112">
        <v>6440</v>
      </c>
      <c r="AB17" s="117">
        <f t="shared" si="2"/>
        <v>6.5066278693824767E-2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548</v>
      </c>
      <c r="W18" s="116">
        <v>583</v>
      </c>
      <c r="X18" s="116">
        <v>613</v>
      </c>
      <c r="Y18" s="112">
        <v>626</v>
      </c>
      <c r="Z18" s="112">
        <v>605</v>
      </c>
      <c r="AB18" s="117">
        <f t="shared" si="2"/>
        <v>6.1125929518267052E-3</v>
      </c>
    </row>
    <row r="19" spans="1:28" x14ac:dyDescent="0.25">
      <c r="A19" s="63" t="str">
        <f>$S$1&amp;" ("&amp;$V$2&amp;" to "&amp;$Z$2&amp;")"</f>
        <v>Maroondah (2017-18 to 2021-22)</v>
      </c>
      <c r="B19" s="63"/>
      <c r="C19" s="63"/>
      <c r="D19" s="63"/>
      <c r="E19" s="63"/>
      <c r="F19" s="63"/>
      <c r="G19" s="63" t="str">
        <f>$S$1&amp;" ("&amp;$V$2&amp;" to "&amp;$Z$2&amp;")"</f>
        <v>Maroondah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7654</v>
      </c>
      <c r="W19" s="116">
        <v>7799</v>
      </c>
      <c r="X19" s="116">
        <v>7623</v>
      </c>
      <c r="Y19" s="112">
        <v>7677</v>
      </c>
      <c r="Z19" s="112">
        <v>7974</v>
      </c>
      <c r="AB19" s="117">
        <f t="shared" si="2"/>
        <v>8.0564985451018423E-2</v>
      </c>
    </row>
    <row r="20" spans="1:28" x14ac:dyDescent="0.25">
      <c r="S20" s="115" t="s">
        <v>65</v>
      </c>
      <c r="T20" s="115"/>
      <c r="U20" s="116"/>
      <c r="V20" s="116">
        <v>4615</v>
      </c>
      <c r="W20" s="116">
        <v>4473</v>
      </c>
      <c r="X20" s="116">
        <v>4220</v>
      </c>
      <c r="Y20" s="112">
        <v>4279</v>
      </c>
      <c r="Z20" s="112">
        <v>4461</v>
      </c>
      <c r="AB20" s="117">
        <f t="shared" si="2"/>
        <v>4.5071532492725511E-2</v>
      </c>
    </row>
    <row r="21" spans="1:28" x14ac:dyDescent="0.25">
      <c r="S21" s="115" t="s">
        <v>66</v>
      </c>
      <c r="T21" s="115"/>
      <c r="U21" s="116"/>
      <c r="V21" s="116">
        <v>8570</v>
      </c>
      <c r="W21" s="116">
        <v>8553</v>
      </c>
      <c r="X21" s="116">
        <v>8754</v>
      </c>
      <c r="Y21" s="112">
        <v>9169</v>
      </c>
      <c r="Z21" s="112">
        <v>10043</v>
      </c>
      <c r="AB21" s="117">
        <f t="shared" si="2"/>
        <v>0.10146904300032331</v>
      </c>
    </row>
    <row r="22" spans="1:28" x14ac:dyDescent="0.25">
      <c r="S22" s="115" t="s">
        <v>67</v>
      </c>
      <c r="T22" s="115"/>
      <c r="U22" s="116"/>
      <c r="V22" s="116">
        <v>4474</v>
      </c>
      <c r="W22" s="116">
        <v>4860</v>
      </c>
      <c r="X22" s="116">
        <v>5055</v>
      </c>
      <c r="Y22" s="112">
        <v>5105</v>
      </c>
      <c r="Z22" s="112">
        <v>6136</v>
      </c>
      <c r="AB22" s="117">
        <f t="shared" si="2"/>
        <v>6.1994827028774652E-2</v>
      </c>
    </row>
    <row r="23" spans="1:28" x14ac:dyDescent="0.25">
      <c r="S23" s="115" t="s">
        <v>68</v>
      </c>
      <c r="T23" s="115"/>
      <c r="U23" s="116"/>
      <c r="V23" s="116">
        <v>2283</v>
      </c>
      <c r="W23" s="116">
        <v>2299</v>
      </c>
      <c r="X23" s="116">
        <v>2283</v>
      </c>
      <c r="Y23" s="112">
        <v>2297</v>
      </c>
      <c r="Z23" s="112">
        <v>2696</v>
      </c>
      <c r="AB23" s="117">
        <f t="shared" si="2"/>
        <v>2.7238926608470739E-2</v>
      </c>
    </row>
    <row r="24" spans="1:28" x14ac:dyDescent="0.25">
      <c r="S24" s="115" t="s">
        <v>69</v>
      </c>
      <c r="T24" s="115"/>
      <c r="U24" s="116"/>
      <c r="V24" s="116">
        <v>1781</v>
      </c>
      <c r="W24" s="116">
        <v>1814</v>
      </c>
      <c r="X24" s="116">
        <v>1727</v>
      </c>
      <c r="Y24" s="112">
        <v>1594</v>
      </c>
      <c r="Z24" s="112">
        <v>1727</v>
      </c>
      <c r="AB24" s="117">
        <f t="shared" si="2"/>
        <v>1.7448674426123505E-2</v>
      </c>
    </row>
    <row r="25" spans="1:28" x14ac:dyDescent="0.25">
      <c r="S25" s="115" t="s">
        <v>70</v>
      </c>
      <c r="T25" s="115"/>
      <c r="U25" s="116"/>
      <c r="V25" s="116">
        <v>3916</v>
      </c>
      <c r="W25" s="116">
        <v>4011</v>
      </c>
      <c r="X25" s="116">
        <v>4054</v>
      </c>
      <c r="Y25" s="112">
        <v>4053</v>
      </c>
      <c r="Z25" s="112">
        <v>4602</v>
      </c>
      <c r="AB25" s="117">
        <f t="shared" si="2"/>
        <v>4.6496120271580989E-2</v>
      </c>
    </row>
    <row r="26" spans="1:28" x14ac:dyDescent="0.25">
      <c r="S26" s="115" t="s">
        <v>71</v>
      </c>
      <c r="T26" s="115"/>
      <c r="U26" s="116"/>
      <c r="V26" s="116">
        <v>1822</v>
      </c>
      <c r="W26" s="116">
        <v>1673</v>
      </c>
      <c r="X26" s="116">
        <v>1638</v>
      </c>
      <c r="Y26" s="112">
        <v>1578</v>
      </c>
      <c r="Z26" s="112">
        <v>1601</v>
      </c>
      <c r="AB26" s="117">
        <f t="shared" si="2"/>
        <v>1.6175638538635628E-2</v>
      </c>
    </row>
    <row r="27" spans="1:28" x14ac:dyDescent="0.25">
      <c r="S27" s="115" t="s">
        <v>72</v>
      </c>
      <c r="T27" s="115"/>
      <c r="U27" s="116"/>
      <c r="V27" s="116">
        <v>7973</v>
      </c>
      <c r="W27" s="116">
        <v>8350</v>
      </c>
      <c r="X27" s="116">
        <v>8140</v>
      </c>
      <c r="Y27" s="112">
        <v>8348</v>
      </c>
      <c r="Z27" s="112">
        <v>9065</v>
      </c>
      <c r="AB27" s="117">
        <f t="shared" si="2"/>
        <v>9.1587859683155512E-2</v>
      </c>
    </row>
    <row r="28" spans="1:28" x14ac:dyDescent="0.25">
      <c r="S28" s="115" t="s">
        <v>73</v>
      </c>
      <c r="T28" s="115"/>
      <c r="U28" s="116"/>
      <c r="V28" s="116">
        <v>7502</v>
      </c>
      <c r="W28" s="116">
        <v>7622</v>
      </c>
      <c r="X28" s="116">
        <v>7562</v>
      </c>
      <c r="Y28" s="112">
        <v>7145</v>
      </c>
      <c r="Z28" s="112">
        <v>7584</v>
      </c>
      <c r="AB28" s="117">
        <f t="shared" si="2"/>
        <v>7.662463627546072E-2</v>
      </c>
    </row>
    <row r="29" spans="1:28" x14ac:dyDescent="0.25">
      <c r="S29" s="115" t="s">
        <v>74</v>
      </c>
      <c r="T29" s="115"/>
      <c r="U29" s="116"/>
      <c r="V29" s="116">
        <v>4197</v>
      </c>
      <c r="W29" s="116">
        <v>7314</v>
      </c>
      <c r="X29" s="116">
        <v>4404</v>
      </c>
      <c r="Y29" s="112">
        <v>4496</v>
      </c>
      <c r="Z29" s="112">
        <v>5191</v>
      </c>
      <c r="AB29" s="117">
        <f t="shared" si="2"/>
        <v>5.2447057872615582E-2</v>
      </c>
    </row>
    <row r="30" spans="1:28" x14ac:dyDescent="0.25">
      <c r="S30" s="115" t="s">
        <v>75</v>
      </c>
      <c r="T30" s="115"/>
      <c r="U30" s="116"/>
      <c r="V30" s="116">
        <v>8598</v>
      </c>
      <c r="W30" s="116">
        <v>6633</v>
      </c>
      <c r="X30" s="116">
        <v>8757</v>
      </c>
      <c r="Y30" s="112">
        <v>8401</v>
      </c>
      <c r="Z30" s="112">
        <v>9020</v>
      </c>
      <c r="AB30" s="117">
        <f t="shared" si="2"/>
        <v>9.1133204009052698E-2</v>
      </c>
    </row>
    <row r="31" spans="1:28" x14ac:dyDescent="0.25">
      <c r="S31" s="115" t="s">
        <v>76</v>
      </c>
      <c r="T31" s="115"/>
      <c r="U31" s="116"/>
      <c r="V31" s="116">
        <v>11054</v>
      </c>
      <c r="W31" s="116">
        <v>11446</v>
      </c>
      <c r="X31" s="116">
        <v>11865</v>
      </c>
      <c r="Y31" s="112">
        <v>12380</v>
      </c>
      <c r="Z31" s="112">
        <v>13568</v>
      </c>
      <c r="AB31" s="117">
        <f t="shared" si="2"/>
        <v>0.13708373747171032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1914</v>
      </c>
      <c r="W32" s="116">
        <v>2032</v>
      </c>
      <c r="X32" s="116">
        <v>2064</v>
      </c>
      <c r="Y32" s="112">
        <v>1965</v>
      </c>
      <c r="Z32" s="112">
        <v>2109</v>
      </c>
      <c r="AB32" s="117">
        <f t="shared" si="2"/>
        <v>2.1308195926285162E-2</v>
      </c>
    </row>
    <row r="33" spans="19:32" x14ac:dyDescent="0.25">
      <c r="S33" s="115" t="s">
        <v>78</v>
      </c>
      <c r="T33" s="115"/>
      <c r="U33" s="116"/>
      <c r="V33" s="116">
        <v>3651</v>
      </c>
      <c r="W33" s="116">
        <v>3667</v>
      </c>
      <c r="X33" s="116">
        <v>3641</v>
      </c>
      <c r="Y33" s="112">
        <v>3666</v>
      </c>
      <c r="Z33" s="112">
        <v>3852</v>
      </c>
      <c r="AB33" s="117">
        <f t="shared" si="2"/>
        <v>3.8918525703200778E-2</v>
      </c>
    </row>
    <row r="34" spans="19:32" x14ac:dyDescent="0.25">
      <c r="S34" s="118" t="s">
        <v>53</v>
      </c>
      <c r="T34" s="118"/>
      <c r="U34" s="119"/>
      <c r="V34" s="119">
        <v>91249</v>
      </c>
      <c r="W34" s="119">
        <v>92832</v>
      </c>
      <c r="X34" s="119">
        <v>91284</v>
      </c>
      <c r="Y34" s="120">
        <v>91429</v>
      </c>
      <c r="Z34" s="120">
        <v>98976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55332</v>
      </c>
      <c r="W37" s="112">
        <v>55270</v>
      </c>
      <c r="X37" s="112">
        <v>55775</v>
      </c>
      <c r="Y37" s="112">
        <v>55713</v>
      </c>
      <c r="Z37" s="112">
        <v>55085</v>
      </c>
      <c r="AB37" s="132">
        <f>Z37/Z40*100</f>
        <v>81.643693493404484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10206</v>
      </c>
      <c r="W38" s="112">
        <v>11004</v>
      </c>
      <c r="X38" s="112">
        <v>10819</v>
      </c>
      <c r="Y38" s="112">
        <v>10436</v>
      </c>
      <c r="Z38" s="112">
        <v>12385</v>
      </c>
      <c r="AB38" s="132">
        <f>Z38/Z40*100</f>
        <v>18.356306506595523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65538</v>
      </c>
      <c r="W40" s="112">
        <v>66274</v>
      </c>
      <c r="X40" s="112">
        <v>66594</v>
      </c>
      <c r="Y40" s="112">
        <v>66149</v>
      </c>
      <c r="Z40" s="112">
        <v>67470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15</v>
      </c>
      <c r="X44" s="112">
        <v>16</v>
      </c>
      <c r="Y44" s="112">
        <v>11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705</v>
      </c>
      <c r="W45" s="112">
        <v>783</v>
      </c>
      <c r="X45" s="112">
        <v>724</v>
      </c>
      <c r="Y45" s="112">
        <v>759</v>
      </c>
      <c r="Z45" s="112">
        <v>1123</v>
      </c>
    </row>
    <row r="46" spans="19:32" x14ac:dyDescent="0.25">
      <c r="S46" s="115" t="s">
        <v>38</v>
      </c>
      <c r="T46" s="115"/>
      <c r="U46" s="112"/>
      <c r="V46" s="112">
        <v>2430</v>
      </c>
      <c r="W46" s="112">
        <v>2438</v>
      </c>
      <c r="X46" s="112">
        <v>2352</v>
      </c>
      <c r="Y46" s="112">
        <v>2342</v>
      </c>
      <c r="Z46" s="112">
        <v>2876</v>
      </c>
    </row>
    <row r="47" spans="19:32" x14ac:dyDescent="0.25">
      <c r="S47" s="115" t="s">
        <v>39</v>
      </c>
      <c r="T47" s="115"/>
      <c r="U47" s="112"/>
      <c r="V47" s="112">
        <v>4123</v>
      </c>
      <c r="W47" s="112">
        <v>4204</v>
      </c>
      <c r="X47" s="112">
        <v>3966</v>
      </c>
      <c r="Y47" s="112">
        <v>3896</v>
      </c>
      <c r="Z47" s="112">
        <v>4307</v>
      </c>
    </row>
    <row r="48" spans="19:32" x14ac:dyDescent="0.25">
      <c r="S48" s="115" t="s">
        <v>40</v>
      </c>
      <c r="T48" s="115"/>
      <c r="U48" s="112"/>
      <c r="V48" s="112">
        <v>5349</v>
      </c>
      <c r="W48" s="112">
        <v>5428</v>
      </c>
      <c r="X48" s="112">
        <v>5295</v>
      </c>
      <c r="Y48" s="112">
        <v>5282</v>
      </c>
      <c r="Z48" s="112">
        <v>5319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5555</v>
      </c>
      <c r="W49" s="112">
        <v>5552</v>
      </c>
      <c r="X49" s="112">
        <v>5394</v>
      </c>
      <c r="Y49" s="112">
        <v>5328</v>
      </c>
      <c r="Z49" s="112">
        <v>5786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Maroondah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5342</v>
      </c>
      <c r="W50" s="112">
        <v>5401</v>
      </c>
      <c r="X50" s="112">
        <v>5381</v>
      </c>
      <c r="Y50" s="112">
        <v>5455</v>
      </c>
      <c r="Z50" s="112">
        <v>5584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4593</v>
      </c>
      <c r="W51" s="112">
        <v>4676</v>
      </c>
      <c r="X51" s="112">
        <v>4596</v>
      </c>
      <c r="Y51" s="112">
        <v>4712</v>
      </c>
      <c r="Z51" s="112">
        <v>5001</v>
      </c>
    </row>
    <row r="52" spans="1:26" ht="15" customHeight="1" x14ac:dyDescent="0.25">
      <c r="S52" s="115" t="s">
        <v>44</v>
      </c>
      <c r="T52" s="115"/>
      <c r="U52" s="112"/>
      <c r="V52" s="112">
        <v>4503</v>
      </c>
      <c r="W52" s="112">
        <v>4443</v>
      </c>
      <c r="X52" s="112">
        <v>4514</v>
      </c>
      <c r="Y52" s="112">
        <v>4431</v>
      </c>
      <c r="Z52" s="112">
        <v>4557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4004</v>
      </c>
      <c r="W53" s="112">
        <v>3926</v>
      </c>
      <c r="X53" s="112">
        <v>3862</v>
      </c>
      <c r="Y53" s="112">
        <v>3894</v>
      </c>
      <c r="Z53" s="112">
        <v>4187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3607</v>
      </c>
      <c r="W54" s="112">
        <v>3690</v>
      </c>
      <c r="X54" s="112">
        <v>3541</v>
      </c>
      <c r="Y54" s="112">
        <v>3531</v>
      </c>
      <c r="Z54" s="112">
        <v>3659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2689</v>
      </c>
      <c r="W55" s="112">
        <v>2760</v>
      </c>
      <c r="X55" s="112">
        <v>2684</v>
      </c>
      <c r="Y55" s="112">
        <v>2763</v>
      </c>
      <c r="Z55" s="112">
        <v>2940</v>
      </c>
    </row>
    <row r="56" spans="1:26" ht="15" customHeight="1" x14ac:dyDescent="0.25">
      <c r="S56" s="115" t="s">
        <v>48</v>
      </c>
      <c r="T56" s="115"/>
      <c r="U56" s="112"/>
      <c r="V56" s="112">
        <v>1359</v>
      </c>
      <c r="W56" s="112">
        <v>1426</v>
      </c>
      <c r="X56" s="112">
        <v>1453</v>
      </c>
      <c r="Y56" s="112">
        <v>1462</v>
      </c>
      <c r="Z56" s="112">
        <v>1625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583</v>
      </c>
      <c r="W57" s="112">
        <v>620</v>
      </c>
      <c r="X57" s="112">
        <v>601</v>
      </c>
      <c r="Y57" s="112">
        <v>623</v>
      </c>
      <c r="Z57" s="112">
        <v>629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226</v>
      </c>
      <c r="W58" s="112">
        <v>230</v>
      </c>
      <c r="X58" s="112">
        <v>244</v>
      </c>
      <c r="Y58" s="112">
        <v>226</v>
      </c>
      <c r="Z58" s="112">
        <v>298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90</v>
      </c>
      <c r="W59" s="112">
        <v>114</v>
      </c>
      <c r="X59" s="112">
        <v>105</v>
      </c>
      <c r="Y59" s="112">
        <v>103</v>
      </c>
      <c r="Z59" s="112">
        <v>96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79</v>
      </c>
      <c r="W60" s="112">
        <v>80</v>
      </c>
      <c r="X60" s="112">
        <v>71</v>
      </c>
      <c r="Y60" s="112">
        <v>71</v>
      </c>
      <c r="Z60" s="112">
        <v>63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45257</v>
      </c>
      <c r="W61" s="112">
        <v>45794</v>
      </c>
      <c r="X61" s="112">
        <v>44790</v>
      </c>
      <c r="Y61" s="112">
        <v>44889</v>
      </c>
      <c r="Z61" s="112">
        <v>48053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13</v>
      </c>
      <c r="X63" s="112">
        <v>8</v>
      </c>
      <c r="Y63" s="112">
        <v>9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847</v>
      </c>
      <c r="W64" s="112">
        <v>897</v>
      </c>
      <c r="X64" s="112">
        <v>805</v>
      </c>
      <c r="Y64" s="112">
        <v>918</v>
      </c>
      <c r="Z64" s="112">
        <v>1352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Maroondah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2627</v>
      </c>
      <c r="W65" s="112">
        <v>2657</v>
      </c>
      <c r="X65" s="112">
        <v>2516</v>
      </c>
      <c r="Y65" s="112">
        <v>2546</v>
      </c>
      <c r="Z65" s="112">
        <v>3061</v>
      </c>
    </row>
    <row r="66" spans="1:26" x14ac:dyDescent="0.25">
      <c r="S66" s="115" t="s">
        <v>39</v>
      </c>
      <c r="T66" s="115"/>
      <c r="U66" s="112"/>
      <c r="V66" s="112">
        <v>4496</v>
      </c>
      <c r="W66" s="112">
        <v>4447</v>
      </c>
      <c r="X66" s="112">
        <v>4251</v>
      </c>
      <c r="Y66" s="112">
        <v>4344</v>
      </c>
      <c r="Z66" s="112">
        <v>4633</v>
      </c>
    </row>
    <row r="67" spans="1:26" x14ac:dyDescent="0.25">
      <c r="S67" s="115" t="s">
        <v>40</v>
      </c>
      <c r="T67" s="115"/>
      <c r="U67" s="112"/>
      <c r="V67" s="112">
        <v>5465</v>
      </c>
      <c r="W67" s="112">
        <v>5695</v>
      </c>
      <c r="X67" s="112">
        <v>5643</v>
      </c>
      <c r="Y67" s="112">
        <v>5346</v>
      </c>
      <c r="Z67" s="112">
        <v>5633</v>
      </c>
    </row>
    <row r="68" spans="1:26" x14ac:dyDescent="0.25">
      <c r="S68" s="115" t="s">
        <v>41</v>
      </c>
      <c r="T68" s="115"/>
      <c r="U68" s="112"/>
      <c r="V68" s="112">
        <v>5429</v>
      </c>
      <c r="W68" s="112">
        <v>5436</v>
      </c>
      <c r="X68" s="112">
        <v>5450</v>
      </c>
      <c r="Y68" s="112">
        <v>5344</v>
      </c>
      <c r="Z68" s="112">
        <v>5770</v>
      </c>
    </row>
    <row r="69" spans="1:26" x14ac:dyDescent="0.25">
      <c r="S69" s="115" t="s">
        <v>42</v>
      </c>
      <c r="T69" s="115"/>
      <c r="U69" s="112"/>
      <c r="V69" s="112">
        <v>4928</v>
      </c>
      <c r="W69" s="112">
        <v>5288</v>
      </c>
      <c r="X69" s="112">
        <v>5306</v>
      </c>
      <c r="Y69" s="112">
        <v>5518</v>
      </c>
      <c r="Z69" s="112">
        <v>6098</v>
      </c>
    </row>
    <row r="70" spans="1:26" x14ac:dyDescent="0.25">
      <c r="S70" s="115" t="s">
        <v>43</v>
      </c>
      <c r="T70" s="115"/>
      <c r="U70" s="112"/>
      <c r="V70" s="112">
        <v>4545</v>
      </c>
      <c r="W70" s="112">
        <v>4519</v>
      </c>
      <c r="X70" s="112">
        <v>4531</v>
      </c>
      <c r="Y70" s="112">
        <v>4595</v>
      </c>
      <c r="Z70" s="112">
        <v>5215</v>
      </c>
    </row>
    <row r="71" spans="1:26" x14ac:dyDescent="0.25">
      <c r="S71" s="115" t="s">
        <v>44</v>
      </c>
      <c r="T71" s="115"/>
      <c r="U71" s="112"/>
      <c r="V71" s="112">
        <v>5026</v>
      </c>
      <c r="W71" s="112">
        <v>4990</v>
      </c>
      <c r="X71" s="112">
        <v>4891</v>
      </c>
      <c r="Y71" s="112">
        <v>4694</v>
      </c>
      <c r="Z71" s="112">
        <v>4878</v>
      </c>
    </row>
    <row r="72" spans="1:26" x14ac:dyDescent="0.25">
      <c r="S72" s="115" t="s">
        <v>45</v>
      </c>
      <c r="T72" s="115"/>
      <c r="U72" s="112"/>
      <c r="V72" s="112">
        <v>4288</v>
      </c>
      <c r="W72" s="112">
        <v>4394</v>
      </c>
      <c r="X72" s="112">
        <v>4427</v>
      </c>
      <c r="Y72" s="112">
        <v>4451</v>
      </c>
      <c r="Z72" s="112">
        <v>4948</v>
      </c>
    </row>
    <row r="73" spans="1:26" x14ac:dyDescent="0.25">
      <c r="S73" s="115" t="s">
        <v>46</v>
      </c>
      <c r="T73" s="115"/>
      <c r="U73" s="112"/>
      <c r="V73" s="112">
        <v>3735</v>
      </c>
      <c r="W73" s="112">
        <v>3868</v>
      </c>
      <c r="X73" s="112">
        <v>3756</v>
      </c>
      <c r="Y73" s="112">
        <v>3816</v>
      </c>
      <c r="Z73" s="112">
        <v>3977</v>
      </c>
    </row>
    <row r="74" spans="1:26" x14ac:dyDescent="0.25">
      <c r="S74" s="115" t="s">
        <v>47</v>
      </c>
      <c r="T74" s="115"/>
      <c r="U74" s="112"/>
      <c r="V74" s="112">
        <v>2518</v>
      </c>
      <c r="W74" s="112">
        <v>2650</v>
      </c>
      <c r="X74" s="112">
        <v>2679</v>
      </c>
      <c r="Y74" s="112">
        <v>2683</v>
      </c>
      <c r="Z74" s="112">
        <v>2885</v>
      </c>
    </row>
    <row r="75" spans="1:26" x14ac:dyDescent="0.25">
      <c r="S75" s="115" t="s">
        <v>48</v>
      </c>
      <c r="T75" s="115"/>
      <c r="U75" s="112"/>
      <c r="V75" s="112">
        <v>1159</v>
      </c>
      <c r="W75" s="112">
        <v>1205</v>
      </c>
      <c r="X75" s="112">
        <v>1277</v>
      </c>
      <c r="Y75" s="112">
        <v>1296</v>
      </c>
      <c r="Z75" s="112">
        <v>1411</v>
      </c>
    </row>
    <row r="76" spans="1:26" x14ac:dyDescent="0.25">
      <c r="S76" s="115" t="s">
        <v>49</v>
      </c>
      <c r="T76" s="115"/>
      <c r="U76" s="112"/>
      <c r="V76" s="112">
        <v>458</v>
      </c>
      <c r="W76" s="112">
        <v>524</v>
      </c>
      <c r="X76" s="112">
        <v>510</v>
      </c>
      <c r="Y76" s="112">
        <v>507</v>
      </c>
      <c r="Z76" s="112">
        <v>552</v>
      </c>
    </row>
    <row r="77" spans="1:26" x14ac:dyDescent="0.25">
      <c r="S77" s="115" t="s">
        <v>50</v>
      </c>
      <c r="T77" s="115"/>
      <c r="U77" s="112"/>
      <c r="V77" s="112">
        <v>191</v>
      </c>
      <c r="W77" s="112">
        <v>191</v>
      </c>
      <c r="X77" s="112">
        <v>208</v>
      </c>
      <c r="Y77" s="112">
        <v>191</v>
      </c>
      <c r="Z77" s="112">
        <v>203</v>
      </c>
    </row>
    <row r="78" spans="1:26" x14ac:dyDescent="0.25">
      <c r="S78" s="115" t="s">
        <v>51</v>
      </c>
      <c r="T78" s="115"/>
      <c r="U78" s="112"/>
      <c r="V78" s="112">
        <v>141</v>
      </c>
      <c r="W78" s="112">
        <v>144</v>
      </c>
      <c r="X78" s="112">
        <v>116</v>
      </c>
      <c r="Y78" s="112">
        <v>120</v>
      </c>
      <c r="Z78" s="112">
        <v>118</v>
      </c>
    </row>
    <row r="79" spans="1:26" x14ac:dyDescent="0.25">
      <c r="S79" s="115" t="s">
        <v>52</v>
      </c>
      <c r="T79" s="115"/>
      <c r="U79" s="112"/>
      <c r="V79" s="112">
        <v>112</v>
      </c>
      <c r="W79" s="112">
        <v>115</v>
      </c>
      <c r="X79" s="112">
        <v>114</v>
      </c>
      <c r="Y79" s="112">
        <v>112</v>
      </c>
      <c r="Z79" s="112">
        <v>103</v>
      </c>
    </row>
    <row r="80" spans="1:26" x14ac:dyDescent="0.25">
      <c r="S80" s="118" t="s">
        <v>53</v>
      </c>
      <c r="T80" s="118"/>
      <c r="U80" s="112"/>
      <c r="V80" s="112">
        <v>45989</v>
      </c>
      <c r="W80" s="112">
        <v>47039</v>
      </c>
      <c r="X80" s="112">
        <v>46492</v>
      </c>
      <c r="Y80" s="112">
        <v>46490</v>
      </c>
      <c r="Z80" s="112">
        <v>50868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Maroondah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4694</v>
      </c>
      <c r="W83" s="112">
        <v>4735</v>
      </c>
      <c r="X83" s="112">
        <v>4853</v>
      </c>
      <c r="Y83" s="112">
        <v>4775</v>
      </c>
      <c r="Z83" s="112">
        <v>4800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6083</v>
      </c>
      <c r="W84" s="112">
        <v>6367</v>
      </c>
      <c r="X84" s="112">
        <v>6503</v>
      </c>
      <c r="Y84" s="112">
        <v>6519</v>
      </c>
      <c r="Z84" s="112">
        <v>6767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6184</v>
      </c>
      <c r="W85" s="112">
        <v>6276</v>
      </c>
      <c r="X85" s="112">
        <v>6231</v>
      </c>
      <c r="Y85" s="112">
        <v>6102</v>
      </c>
      <c r="Z85" s="112">
        <v>6142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98,974</v>
      </c>
      <c r="D86" s="96">
        <f t="shared" ref="D86:D91" si="4">AD4</f>
        <v>8.2523050673199982E-2</v>
      </c>
      <c r="E86" s="97">
        <f t="shared" ref="E86:E91" si="5">AD4</f>
        <v>8.2523050673199982E-2</v>
      </c>
      <c r="F86" s="96">
        <f t="shared" ref="F86:F91" si="6">AF4</f>
        <v>8.463468893491588E-2</v>
      </c>
      <c r="G86" s="97">
        <f t="shared" ref="G86:G91" si="7">AF4</f>
        <v>8.463468893491588E-2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1809</v>
      </c>
      <c r="W86" s="112">
        <v>1861</v>
      </c>
      <c r="X86" s="112">
        <v>1894</v>
      </c>
      <c r="Y86" s="112">
        <v>1870</v>
      </c>
      <c r="Z86" s="112">
        <v>1942</v>
      </c>
    </row>
    <row r="87" spans="1:30" ht="15" customHeight="1" x14ac:dyDescent="0.25">
      <c r="A87" s="98" t="s">
        <v>4</v>
      </c>
      <c r="B87" s="49"/>
      <c r="C87" s="57" t="str">
        <f t="shared" si="3"/>
        <v>48,053</v>
      </c>
      <c r="D87" s="96">
        <f t="shared" si="4"/>
        <v>7.0484974047093862E-2</v>
      </c>
      <c r="E87" s="97">
        <f t="shared" si="5"/>
        <v>7.0484974047093862E-2</v>
      </c>
      <c r="F87" s="96">
        <f t="shared" si="6"/>
        <v>6.1827422384266972E-2</v>
      </c>
      <c r="G87" s="97">
        <f t="shared" si="7"/>
        <v>6.1827422384266972E-2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2074</v>
      </c>
      <c r="W87" s="112">
        <v>2082</v>
      </c>
      <c r="X87" s="112">
        <v>2010</v>
      </c>
      <c r="Y87" s="112">
        <v>2000</v>
      </c>
      <c r="Z87" s="112">
        <v>2024</v>
      </c>
    </row>
    <row r="88" spans="1:30" ht="15" customHeight="1" x14ac:dyDescent="0.25">
      <c r="A88" s="98" t="s">
        <v>5</v>
      </c>
      <c r="B88" s="49"/>
      <c r="C88" s="57" t="str">
        <f t="shared" si="3"/>
        <v>50,871</v>
      </c>
      <c r="D88" s="96">
        <f t="shared" si="4"/>
        <v>9.4235319423531916E-2</v>
      </c>
      <c r="E88" s="97">
        <f t="shared" si="5"/>
        <v>9.4235319423531916E-2</v>
      </c>
      <c r="F88" s="96">
        <f t="shared" si="6"/>
        <v>0.10608366672464786</v>
      </c>
      <c r="G88" s="97">
        <f t="shared" si="7"/>
        <v>0.10608366672464786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2039</v>
      </c>
      <c r="W88" s="112">
        <v>2003</v>
      </c>
      <c r="X88" s="112">
        <v>1993</v>
      </c>
      <c r="Y88" s="112">
        <v>2003</v>
      </c>
      <c r="Z88" s="112">
        <v>2086</v>
      </c>
    </row>
    <row r="89" spans="1:30" ht="15" customHeight="1" x14ac:dyDescent="0.25">
      <c r="A89" s="49" t="s">
        <v>6</v>
      </c>
      <c r="B89" s="49"/>
      <c r="C89" s="57" t="str">
        <f t="shared" si="3"/>
        <v>67,470</v>
      </c>
      <c r="D89" s="96">
        <f t="shared" si="4"/>
        <v>2.0016327517914823E-2</v>
      </c>
      <c r="E89" s="97">
        <f t="shared" si="5"/>
        <v>2.0016327517914823E-2</v>
      </c>
      <c r="F89" s="96">
        <f t="shared" si="6"/>
        <v>2.9479080838597405E-2</v>
      </c>
      <c r="G89" s="97">
        <f t="shared" si="7"/>
        <v>2.9479080838597405E-2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1732</v>
      </c>
      <c r="W89" s="112">
        <v>1679</v>
      </c>
      <c r="X89" s="112">
        <v>1687</v>
      </c>
      <c r="Y89" s="112">
        <v>1643</v>
      </c>
      <c r="Z89" s="112">
        <v>1641</v>
      </c>
    </row>
    <row r="90" spans="1:30" ht="15" customHeight="1" x14ac:dyDescent="0.25">
      <c r="A90" s="49" t="s">
        <v>96</v>
      </c>
      <c r="B90" s="49"/>
      <c r="C90" s="57" t="str">
        <f t="shared" si="3"/>
        <v>$51,023</v>
      </c>
      <c r="D90" s="96">
        <f t="shared" si="4"/>
        <v>6.624803030533144E-3</v>
      </c>
      <c r="E90" s="97">
        <f t="shared" si="5"/>
        <v>6.624803030533144E-3</v>
      </c>
      <c r="F90" s="96">
        <f t="shared" si="6"/>
        <v>0.11235213081401896</v>
      </c>
      <c r="G90" s="97">
        <f t="shared" si="7"/>
        <v>0.11235213081401896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2754</v>
      </c>
      <c r="W90" s="112">
        <v>2814</v>
      </c>
      <c r="X90" s="112">
        <v>2822</v>
      </c>
      <c r="Y90" s="112">
        <v>2867</v>
      </c>
      <c r="Z90" s="112">
        <v>2886</v>
      </c>
    </row>
    <row r="91" spans="1:30" ht="15" customHeight="1" x14ac:dyDescent="0.25">
      <c r="A91" s="49" t="s">
        <v>7</v>
      </c>
      <c r="B91" s="49"/>
      <c r="C91" s="57" t="str">
        <f t="shared" si="3"/>
        <v>$4,770.0 mil</v>
      </c>
      <c r="D91" s="96">
        <f t="shared" si="4"/>
        <v>6.6218480875445573E-2</v>
      </c>
      <c r="E91" s="97">
        <f t="shared" si="5"/>
        <v>6.6218480875445573E-2</v>
      </c>
      <c r="F91" s="96">
        <f t="shared" si="6"/>
        <v>0.20853227682648501</v>
      </c>
      <c r="G91" s="97">
        <f t="shared" si="7"/>
        <v>0.20853227682648501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33184</v>
      </c>
      <c r="W91" s="112">
        <v>33424</v>
      </c>
      <c r="X91" s="112">
        <v>33529</v>
      </c>
      <c r="Y91" s="112">
        <v>33156</v>
      </c>
      <c r="Z91" s="112">
        <v>33686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2932</v>
      </c>
      <c r="W93" s="112">
        <v>3040</v>
      </c>
      <c r="X93" s="112">
        <v>3154</v>
      </c>
      <c r="Y93" s="112">
        <v>3149</v>
      </c>
      <c r="Z93" s="112">
        <v>3187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7898</v>
      </c>
      <c r="W94" s="112">
        <v>8273</v>
      </c>
      <c r="X94" s="112">
        <v>8437</v>
      </c>
      <c r="Y94" s="112">
        <v>8545</v>
      </c>
      <c r="Z94" s="112">
        <v>8925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1047</v>
      </c>
      <c r="W95" s="112">
        <v>1066</v>
      </c>
      <c r="X95" s="112">
        <v>1092</v>
      </c>
      <c r="Y95" s="112">
        <v>1133</v>
      </c>
      <c r="Z95" s="112">
        <v>1147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4252</v>
      </c>
      <c r="W96" s="112">
        <v>4419</v>
      </c>
      <c r="X96" s="112">
        <v>4479</v>
      </c>
      <c r="Y96" s="112">
        <v>4461</v>
      </c>
      <c r="Z96" s="112">
        <v>4662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6758</v>
      </c>
      <c r="W97" s="112">
        <v>6763</v>
      </c>
      <c r="X97" s="112">
        <v>6602</v>
      </c>
      <c r="Y97" s="112">
        <v>6375</v>
      </c>
      <c r="Z97" s="112">
        <v>6272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3253</v>
      </c>
      <c r="W98" s="112">
        <v>3281</v>
      </c>
      <c r="X98" s="112">
        <v>3280</v>
      </c>
      <c r="Y98" s="112">
        <v>3234</v>
      </c>
      <c r="Z98" s="112">
        <v>3211</v>
      </c>
    </row>
    <row r="99" spans="1:32" ht="15" customHeight="1" x14ac:dyDescent="0.25">
      <c r="S99" s="115" t="s">
        <v>197</v>
      </c>
      <c r="T99" s="115"/>
      <c r="U99" s="112"/>
      <c r="V99" s="112">
        <v>257</v>
      </c>
      <c r="W99" s="112">
        <v>282</v>
      </c>
      <c r="X99" s="112">
        <v>271</v>
      </c>
      <c r="Y99" s="112">
        <v>276</v>
      </c>
      <c r="Z99" s="112">
        <v>296</v>
      </c>
    </row>
    <row r="100" spans="1:32" ht="15" customHeight="1" x14ac:dyDescent="0.25">
      <c r="S100" s="115" t="s">
        <v>58</v>
      </c>
      <c r="T100" s="115"/>
      <c r="U100" s="112"/>
      <c r="V100" s="112">
        <v>1347</v>
      </c>
      <c r="W100" s="112">
        <v>1366</v>
      </c>
      <c r="X100" s="112">
        <v>1430</v>
      </c>
      <c r="Y100" s="112">
        <v>1474</v>
      </c>
      <c r="Z100" s="112">
        <v>1614</v>
      </c>
    </row>
    <row r="101" spans="1:32" x14ac:dyDescent="0.25">
      <c r="A101" s="18"/>
      <c r="S101" s="118" t="s">
        <v>53</v>
      </c>
      <c r="T101" s="118"/>
      <c r="U101" s="112"/>
      <c r="V101" s="112">
        <v>32354</v>
      </c>
      <c r="W101" s="112">
        <v>32852</v>
      </c>
      <c r="X101" s="112">
        <v>33070</v>
      </c>
      <c r="Y101" s="112">
        <v>32945</v>
      </c>
      <c r="Z101" s="112">
        <v>33741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69632</v>
      </c>
      <c r="W104" s="112">
        <v>70843</v>
      </c>
      <c r="X104" s="112">
        <v>71612</v>
      </c>
      <c r="Y104" s="112">
        <v>71129</v>
      </c>
      <c r="Z104" s="112">
        <v>77623</v>
      </c>
      <c r="AB104" s="109" t="str">
        <f>TEXT(Z104,"###,###")</f>
        <v>77,623</v>
      </c>
      <c r="AD104" s="130">
        <f>Z104/($Z$4)*100</f>
        <v>78.42766787237052</v>
      </c>
      <c r="AF104" s="109"/>
    </row>
    <row r="105" spans="1:32" x14ac:dyDescent="0.25">
      <c r="S105" s="115" t="s">
        <v>17</v>
      </c>
      <c r="T105" s="115"/>
      <c r="U105" s="112"/>
      <c r="V105" s="112">
        <v>15112</v>
      </c>
      <c r="W105" s="112">
        <v>16166</v>
      </c>
      <c r="X105" s="112">
        <v>15363</v>
      </c>
      <c r="Y105" s="112">
        <v>14991</v>
      </c>
      <c r="Z105" s="112">
        <v>16172</v>
      </c>
      <c r="AB105" s="109" t="str">
        <f>TEXT(Z105,"###,###")</f>
        <v>16,172</v>
      </c>
      <c r="AD105" s="130">
        <f>Z105/($Z$4)*100</f>
        <v>16.339644755188232</v>
      </c>
      <c r="AF105" s="109"/>
    </row>
    <row r="106" spans="1:32" x14ac:dyDescent="0.25">
      <c r="S106" s="118" t="s">
        <v>53</v>
      </c>
      <c r="T106" s="118"/>
      <c r="U106" s="120"/>
      <c r="V106" s="120">
        <v>84744</v>
      </c>
      <c r="W106" s="120">
        <v>87009</v>
      </c>
      <c r="X106" s="120">
        <v>86975</v>
      </c>
      <c r="Y106" s="120">
        <v>86120</v>
      </c>
      <c r="Z106" s="120">
        <v>93795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15279</v>
      </c>
      <c r="W108" s="112">
        <v>14238</v>
      </c>
      <c r="X108" s="112">
        <v>14094</v>
      </c>
      <c r="Y108" s="112">
        <v>13476</v>
      </c>
      <c r="Z108" s="112">
        <v>13829</v>
      </c>
      <c r="AB108" s="109" t="str">
        <f>TEXT(Z108,"###,###")</f>
        <v>13,829</v>
      </c>
      <c r="AD108" s="130">
        <f>Z108/($Z$4)*100</f>
        <v>13.972356376422091</v>
      </c>
      <c r="AF108" s="109"/>
    </row>
    <row r="109" spans="1:32" x14ac:dyDescent="0.25">
      <c r="S109" s="115" t="s">
        <v>20</v>
      </c>
      <c r="T109" s="115"/>
      <c r="U109" s="112"/>
      <c r="V109" s="112">
        <v>13698</v>
      </c>
      <c r="W109" s="112">
        <v>13007</v>
      </c>
      <c r="X109" s="112">
        <v>12975</v>
      </c>
      <c r="Y109" s="112">
        <v>13944</v>
      </c>
      <c r="Z109" s="112">
        <v>15175</v>
      </c>
      <c r="AB109" s="109" t="str">
        <f>TEXT(Z109,"###,###")</f>
        <v>15,175</v>
      </c>
      <c r="AD109" s="130">
        <f>Z109/($Z$4)*100</f>
        <v>15.332309495423042</v>
      </c>
      <c r="AF109" s="109"/>
    </row>
    <row r="110" spans="1:32" x14ac:dyDescent="0.25">
      <c r="S110" s="115" t="s">
        <v>21</v>
      </c>
      <c r="T110" s="115"/>
      <c r="U110" s="112"/>
      <c r="V110" s="112">
        <v>19745</v>
      </c>
      <c r="W110" s="112">
        <v>22007</v>
      </c>
      <c r="X110" s="112">
        <v>20987</v>
      </c>
      <c r="Y110" s="112">
        <v>20499</v>
      </c>
      <c r="Z110" s="112">
        <v>22788</v>
      </c>
      <c r="AB110" s="109" t="str">
        <f>TEXT(Z110,"###,###")</f>
        <v>22,788</v>
      </c>
      <c r="AD110" s="130">
        <f>Z110/($Z$4)*100</f>
        <v>23.024228585285027</v>
      </c>
      <c r="AF110" s="109"/>
    </row>
    <row r="111" spans="1:32" x14ac:dyDescent="0.25">
      <c r="S111" s="115" t="s">
        <v>22</v>
      </c>
      <c r="T111" s="115"/>
      <c r="U111" s="112"/>
      <c r="V111" s="112">
        <v>36462</v>
      </c>
      <c r="W111" s="112">
        <v>37985</v>
      </c>
      <c r="X111" s="112">
        <v>37590</v>
      </c>
      <c r="Y111" s="112">
        <v>38201</v>
      </c>
      <c r="Z111" s="112">
        <v>42011</v>
      </c>
      <c r="AB111" s="109" t="str">
        <f>TEXT(Z111,"###,###")</f>
        <v>42,011</v>
      </c>
      <c r="AD111" s="130">
        <f>Z111/($Z$4)*100</f>
        <v>42.446501101299333</v>
      </c>
      <c r="AF111" s="109"/>
    </row>
    <row r="112" spans="1:32" x14ac:dyDescent="0.25">
      <c r="S112" s="118" t="s">
        <v>53</v>
      </c>
      <c r="T112" s="118"/>
      <c r="U112" s="112"/>
      <c r="V112" s="112">
        <v>91249</v>
      </c>
      <c r="W112" s="112">
        <v>92826</v>
      </c>
      <c r="X112" s="112">
        <v>91285</v>
      </c>
      <c r="Y112" s="112">
        <v>91429</v>
      </c>
      <c r="Z112" s="112">
        <v>98974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41.29</v>
      </c>
      <c r="W118" s="131">
        <v>41.32</v>
      </c>
      <c r="X118" s="131">
        <v>41.45</v>
      </c>
      <c r="Y118" s="131">
        <v>41.59</v>
      </c>
      <c r="Z118" s="131">
        <v>41.54</v>
      </c>
      <c r="AB118" s="109" t="str">
        <f>TEXT(Z118,"##.0")</f>
        <v>41.5</v>
      </c>
    </row>
    <row r="120" spans="19:32" x14ac:dyDescent="0.25">
      <c r="S120" s="101" t="s">
        <v>98</v>
      </c>
      <c r="T120" s="112"/>
      <c r="U120" s="112"/>
      <c r="V120" s="112">
        <v>57361</v>
      </c>
      <c r="W120" s="112">
        <v>58000</v>
      </c>
      <c r="X120" s="112">
        <v>58186</v>
      </c>
      <c r="Y120" s="112">
        <v>57543</v>
      </c>
      <c r="Z120" s="112">
        <v>58776</v>
      </c>
      <c r="AB120" s="109" t="str">
        <f>TEXT(Z120,"###,###")</f>
        <v>58,776</v>
      </c>
    </row>
    <row r="121" spans="19:32" x14ac:dyDescent="0.25">
      <c r="S121" s="101" t="s">
        <v>99</v>
      </c>
      <c r="T121" s="112"/>
      <c r="U121" s="112"/>
      <c r="V121" s="112">
        <v>3888</v>
      </c>
      <c r="W121" s="112">
        <v>3805</v>
      </c>
      <c r="X121" s="112">
        <v>3829</v>
      </c>
      <c r="Y121" s="112">
        <v>3859</v>
      </c>
      <c r="Z121" s="112">
        <v>3640</v>
      </c>
      <c r="AB121" s="109" t="str">
        <f>TEXT(Z121,"###,###")</f>
        <v>3,640</v>
      </c>
    </row>
    <row r="122" spans="19:32" x14ac:dyDescent="0.25">
      <c r="S122" s="101" t="s">
        <v>100</v>
      </c>
      <c r="T122" s="112"/>
      <c r="U122" s="112"/>
      <c r="V122" s="112">
        <v>4285</v>
      </c>
      <c r="W122" s="112">
        <v>4463</v>
      </c>
      <c r="X122" s="112">
        <v>4582</v>
      </c>
      <c r="Y122" s="112">
        <v>4742</v>
      </c>
      <c r="Z122" s="112">
        <v>5055</v>
      </c>
      <c r="AB122" s="109" t="str">
        <f>TEXT(Z122,"###,###")</f>
        <v>5,055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61646</v>
      </c>
      <c r="W124" s="112">
        <v>62463</v>
      </c>
      <c r="X124" s="112">
        <v>62768</v>
      </c>
      <c r="Y124" s="112">
        <v>62285</v>
      </c>
      <c r="Z124" s="112">
        <v>63831</v>
      </c>
      <c r="AB124" s="109" t="str">
        <f>TEXT(Z124,"###,###")</f>
        <v>63,831</v>
      </c>
      <c r="AD124" s="127">
        <f>Z124/$Z$7*100</f>
        <v>94.606491774121835</v>
      </c>
    </row>
    <row r="125" spans="19:32" x14ac:dyDescent="0.25">
      <c r="S125" s="101" t="s">
        <v>102</v>
      </c>
      <c r="T125" s="112"/>
      <c r="U125" s="112"/>
      <c r="V125" s="112">
        <v>8173</v>
      </c>
      <c r="W125" s="112">
        <v>8268</v>
      </c>
      <c r="X125" s="112">
        <v>8411</v>
      </c>
      <c r="Y125" s="112">
        <v>8601</v>
      </c>
      <c r="Z125" s="112">
        <v>8695</v>
      </c>
      <c r="AB125" s="109" t="str">
        <f>TEXT(Z125,"###,###")</f>
        <v>8,695</v>
      </c>
      <c r="AD125" s="127">
        <f>Z125/$Z$7*100</f>
        <v>12.887209129983695</v>
      </c>
    </row>
    <row r="127" spans="19:32" x14ac:dyDescent="0.25">
      <c r="S127" s="101" t="s">
        <v>103</v>
      </c>
      <c r="T127" s="112"/>
      <c r="U127" s="112"/>
      <c r="V127" s="112">
        <v>33184</v>
      </c>
      <c r="W127" s="112">
        <v>33425</v>
      </c>
      <c r="X127" s="112">
        <v>33530</v>
      </c>
      <c r="Y127" s="112">
        <v>33153</v>
      </c>
      <c r="Z127" s="112">
        <v>33683</v>
      </c>
      <c r="AB127" s="109" t="str">
        <f>TEXT(Z127,"###,###")</f>
        <v>33,683</v>
      </c>
      <c r="AD127" s="127">
        <f>Z127/$Z$7*100</f>
        <v>49.922928709055874</v>
      </c>
    </row>
    <row r="128" spans="19:32" x14ac:dyDescent="0.25">
      <c r="S128" s="101" t="s">
        <v>104</v>
      </c>
      <c r="T128" s="112"/>
      <c r="U128" s="112"/>
      <c r="V128" s="112">
        <v>32353</v>
      </c>
      <c r="W128" s="112">
        <v>32851</v>
      </c>
      <c r="X128" s="112">
        <v>33073</v>
      </c>
      <c r="Y128" s="112">
        <v>32944</v>
      </c>
      <c r="Z128" s="112">
        <v>33738</v>
      </c>
      <c r="AB128" s="109" t="str">
        <f>TEXT(Z128,"###,###")</f>
        <v>33,738</v>
      </c>
      <c r="AD128" s="127">
        <f>Z128/$Z$7*100</f>
        <v>50.004446420631389</v>
      </c>
    </row>
    <row r="130" spans="19:20" x14ac:dyDescent="0.25">
      <c r="S130" s="101" t="s">
        <v>280</v>
      </c>
      <c r="T130" s="127">
        <v>87.114273010226768</v>
      </c>
    </row>
    <row r="131" spans="19:20" x14ac:dyDescent="0.25">
      <c r="S131" s="101" t="s">
        <v>281</v>
      </c>
      <c r="T131" s="127">
        <v>5.3949903660886322</v>
      </c>
    </row>
    <row r="132" spans="19:20" x14ac:dyDescent="0.25">
      <c r="S132" s="101" t="s">
        <v>282</v>
      </c>
      <c r="T132" s="127">
        <v>7.4922187638950639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2975AC2-71C1-48EC-9BA5-FEEA28B695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23A0DCC-9F97-4641-94F6-337036DD3F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54D85F8-6FA0-44CF-AF78-A553CCA01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38133E1-B11F-4552-B425-42EABFFE77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B7B7-9E0A-4C59-8219-A2723D6B416C}">
  <sheetPr codeName="Sheet10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152</v>
      </c>
      <c r="T1" s="99"/>
      <c r="U1" s="99"/>
      <c r="V1" s="99"/>
      <c r="W1" s="99"/>
      <c r="X1" s="99"/>
      <c r="Y1" s="100" t="s">
        <v>242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152</v>
      </c>
      <c r="Y3" s="105" t="s">
        <v>242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8.44 Melbourne,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158125</v>
      </c>
      <c r="W4" s="108">
        <v>164968</v>
      </c>
      <c r="X4" s="108">
        <v>164187</v>
      </c>
      <c r="Y4" s="108">
        <v>156288</v>
      </c>
      <c r="Z4" s="108">
        <v>192686</v>
      </c>
      <c r="AB4" s="109" t="str">
        <f>TEXT(Z4,"###,###")</f>
        <v>192,686</v>
      </c>
      <c r="AD4" s="110">
        <f>Z4/Y4-1</f>
        <v>0.23289056101556094</v>
      </c>
      <c r="AF4" s="110">
        <f>Z4/V4-1</f>
        <v>0.21856758893280626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81671</v>
      </c>
      <c r="W5" s="108">
        <v>83740</v>
      </c>
      <c r="X5" s="108">
        <v>82743</v>
      </c>
      <c r="Y5" s="108">
        <v>78498</v>
      </c>
      <c r="Z5" s="108">
        <v>94343</v>
      </c>
      <c r="AB5" s="109" t="str">
        <f>TEXT(Z5,"###,###")</f>
        <v>94,343</v>
      </c>
      <c r="AD5" s="110">
        <f t="shared" ref="AD5:AD9" si="0">Z5/Y5-1</f>
        <v>0.20185227649112081</v>
      </c>
      <c r="AF5" s="110">
        <f t="shared" ref="AF5:AF9" si="1">Z5/V5-1</f>
        <v>0.15515911400619564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76447</v>
      </c>
      <c r="W6" s="108">
        <v>81226</v>
      </c>
      <c r="X6" s="108">
        <v>81446</v>
      </c>
      <c r="Y6" s="108">
        <v>77750</v>
      </c>
      <c r="Z6" s="108">
        <v>98282</v>
      </c>
      <c r="AB6" s="109" t="str">
        <f>TEXT(Z6,"###,###")</f>
        <v>98,282</v>
      </c>
      <c r="AD6" s="110">
        <f t="shared" si="0"/>
        <v>0.26407717041800649</v>
      </c>
      <c r="AF6" s="110">
        <f t="shared" si="1"/>
        <v>0.28562271900794012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105641</v>
      </c>
      <c r="W7" s="108">
        <v>108062</v>
      </c>
      <c r="X7" s="108">
        <v>110041</v>
      </c>
      <c r="Y7" s="108">
        <v>99671</v>
      </c>
      <c r="Z7" s="108">
        <v>112615</v>
      </c>
      <c r="AB7" s="109" t="str">
        <f>TEXT(Z7,"###,###")</f>
        <v>112,615</v>
      </c>
      <c r="AD7" s="110">
        <f t="shared" si="0"/>
        <v>0.12986726329624454</v>
      </c>
      <c r="AF7" s="110">
        <f t="shared" si="1"/>
        <v>6.601603544078527E-2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192,686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112,615</v>
      </c>
      <c r="P8" s="67"/>
      <c r="S8" s="107" t="s">
        <v>83</v>
      </c>
      <c r="T8" s="108"/>
      <c r="U8" s="108"/>
      <c r="V8" s="108">
        <v>37672.21</v>
      </c>
      <c r="W8" s="108">
        <v>35598.019999999997</v>
      </c>
      <c r="X8" s="108">
        <v>33756.54</v>
      </c>
      <c r="Y8" s="108">
        <v>40461.89</v>
      </c>
      <c r="Z8" s="108">
        <v>39591</v>
      </c>
      <c r="AB8" s="109" t="str">
        <f>TEXT(Z8,"$###,###")</f>
        <v>$39,591</v>
      </c>
      <c r="AD8" s="110">
        <f t="shared" si="0"/>
        <v>-2.1523710335824675E-2</v>
      </c>
      <c r="AF8" s="110">
        <f t="shared" si="1"/>
        <v>5.093383159628817E-2</v>
      </c>
    </row>
    <row r="9" spans="1:32" x14ac:dyDescent="0.25">
      <c r="A9" s="30" t="s">
        <v>14</v>
      </c>
      <c r="B9" s="71"/>
      <c r="C9" s="72"/>
      <c r="D9" s="73">
        <f>AD104</f>
        <v>81.757366907818934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50.469298050881321</v>
      </c>
      <c r="P9" s="74" t="s">
        <v>84</v>
      </c>
      <c r="S9" s="107" t="s">
        <v>7</v>
      </c>
      <c r="T9" s="108"/>
      <c r="U9" s="108"/>
      <c r="V9" s="108">
        <v>6309074051</v>
      </c>
      <c r="W9" s="108">
        <v>6543073839</v>
      </c>
      <c r="X9" s="108">
        <v>6832114849</v>
      </c>
      <c r="Y9" s="108">
        <v>6913195331</v>
      </c>
      <c r="Z9" s="108">
        <v>7935791489</v>
      </c>
      <c r="AB9" s="109" t="str">
        <f>TEXT(Z9/1000000,"$#,###.0")&amp;" mil"</f>
        <v>$7,935.8 mil</v>
      </c>
      <c r="AD9" s="110">
        <f t="shared" si="0"/>
        <v>0.14791946546259105</v>
      </c>
      <c r="AF9" s="110">
        <f t="shared" si="1"/>
        <v>0.25783774684688665</v>
      </c>
    </row>
    <row r="10" spans="1:32" x14ac:dyDescent="0.25">
      <c r="A10" s="30" t="s">
        <v>17</v>
      </c>
      <c r="B10" s="71"/>
      <c r="C10" s="72"/>
      <c r="D10" s="73">
        <f>AD105</f>
        <v>12.451864691778333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49.486302890378724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86.837455045953021</v>
      </c>
      <c r="P11" s="74" t="s">
        <v>84</v>
      </c>
      <c r="S11" s="107" t="s">
        <v>29</v>
      </c>
      <c r="T11" s="112"/>
      <c r="U11" s="112"/>
      <c r="V11" s="112">
        <v>146848</v>
      </c>
      <c r="W11" s="112">
        <v>152812</v>
      </c>
      <c r="X11" s="112">
        <v>151134</v>
      </c>
      <c r="Y11" s="112">
        <v>141625</v>
      </c>
      <c r="Z11" s="112">
        <v>177861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4.1069129334458108</v>
      </c>
      <c r="P12" s="74" t="s">
        <v>84</v>
      </c>
      <c r="S12" s="107" t="s">
        <v>30</v>
      </c>
      <c r="T12" s="112"/>
      <c r="U12" s="112"/>
      <c r="V12" s="112">
        <v>11279</v>
      </c>
      <c r="W12" s="112">
        <v>12152</v>
      </c>
      <c r="X12" s="112">
        <v>13054</v>
      </c>
      <c r="Y12" s="112">
        <v>14663</v>
      </c>
      <c r="Z12" s="112">
        <v>14826</v>
      </c>
    </row>
    <row r="13" spans="1:32" ht="15" customHeight="1" x14ac:dyDescent="0.25">
      <c r="A13" s="30" t="s">
        <v>19</v>
      </c>
      <c r="B13" s="72"/>
      <c r="C13" s="72"/>
      <c r="D13" s="73">
        <f>AD108</f>
        <v>12.30758851187943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9.0600719264751586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16.355106235014478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34.4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23.521169156036244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26.025378051271126</v>
      </c>
      <c r="P15" s="74" t="s">
        <v>84</v>
      </c>
      <c r="S15" s="115" t="s">
        <v>60</v>
      </c>
      <c r="T15" s="115"/>
      <c r="U15" s="116"/>
      <c r="V15" s="116">
        <v>3511</v>
      </c>
      <c r="W15" s="116">
        <v>3315</v>
      </c>
      <c r="X15" s="116">
        <v>2515</v>
      </c>
      <c r="Y15" s="112">
        <v>1647</v>
      </c>
      <c r="Z15" s="112">
        <v>949</v>
      </c>
      <c r="AB15" s="117">
        <f t="shared" ref="AB15:AB34" si="2">IF(Z15="np",0,Z15/$Z$34)</f>
        <v>4.9250602009466076E-3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42.026405654795887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73.974621948728881</v>
      </c>
      <c r="P16" s="37" t="s">
        <v>84</v>
      </c>
      <c r="S16" s="115" t="s">
        <v>61</v>
      </c>
      <c r="T16" s="115"/>
      <c r="U16" s="116"/>
      <c r="V16" s="116">
        <v>244</v>
      </c>
      <c r="W16" s="116">
        <v>271</v>
      </c>
      <c r="X16" s="116">
        <v>312</v>
      </c>
      <c r="Y16" s="112">
        <v>296</v>
      </c>
      <c r="Z16" s="112">
        <v>304</v>
      </c>
      <c r="AB16" s="117">
        <f t="shared" si="2"/>
        <v>1.5776799800714108E-3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3994</v>
      </c>
      <c r="W17" s="116">
        <v>4328</v>
      </c>
      <c r="X17" s="116">
        <v>3754</v>
      </c>
      <c r="Y17" s="112">
        <v>4014</v>
      </c>
      <c r="Z17" s="112">
        <v>4808</v>
      </c>
      <c r="AB17" s="117">
        <f t="shared" si="2"/>
        <v>2.4952254421655735E-2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706</v>
      </c>
      <c r="W18" s="116">
        <v>825</v>
      </c>
      <c r="X18" s="116">
        <v>932</v>
      </c>
      <c r="Y18" s="112">
        <v>979</v>
      </c>
      <c r="Z18" s="112">
        <v>1048</v>
      </c>
      <c r="AB18" s="117">
        <f t="shared" si="2"/>
        <v>5.4388441418251263E-3</v>
      </c>
    </row>
    <row r="19" spans="1:28" x14ac:dyDescent="0.25">
      <c r="A19" s="63" t="str">
        <f>$S$1&amp;" ("&amp;$V$2&amp;" to "&amp;$Z$2&amp;")"</f>
        <v>Melbourne (2017-18 to 2021-22)</v>
      </c>
      <c r="B19" s="63"/>
      <c r="C19" s="63"/>
      <c r="D19" s="63"/>
      <c r="E19" s="63"/>
      <c r="F19" s="63"/>
      <c r="G19" s="63" t="str">
        <f>$S$1&amp;" ("&amp;$V$2&amp;" to "&amp;$Z$2&amp;")"</f>
        <v>Melbourne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3694</v>
      </c>
      <c r="W19" s="116">
        <v>3997</v>
      </c>
      <c r="X19" s="116">
        <v>3767</v>
      </c>
      <c r="Y19" s="112">
        <v>4067</v>
      </c>
      <c r="Z19" s="112">
        <v>4657</v>
      </c>
      <c r="AB19" s="117">
        <f t="shared" si="2"/>
        <v>2.4168604168396578E-2</v>
      </c>
    </row>
    <row r="20" spans="1:28" x14ac:dyDescent="0.25">
      <c r="S20" s="115" t="s">
        <v>65</v>
      </c>
      <c r="T20" s="115"/>
      <c r="U20" s="116"/>
      <c r="V20" s="116">
        <v>4643</v>
      </c>
      <c r="W20" s="116">
        <v>4716</v>
      </c>
      <c r="X20" s="116">
        <v>4513</v>
      </c>
      <c r="Y20" s="112">
        <v>4190</v>
      </c>
      <c r="Z20" s="112">
        <v>4646</v>
      </c>
      <c r="AB20" s="117">
        <f t="shared" si="2"/>
        <v>2.4111517063854521E-2</v>
      </c>
    </row>
    <row r="21" spans="1:28" x14ac:dyDescent="0.25">
      <c r="S21" s="115" t="s">
        <v>66</v>
      </c>
      <c r="T21" s="115"/>
      <c r="U21" s="116"/>
      <c r="V21" s="116">
        <v>9590</v>
      </c>
      <c r="W21" s="116">
        <v>10230</v>
      </c>
      <c r="X21" s="116">
        <v>10473</v>
      </c>
      <c r="Y21" s="112">
        <v>10832</v>
      </c>
      <c r="Z21" s="112">
        <v>14970</v>
      </c>
      <c r="AB21" s="117">
        <f t="shared" si="2"/>
        <v>7.769035954496388E-2</v>
      </c>
    </row>
    <row r="22" spans="1:28" x14ac:dyDescent="0.25">
      <c r="S22" s="115" t="s">
        <v>67</v>
      </c>
      <c r="T22" s="115"/>
      <c r="U22" s="116"/>
      <c r="V22" s="116">
        <v>26483</v>
      </c>
      <c r="W22" s="116">
        <v>28825</v>
      </c>
      <c r="X22" s="116">
        <v>30069</v>
      </c>
      <c r="Y22" s="112">
        <v>24612</v>
      </c>
      <c r="Z22" s="112">
        <v>34853</v>
      </c>
      <c r="AB22" s="117">
        <f t="shared" si="2"/>
        <v>0.18087789587312131</v>
      </c>
    </row>
    <row r="23" spans="1:28" x14ac:dyDescent="0.25">
      <c r="S23" s="115" t="s">
        <v>68</v>
      </c>
      <c r="T23" s="115"/>
      <c r="U23" s="116"/>
      <c r="V23" s="116">
        <v>3250</v>
      </c>
      <c r="W23" s="116">
        <v>3303</v>
      </c>
      <c r="X23" s="116">
        <v>3698</v>
      </c>
      <c r="Y23" s="112">
        <v>4126</v>
      </c>
      <c r="Z23" s="112">
        <v>4754</v>
      </c>
      <c r="AB23" s="117">
        <f t="shared" si="2"/>
        <v>2.4672008635721995E-2</v>
      </c>
    </row>
    <row r="24" spans="1:28" x14ac:dyDescent="0.25">
      <c r="S24" s="115" t="s">
        <v>69</v>
      </c>
      <c r="T24" s="115"/>
      <c r="U24" s="116"/>
      <c r="V24" s="116">
        <v>3741</v>
      </c>
      <c r="W24" s="116">
        <v>4087</v>
      </c>
      <c r="X24" s="116">
        <v>4075</v>
      </c>
      <c r="Y24" s="112">
        <v>3781</v>
      </c>
      <c r="Z24" s="112">
        <v>4672</v>
      </c>
      <c r="AB24" s="117">
        <f t="shared" si="2"/>
        <v>2.4246450220044839E-2</v>
      </c>
    </row>
    <row r="25" spans="1:28" x14ac:dyDescent="0.25">
      <c r="S25" s="115" t="s">
        <v>70</v>
      </c>
      <c r="T25" s="115"/>
      <c r="U25" s="116"/>
      <c r="V25" s="116">
        <v>7237</v>
      </c>
      <c r="W25" s="116">
        <v>7858</v>
      </c>
      <c r="X25" s="116">
        <v>7983</v>
      </c>
      <c r="Y25" s="112">
        <v>7936</v>
      </c>
      <c r="Z25" s="112">
        <v>9601</v>
      </c>
      <c r="AB25" s="117">
        <f t="shared" si="2"/>
        <v>4.9826662791663208E-2</v>
      </c>
    </row>
    <row r="26" spans="1:28" x14ac:dyDescent="0.25">
      <c r="S26" s="115" t="s">
        <v>71</v>
      </c>
      <c r="T26" s="115"/>
      <c r="U26" s="116"/>
      <c r="V26" s="116">
        <v>3133</v>
      </c>
      <c r="W26" s="116">
        <v>3167</v>
      </c>
      <c r="X26" s="116">
        <v>3155</v>
      </c>
      <c r="Y26" s="112">
        <v>2795</v>
      </c>
      <c r="Z26" s="112">
        <v>3358</v>
      </c>
      <c r="AB26" s="117">
        <f t="shared" si="2"/>
        <v>1.7427136095657228E-2</v>
      </c>
    </row>
    <row r="27" spans="1:28" x14ac:dyDescent="0.25">
      <c r="S27" s="115" t="s">
        <v>72</v>
      </c>
      <c r="T27" s="115"/>
      <c r="U27" s="116"/>
      <c r="V27" s="116">
        <v>24703</v>
      </c>
      <c r="W27" s="116">
        <v>26586</v>
      </c>
      <c r="X27" s="116">
        <v>25397</v>
      </c>
      <c r="Y27" s="112">
        <v>24375</v>
      </c>
      <c r="Z27" s="112">
        <v>28151</v>
      </c>
      <c r="AB27" s="117">
        <f t="shared" si="2"/>
        <v>0.14609627999667857</v>
      </c>
    </row>
    <row r="28" spans="1:28" x14ac:dyDescent="0.25">
      <c r="S28" s="115" t="s">
        <v>73</v>
      </c>
      <c r="T28" s="115"/>
      <c r="U28" s="116"/>
      <c r="V28" s="116">
        <v>19759</v>
      </c>
      <c r="W28" s="116">
        <v>21276</v>
      </c>
      <c r="X28" s="116">
        <v>21272</v>
      </c>
      <c r="Y28" s="112">
        <v>20045</v>
      </c>
      <c r="Z28" s="112">
        <v>24817</v>
      </c>
      <c r="AB28" s="117">
        <f t="shared" si="2"/>
        <v>0.12879369758365855</v>
      </c>
    </row>
    <row r="29" spans="1:28" x14ac:dyDescent="0.25">
      <c r="S29" s="115" t="s">
        <v>74</v>
      </c>
      <c r="T29" s="115"/>
      <c r="U29" s="116"/>
      <c r="V29" s="116">
        <v>7070</v>
      </c>
      <c r="W29" s="116">
        <v>5992</v>
      </c>
      <c r="X29" s="116">
        <v>4683</v>
      </c>
      <c r="Y29" s="112">
        <v>5418</v>
      </c>
      <c r="Z29" s="112">
        <v>6748</v>
      </c>
      <c r="AB29" s="117">
        <f t="shared" si="2"/>
        <v>3.5020343768164076E-2</v>
      </c>
    </row>
    <row r="30" spans="1:28" x14ac:dyDescent="0.25">
      <c r="S30" s="115" t="s">
        <v>75</v>
      </c>
      <c r="T30" s="115"/>
      <c r="U30" s="116"/>
      <c r="V30" s="116">
        <v>11454</v>
      </c>
      <c r="W30" s="116">
        <v>11178</v>
      </c>
      <c r="X30" s="116">
        <v>12317</v>
      </c>
      <c r="Y30" s="112">
        <v>11303</v>
      </c>
      <c r="Z30" s="112">
        <v>13455</v>
      </c>
      <c r="AB30" s="117">
        <f t="shared" si="2"/>
        <v>6.9827908328489577E-2</v>
      </c>
    </row>
    <row r="31" spans="1:28" x14ac:dyDescent="0.25">
      <c r="S31" s="115" t="s">
        <v>76</v>
      </c>
      <c r="T31" s="115"/>
      <c r="U31" s="116"/>
      <c r="V31" s="116">
        <v>10966</v>
      </c>
      <c r="W31" s="116">
        <v>11774</v>
      </c>
      <c r="X31" s="116">
        <v>12273</v>
      </c>
      <c r="Y31" s="112">
        <v>13948</v>
      </c>
      <c r="Z31" s="112">
        <v>17371</v>
      </c>
      <c r="AB31" s="117">
        <f t="shared" si="2"/>
        <v>9.0150917545462089E-2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4279</v>
      </c>
      <c r="W32" s="116">
        <v>4446</v>
      </c>
      <c r="X32" s="116">
        <v>4550</v>
      </c>
      <c r="Y32" s="112">
        <v>4334</v>
      </c>
      <c r="Z32" s="112">
        <v>5537</v>
      </c>
      <c r="AB32" s="117">
        <f t="shared" si="2"/>
        <v>2.8735572531761188E-2</v>
      </c>
    </row>
    <row r="33" spans="19:32" x14ac:dyDescent="0.25">
      <c r="S33" s="115" t="s">
        <v>78</v>
      </c>
      <c r="T33" s="115"/>
      <c r="U33" s="116"/>
      <c r="V33" s="116">
        <v>4017</v>
      </c>
      <c r="W33" s="116">
        <v>4438</v>
      </c>
      <c r="X33" s="116">
        <v>4598</v>
      </c>
      <c r="Y33" s="112">
        <v>4590</v>
      </c>
      <c r="Z33" s="112">
        <v>5175</v>
      </c>
      <c r="AB33" s="117">
        <f t="shared" si="2"/>
        <v>2.6856887818649838E-2</v>
      </c>
    </row>
    <row r="34" spans="19:32" x14ac:dyDescent="0.25">
      <c r="S34" s="118" t="s">
        <v>53</v>
      </c>
      <c r="T34" s="118"/>
      <c r="U34" s="119"/>
      <c r="V34" s="119">
        <v>158121</v>
      </c>
      <c r="W34" s="119">
        <v>164966</v>
      </c>
      <c r="X34" s="119">
        <v>164187</v>
      </c>
      <c r="Y34" s="120">
        <v>156288</v>
      </c>
      <c r="Z34" s="120">
        <v>192688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86774</v>
      </c>
      <c r="W37" s="112">
        <v>86251</v>
      </c>
      <c r="X37" s="112">
        <v>87912</v>
      </c>
      <c r="Y37" s="112">
        <v>78261</v>
      </c>
      <c r="Z37" s="112">
        <v>83308</v>
      </c>
      <c r="AB37" s="132">
        <f>Z37/Z40*100</f>
        <v>73.974621948728881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18869</v>
      </c>
      <c r="W38" s="112">
        <v>21809</v>
      </c>
      <c r="X38" s="112">
        <v>22131</v>
      </c>
      <c r="Y38" s="112">
        <v>21412</v>
      </c>
      <c r="Z38" s="112">
        <v>29309</v>
      </c>
      <c r="AB38" s="132">
        <f>Z38/Z40*100</f>
        <v>26.025378051271126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105643</v>
      </c>
      <c r="W40" s="112">
        <v>108060</v>
      </c>
      <c r="X40" s="112">
        <v>110043</v>
      </c>
      <c r="Y40" s="112">
        <v>99673</v>
      </c>
      <c r="Z40" s="112">
        <v>112617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20</v>
      </c>
      <c r="W44" s="112">
        <v>10</v>
      </c>
      <c r="X44" s="112">
        <v>15</v>
      </c>
      <c r="Y44" s="112">
        <v>10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191</v>
      </c>
      <c r="W45" s="112">
        <v>208</v>
      </c>
      <c r="X45" s="112">
        <v>275</v>
      </c>
      <c r="Y45" s="112">
        <v>289</v>
      </c>
      <c r="Z45" s="112">
        <v>485</v>
      </c>
    </row>
    <row r="46" spans="19:32" x14ac:dyDescent="0.25">
      <c r="S46" s="115" t="s">
        <v>38</v>
      </c>
      <c r="T46" s="115"/>
      <c r="U46" s="112"/>
      <c r="V46" s="112">
        <v>2983</v>
      </c>
      <c r="W46" s="112">
        <v>2998</v>
      </c>
      <c r="X46" s="112">
        <v>2711</v>
      </c>
      <c r="Y46" s="112">
        <v>2474</v>
      </c>
      <c r="Z46" s="112">
        <v>3745</v>
      </c>
    </row>
    <row r="47" spans="19:32" x14ac:dyDescent="0.25">
      <c r="S47" s="115" t="s">
        <v>39</v>
      </c>
      <c r="T47" s="115"/>
      <c r="U47" s="112"/>
      <c r="V47" s="112">
        <v>12705</v>
      </c>
      <c r="W47" s="112">
        <v>12775</v>
      </c>
      <c r="X47" s="112">
        <v>11688</v>
      </c>
      <c r="Y47" s="112">
        <v>9556</v>
      </c>
      <c r="Z47" s="112">
        <v>13455</v>
      </c>
    </row>
    <row r="48" spans="19:32" x14ac:dyDescent="0.25">
      <c r="S48" s="115" t="s">
        <v>40</v>
      </c>
      <c r="T48" s="115"/>
      <c r="U48" s="112"/>
      <c r="V48" s="112">
        <v>23256</v>
      </c>
      <c r="W48" s="112">
        <v>23987</v>
      </c>
      <c r="X48" s="112">
        <v>22972</v>
      </c>
      <c r="Y48" s="112">
        <v>20417</v>
      </c>
      <c r="Z48" s="112">
        <v>24219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16081</v>
      </c>
      <c r="W49" s="112">
        <v>16866</v>
      </c>
      <c r="X49" s="112">
        <v>17131</v>
      </c>
      <c r="Y49" s="112">
        <v>16843</v>
      </c>
      <c r="Z49" s="112">
        <v>19242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Melbourne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8865</v>
      </c>
      <c r="W50" s="112">
        <v>9296</v>
      </c>
      <c r="X50" s="112">
        <v>9809</v>
      </c>
      <c r="Y50" s="112">
        <v>10040</v>
      </c>
      <c r="Z50" s="112">
        <v>11828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5048</v>
      </c>
      <c r="W51" s="112">
        <v>5160</v>
      </c>
      <c r="X51" s="112">
        <v>5311</v>
      </c>
      <c r="Y51" s="112">
        <v>5767</v>
      </c>
      <c r="Z51" s="112">
        <v>6700</v>
      </c>
    </row>
    <row r="52" spans="1:26" ht="15" customHeight="1" x14ac:dyDescent="0.25">
      <c r="S52" s="115" t="s">
        <v>44</v>
      </c>
      <c r="T52" s="115"/>
      <c r="U52" s="112"/>
      <c r="V52" s="112">
        <v>3620</v>
      </c>
      <c r="W52" s="112">
        <v>3519</v>
      </c>
      <c r="X52" s="112">
        <v>3508</v>
      </c>
      <c r="Y52" s="112">
        <v>3711</v>
      </c>
      <c r="Z52" s="112">
        <v>4145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2719</v>
      </c>
      <c r="W53" s="112">
        <v>2700</v>
      </c>
      <c r="X53" s="112">
        <v>2861</v>
      </c>
      <c r="Y53" s="112">
        <v>2956</v>
      </c>
      <c r="Z53" s="112">
        <v>3400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2288</v>
      </c>
      <c r="W54" s="112">
        <v>2293</v>
      </c>
      <c r="X54" s="112">
        <v>2445</v>
      </c>
      <c r="Y54" s="112">
        <v>2375</v>
      </c>
      <c r="Z54" s="112">
        <v>2655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1712</v>
      </c>
      <c r="W55" s="112">
        <v>1725</v>
      </c>
      <c r="X55" s="112">
        <v>1834</v>
      </c>
      <c r="Y55" s="112">
        <v>1856</v>
      </c>
      <c r="Z55" s="112">
        <v>2029</v>
      </c>
    </row>
    <row r="56" spans="1:26" ht="15" customHeight="1" x14ac:dyDescent="0.25">
      <c r="S56" s="115" t="s">
        <v>48</v>
      </c>
      <c r="T56" s="115"/>
      <c r="U56" s="112"/>
      <c r="V56" s="112">
        <v>1101</v>
      </c>
      <c r="W56" s="112">
        <v>1089</v>
      </c>
      <c r="X56" s="112">
        <v>1083</v>
      </c>
      <c r="Y56" s="112">
        <v>1077</v>
      </c>
      <c r="Z56" s="112">
        <v>1211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673</v>
      </c>
      <c r="W57" s="112">
        <v>668</v>
      </c>
      <c r="X57" s="112">
        <v>649</v>
      </c>
      <c r="Y57" s="112">
        <v>643</v>
      </c>
      <c r="Z57" s="112">
        <v>703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222</v>
      </c>
      <c r="W58" s="112">
        <v>247</v>
      </c>
      <c r="X58" s="112">
        <v>260</v>
      </c>
      <c r="Y58" s="112">
        <v>295</v>
      </c>
      <c r="Z58" s="112">
        <v>350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96</v>
      </c>
      <c r="W59" s="112">
        <v>113</v>
      </c>
      <c r="X59" s="112">
        <v>113</v>
      </c>
      <c r="Y59" s="112">
        <v>114</v>
      </c>
      <c r="Z59" s="112">
        <v>108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79</v>
      </c>
      <c r="W60" s="112">
        <v>77</v>
      </c>
      <c r="X60" s="112">
        <v>80</v>
      </c>
      <c r="Y60" s="112">
        <v>75</v>
      </c>
      <c r="Z60" s="112">
        <v>77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81669</v>
      </c>
      <c r="W61" s="112">
        <v>83739</v>
      </c>
      <c r="X61" s="112">
        <v>82739</v>
      </c>
      <c r="Y61" s="112">
        <v>78498</v>
      </c>
      <c r="Z61" s="112">
        <v>94343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20</v>
      </c>
      <c r="X63" s="112">
        <v>11</v>
      </c>
      <c r="Y63" s="112">
        <v>11</v>
      </c>
      <c r="Z63" s="112">
        <v>21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262</v>
      </c>
      <c r="W64" s="112">
        <v>280</v>
      </c>
      <c r="X64" s="112">
        <v>340</v>
      </c>
      <c r="Y64" s="112">
        <v>332</v>
      </c>
      <c r="Z64" s="112">
        <v>531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Melbourne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3501</v>
      </c>
      <c r="W65" s="112">
        <v>3517</v>
      </c>
      <c r="X65" s="112">
        <v>3320</v>
      </c>
      <c r="Y65" s="112">
        <v>3147</v>
      </c>
      <c r="Z65" s="112">
        <v>5195</v>
      </c>
    </row>
    <row r="66" spans="1:26" x14ac:dyDescent="0.25">
      <c r="S66" s="115" t="s">
        <v>39</v>
      </c>
      <c r="T66" s="115"/>
      <c r="U66" s="112"/>
      <c r="V66" s="112">
        <v>13764</v>
      </c>
      <c r="W66" s="112">
        <v>14808</v>
      </c>
      <c r="X66" s="112">
        <v>14136</v>
      </c>
      <c r="Y66" s="112">
        <v>11380</v>
      </c>
      <c r="Z66" s="112">
        <v>17358</v>
      </c>
    </row>
    <row r="67" spans="1:26" x14ac:dyDescent="0.25">
      <c r="S67" s="115" t="s">
        <v>40</v>
      </c>
      <c r="T67" s="115"/>
      <c r="U67" s="112"/>
      <c r="V67" s="112">
        <v>23374</v>
      </c>
      <c r="W67" s="112">
        <v>24581</v>
      </c>
      <c r="X67" s="112">
        <v>24401</v>
      </c>
      <c r="Y67" s="112">
        <v>22108</v>
      </c>
      <c r="Z67" s="112">
        <v>27160</v>
      </c>
    </row>
    <row r="68" spans="1:26" x14ac:dyDescent="0.25">
      <c r="S68" s="115" t="s">
        <v>41</v>
      </c>
      <c r="T68" s="115"/>
      <c r="U68" s="112"/>
      <c r="V68" s="112">
        <v>14143</v>
      </c>
      <c r="W68" s="112">
        <v>15377</v>
      </c>
      <c r="X68" s="112">
        <v>15784</v>
      </c>
      <c r="Y68" s="112">
        <v>15963</v>
      </c>
      <c r="Z68" s="112">
        <v>18809</v>
      </c>
    </row>
    <row r="69" spans="1:26" x14ac:dyDescent="0.25">
      <c r="S69" s="115" t="s">
        <v>42</v>
      </c>
      <c r="T69" s="115"/>
      <c r="U69" s="112"/>
      <c r="V69" s="112">
        <v>6875</v>
      </c>
      <c r="W69" s="112">
        <v>7551</v>
      </c>
      <c r="X69" s="112">
        <v>7961</v>
      </c>
      <c r="Y69" s="112">
        <v>8495</v>
      </c>
      <c r="Z69" s="112">
        <v>10259</v>
      </c>
    </row>
    <row r="70" spans="1:26" x14ac:dyDescent="0.25">
      <c r="S70" s="115" t="s">
        <v>43</v>
      </c>
      <c r="T70" s="115"/>
      <c r="U70" s="112"/>
      <c r="V70" s="112">
        <v>3857</v>
      </c>
      <c r="W70" s="112">
        <v>3965</v>
      </c>
      <c r="X70" s="112">
        <v>4222</v>
      </c>
      <c r="Y70" s="112">
        <v>4676</v>
      </c>
      <c r="Z70" s="112">
        <v>5826</v>
      </c>
    </row>
    <row r="71" spans="1:26" x14ac:dyDescent="0.25">
      <c r="S71" s="115" t="s">
        <v>44</v>
      </c>
      <c r="T71" s="115"/>
      <c r="U71" s="112"/>
      <c r="V71" s="112">
        <v>3078</v>
      </c>
      <c r="W71" s="112">
        <v>3230</v>
      </c>
      <c r="X71" s="112">
        <v>3234</v>
      </c>
      <c r="Y71" s="112">
        <v>3278</v>
      </c>
      <c r="Z71" s="112">
        <v>3833</v>
      </c>
    </row>
    <row r="72" spans="1:26" x14ac:dyDescent="0.25">
      <c r="S72" s="115" t="s">
        <v>45</v>
      </c>
      <c r="T72" s="115"/>
      <c r="U72" s="112"/>
      <c r="V72" s="112">
        <v>2444</v>
      </c>
      <c r="W72" s="112">
        <v>2491</v>
      </c>
      <c r="X72" s="112">
        <v>2590</v>
      </c>
      <c r="Y72" s="112">
        <v>2735</v>
      </c>
      <c r="Z72" s="112">
        <v>3084</v>
      </c>
    </row>
    <row r="73" spans="1:26" x14ac:dyDescent="0.25">
      <c r="S73" s="115" t="s">
        <v>46</v>
      </c>
      <c r="T73" s="115"/>
      <c r="U73" s="112"/>
      <c r="V73" s="112">
        <v>2032</v>
      </c>
      <c r="W73" s="112">
        <v>2152</v>
      </c>
      <c r="X73" s="112">
        <v>2211</v>
      </c>
      <c r="Y73" s="112">
        <v>2326</v>
      </c>
      <c r="Z73" s="112">
        <v>2485</v>
      </c>
    </row>
    <row r="74" spans="1:26" x14ac:dyDescent="0.25">
      <c r="S74" s="115" t="s">
        <v>47</v>
      </c>
      <c r="T74" s="115"/>
      <c r="U74" s="112"/>
      <c r="V74" s="112">
        <v>1512</v>
      </c>
      <c r="W74" s="112">
        <v>1543</v>
      </c>
      <c r="X74" s="112">
        <v>1562</v>
      </c>
      <c r="Y74" s="112">
        <v>1632</v>
      </c>
      <c r="Z74" s="112">
        <v>1847</v>
      </c>
    </row>
    <row r="75" spans="1:26" x14ac:dyDescent="0.25">
      <c r="S75" s="115" t="s">
        <v>48</v>
      </c>
      <c r="T75" s="115"/>
      <c r="U75" s="112"/>
      <c r="V75" s="112">
        <v>885</v>
      </c>
      <c r="W75" s="112">
        <v>992</v>
      </c>
      <c r="X75" s="112">
        <v>954</v>
      </c>
      <c r="Y75" s="112">
        <v>942</v>
      </c>
      <c r="Z75" s="112">
        <v>1053</v>
      </c>
    </row>
    <row r="76" spans="1:26" x14ac:dyDescent="0.25">
      <c r="S76" s="115" t="s">
        <v>49</v>
      </c>
      <c r="T76" s="115"/>
      <c r="U76" s="112"/>
      <c r="V76" s="112">
        <v>440</v>
      </c>
      <c r="W76" s="112">
        <v>426</v>
      </c>
      <c r="X76" s="112">
        <v>434</v>
      </c>
      <c r="Y76" s="112">
        <v>433</v>
      </c>
      <c r="Z76" s="112">
        <v>476</v>
      </c>
    </row>
    <row r="77" spans="1:26" x14ac:dyDescent="0.25">
      <c r="S77" s="115" t="s">
        <v>50</v>
      </c>
      <c r="T77" s="115"/>
      <c r="U77" s="112"/>
      <c r="V77" s="112">
        <v>136</v>
      </c>
      <c r="W77" s="112">
        <v>146</v>
      </c>
      <c r="X77" s="112">
        <v>146</v>
      </c>
      <c r="Y77" s="112">
        <v>161</v>
      </c>
      <c r="Z77" s="112">
        <v>207</v>
      </c>
    </row>
    <row r="78" spans="1:26" x14ac:dyDescent="0.25">
      <c r="S78" s="115" t="s">
        <v>51</v>
      </c>
      <c r="T78" s="115"/>
      <c r="U78" s="112"/>
      <c r="V78" s="112">
        <v>50</v>
      </c>
      <c r="W78" s="112">
        <v>67</v>
      </c>
      <c r="X78" s="112">
        <v>58</v>
      </c>
      <c r="Y78" s="112">
        <v>54</v>
      </c>
      <c r="Z78" s="112">
        <v>62</v>
      </c>
    </row>
    <row r="79" spans="1:26" x14ac:dyDescent="0.25">
      <c r="S79" s="115" t="s">
        <v>52</v>
      </c>
      <c r="T79" s="115"/>
      <c r="U79" s="112"/>
      <c r="V79" s="112">
        <v>82</v>
      </c>
      <c r="W79" s="112">
        <v>83</v>
      </c>
      <c r="X79" s="112">
        <v>82</v>
      </c>
      <c r="Y79" s="112">
        <v>77</v>
      </c>
      <c r="Z79" s="112">
        <v>85</v>
      </c>
    </row>
    <row r="80" spans="1:26" x14ac:dyDescent="0.25">
      <c r="S80" s="118" t="s">
        <v>53</v>
      </c>
      <c r="T80" s="118"/>
      <c r="U80" s="112"/>
      <c r="V80" s="112">
        <v>76450</v>
      </c>
      <c r="W80" s="112">
        <v>81223</v>
      </c>
      <c r="X80" s="112">
        <v>81442</v>
      </c>
      <c r="Y80" s="112">
        <v>77750</v>
      </c>
      <c r="Z80" s="112">
        <v>98287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Melbourne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5893</v>
      </c>
      <c r="W83" s="112">
        <v>5985</v>
      </c>
      <c r="X83" s="112">
        <v>6145</v>
      </c>
      <c r="Y83" s="112">
        <v>6105</v>
      </c>
      <c r="Z83" s="112">
        <v>6374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16223</v>
      </c>
      <c r="W84" s="112">
        <v>17445</v>
      </c>
      <c r="X84" s="112">
        <v>17691</v>
      </c>
      <c r="Y84" s="112">
        <v>16675</v>
      </c>
      <c r="Z84" s="112">
        <v>18120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4005</v>
      </c>
      <c r="W85" s="112">
        <v>4251</v>
      </c>
      <c r="X85" s="112">
        <v>4188</v>
      </c>
      <c r="Y85" s="112">
        <v>4174</v>
      </c>
      <c r="Z85" s="112">
        <v>4907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192,686</v>
      </c>
      <c r="D86" s="96">
        <f t="shared" ref="D86:D91" si="4">AD4</f>
        <v>0.23289056101556094</v>
      </c>
      <c r="E86" s="97">
        <f t="shared" ref="E86:E91" si="5">AD4</f>
        <v>0.23289056101556094</v>
      </c>
      <c r="F86" s="96">
        <f t="shared" ref="F86:F91" si="6">AF4</f>
        <v>0.21856758893280626</v>
      </c>
      <c r="G86" s="97">
        <f t="shared" ref="G86:G91" si="7">AF4</f>
        <v>0.21856758893280626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3607</v>
      </c>
      <c r="W86" s="112">
        <v>3700</v>
      </c>
      <c r="X86" s="112">
        <v>3690</v>
      </c>
      <c r="Y86" s="112">
        <v>3661</v>
      </c>
      <c r="Z86" s="112">
        <v>4718</v>
      </c>
    </row>
    <row r="87" spans="1:30" ht="15" customHeight="1" x14ac:dyDescent="0.25">
      <c r="A87" s="98" t="s">
        <v>4</v>
      </c>
      <c r="B87" s="49"/>
      <c r="C87" s="57" t="str">
        <f t="shared" si="3"/>
        <v>94,343</v>
      </c>
      <c r="D87" s="96">
        <f t="shared" si="4"/>
        <v>0.20185227649112081</v>
      </c>
      <c r="E87" s="97">
        <f t="shared" si="5"/>
        <v>0.20185227649112081</v>
      </c>
      <c r="F87" s="96">
        <f t="shared" si="6"/>
        <v>0.15515911400619564</v>
      </c>
      <c r="G87" s="97">
        <f t="shared" si="7"/>
        <v>0.15515911400619564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3338</v>
      </c>
      <c r="W87" s="112">
        <v>3390</v>
      </c>
      <c r="X87" s="112">
        <v>3317</v>
      </c>
      <c r="Y87" s="112">
        <v>3451</v>
      </c>
      <c r="Z87" s="112">
        <v>4006</v>
      </c>
    </row>
    <row r="88" spans="1:30" ht="15" customHeight="1" x14ac:dyDescent="0.25">
      <c r="A88" s="98" t="s">
        <v>5</v>
      </c>
      <c r="B88" s="49"/>
      <c r="C88" s="57" t="str">
        <f t="shared" si="3"/>
        <v>98,282</v>
      </c>
      <c r="D88" s="96">
        <f t="shared" si="4"/>
        <v>0.26407717041800649</v>
      </c>
      <c r="E88" s="97">
        <f t="shared" si="5"/>
        <v>0.26407717041800649</v>
      </c>
      <c r="F88" s="96">
        <f t="shared" si="6"/>
        <v>0.28562271900794012</v>
      </c>
      <c r="G88" s="97">
        <f t="shared" si="7"/>
        <v>0.28562271900794012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2386</v>
      </c>
      <c r="W88" s="112">
        <v>2522</v>
      </c>
      <c r="X88" s="112">
        <v>2588</v>
      </c>
      <c r="Y88" s="112">
        <v>2604</v>
      </c>
      <c r="Z88" s="112">
        <v>3124</v>
      </c>
    </row>
    <row r="89" spans="1:30" ht="15" customHeight="1" x14ac:dyDescent="0.25">
      <c r="A89" s="49" t="s">
        <v>6</v>
      </c>
      <c r="B89" s="49"/>
      <c r="C89" s="57" t="str">
        <f t="shared" si="3"/>
        <v>112,615</v>
      </c>
      <c r="D89" s="96">
        <f t="shared" si="4"/>
        <v>0.12986726329624454</v>
      </c>
      <c r="E89" s="97">
        <f t="shared" si="5"/>
        <v>0.12986726329624454</v>
      </c>
      <c r="F89" s="96">
        <f t="shared" si="6"/>
        <v>6.601603544078527E-2</v>
      </c>
      <c r="G89" s="97">
        <f t="shared" si="7"/>
        <v>6.601603544078527E-2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947</v>
      </c>
      <c r="W89" s="112">
        <v>989</v>
      </c>
      <c r="X89" s="112">
        <v>1012</v>
      </c>
      <c r="Y89" s="112">
        <v>1174</v>
      </c>
      <c r="Z89" s="112">
        <v>1292</v>
      </c>
    </row>
    <row r="90" spans="1:30" ht="15" customHeight="1" x14ac:dyDescent="0.25">
      <c r="A90" s="49" t="s">
        <v>96</v>
      </c>
      <c r="B90" s="49"/>
      <c r="C90" s="57" t="str">
        <f t="shared" si="3"/>
        <v>$39,591</v>
      </c>
      <c r="D90" s="96">
        <f t="shared" si="4"/>
        <v>-2.1523710335824675E-2</v>
      </c>
      <c r="E90" s="97">
        <f t="shared" si="5"/>
        <v>-2.1523710335824675E-2</v>
      </c>
      <c r="F90" s="96">
        <f t="shared" si="6"/>
        <v>5.093383159628817E-2</v>
      </c>
      <c r="G90" s="97">
        <f t="shared" si="7"/>
        <v>5.093383159628817E-2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3974</v>
      </c>
      <c r="W90" s="112">
        <v>4073</v>
      </c>
      <c r="X90" s="112">
        <v>3888</v>
      </c>
      <c r="Y90" s="112">
        <v>3706</v>
      </c>
      <c r="Z90" s="112">
        <v>4354</v>
      </c>
    </row>
    <row r="91" spans="1:30" ht="15" customHeight="1" x14ac:dyDescent="0.25">
      <c r="A91" s="49" t="s">
        <v>7</v>
      </c>
      <c r="B91" s="49"/>
      <c r="C91" s="57" t="str">
        <f t="shared" si="3"/>
        <v>$7,935.8 mil</v>
      </c>
      <c r="D91" s="96">
        <f t="shared" si="4"/>
        <v>0.14791946546259105</v>
      </c>
      <c r="E91" s="97">
        <f t="shared" si="5"/>
        <v>0.14791946546259105</v>
      </c>
      <c r="F91" s="96">
        <f t="shared" si="6"/>
        <v>0.25783774684688665</v>
      </c>
      <c r="G91" s="97">
        <f t="shared" si="7"/>
        <v>0.25783774684688665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55600</v>
      </c>
      <c r="W91" s="112">
        <v>55633</v>
      </c>
      <c r="X91" s="112">
        <v>56149</v>
      </c>
      <c r="Y91" s="112">
        <v>51041</v>
      </c>
      <c r="Z91" s="112">
        <v>56839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4435</v>
      </c>
      <c r="W93" s="112">
        <v>4623</v>
      </c>
      <c r="X93" s="112">
        <v>4755</v>
      </c>
      <c r="Y93" s="112">
        <v>4713</v>
      </c>
      <c r="Z93" s="112">
        <v>5075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13710</v>
      </c>
      <c r="W94" s="112">
        <v>14780</v>
      </c>
      <c r="X94" s="112">
        <v>15360</v>
      </c>
      <c r="Y94" s="112">
        <v>15091</v>
      </c>
      <c r="Z94" s="112">
        <v>16838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1673</v>
      </c>
      <c r="W95" s="112">
        <v>1849</v>
      </c>
      <c r="X95" s="112">
        <v>1901</v>
      </c>
      <c r="Y95" s="112">
        <v>2034</v>
      </c>
      <c r="Z95" s="112">
        <v>2571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5488</v>
      </c>
      <c r="W96" s="112">
        <v>6124</v>
      </c>
      <c r="X96" s="112">
        <v>6003</v>
      </c>
      <c r="Y96" s="112">
        <v>6157</v>
      </c>
      <c r="Z96" s="112">
        <v>8063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6080</v>
      </c>
      <c r="W97" s="112">
        <v>6230</v>
      </c>
      <c r="X97" s="112">
        <v>6136</v>
      </c>
      <c r="Y97" s="112">
        <v>6008</v>
      </c>
      <c r="Z97" s="112">
        <v>6834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3372</v>
      </c>
      <c r="W98" s="112">
        <v>3425</v>
      </c>
      <c r="X98" s="112">
        <v>3467</v>
      </c>
      <c r="Y98" s="112">
        <v>3375</v>
      </c>
      <c r="Z98" s="112">
        <v>4213</v>
      </c>
    </row>
    <row r="99" spans="1:32" ht="15" customHeight="1" x14ac:dyDescent="0.25">
      <c r="S99" s="115" t="s">
        <v>197</v>
      </c>
      <c r="T99" s="115"/>
      <c r="U99" s="112"/>
      <c r="V99" s="112">
        <v>175</v>
      </c>
      <c r="W99" s="112">
        <v>177</v>
      </c>
      <c r="X99" s="112">
        <v>228</v>
      </c>
      <c r="Y99" s="112">
        <v>269</v>
      </c>
      <c r="Z99" s="112">
        <v>333</v>
      </c>
    </row>
    <row r="100" spans="1:32" ht="15" customHeight="1" x14ac:dyDescent="0.25">
      <c r="S100" s="115" t="s">
        <v>58</v>
      </c>
      <c r="T100" s="115"/>
      <c r="U100" s="112"/>
      <c r="V100" s="112">
        <v>2702</v>
      </c>
      <c r="W100" s="112">
        <v>2833</v>
      </c>
      <c r="X100" s="112">
        <v>2927</v>
      </c>
      <c r="Y100" s="112">
        <v>2814</v>
      </c>
      <c r="Z100" s="112">
        <v>3341</v>
      </c>
    </row>
    <row r="101" spans="1:32" x14ac:dyDescent="0.25">
      <c r="A101" s="18"/>
      <c r="S101" s="118" t="s">
        <v>53</v>
      </c>
      <c r="T101" s="118"/>
      <c r="U101" s="112"/>
      <c r="V101" s="112">
        <v>50037</v>
      </c>
      <c r="W101" s="112">
        <v>52429</v>
      </c>
      <c r="X101" s="112">
        <v>53895</v>
      </c>
      <c r="Y101" s="112">
        <v>48597</v>
      </c>
      <c r="Z101" s="112">
        <v>55728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126274</v>
      </c>
      <c r="W104" s="112">
        <v>133299</v>
      </c>
      <c r="X104" s="112">
        <v>127955</v>
      </c>
      <c r="Y104" s="112">
        <v>124784</v>
      </c>
      <c r="Z104" s="112">
        <v>157535</v>
      </c>
      <c r="AB104" s="109" t="str">
        <f>TEXT(Z104,"###,###")</f>
        <v>157,535</v>
      </c>
      <c r="AD104" s="130">
        <f>Z104/($Z$4)*100</f>
        <v>81.757366907818934</v>
      </c>
      <c r="AF104" s="109"/>
    </row>
    <row r="105" spans="1:32" x14ac:dyDescent="0.25">
      <c r="S105" s="115" t="s">
        <v>17</v>
      </c>
      <c r="T105" s="115"/>
      <c r="U105" s="112"/>
      <c r="V105" s="112">
        <v>21610</v>
      </c>
      <c r="W105" s="112">
        <v>20214</v>
      </c>
      <c r="X105" s="112">
        <v>19912</v>
      </c>
      <c r="Y105" s="112">
        <v>19934</v>
      </c>
      <c r="Z105" s="112">
        <v>23993</v>
      </c>
      <c r="AB105" s="109" t="str">
        <f>TEXT(Z105,"###,###")</f>
        <v>23,993</v>
      </c>
      <c r="AD105" s="130">
        <f>Z105/($Z$4)*100</f>
        <v>12.451864691778333</v>
      </c>
      <c r="AF105" s="109"/>
    </row>
    <row r="106" spans="1:32" x14ac:dyDescent="0.25">
      <c r="S106" s="118" t="s">
        <v>53</v>
      </c>
      <c r="T106" s="118"/>
      <c r="U106" s="120"/>
      <c r="V106" s="120">
        <v>147884</v>
      </c>
      <c r="W106" s="120">
        <v>153513</v>
      </c>
      <c r="X106" s="120">
        <v>147867</v>
      </c>
      <c r="Y106" s="120">
        <v>144718</v>
      </c>
      <c r="Z106" s="120">
        <v>181528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25686</v>
      </c>
      <c r="W108" s="112">
        <v>22424</v>
      </c>
      <c r="X108" s="112">
        <v>21868</v>
      </c>
      <c r="Y108" s="112">
        <v>19981</v>
      </c>
      <c r="Z108" s="112">
        <v>23715</v>
      </c>
      <c r="AB108" s="109" t="str">
        <f>TEXT(Z108,"###,###")</f>
        <v>23,715</v>
      </c>
      <c r="AD108" s="130">
        <f>Z108/($Z$4)*100</f>
        <v>12.30758851187943</v>
      </c>
      <c r="AF108" s="109"/>
    </row>
    <row r="109" spans="1:32" x14ac:dyDescent="0.25">
      <c r="S109" s="115" t="s">
        <v>20</v>
      </c>
      <c r="T109" s="115"/>
      <c r="U109" s="112"/>
      <c r="V109" s="112">
        <v>23075</v>
      </c>
      <c r="W109" s="112">
        <v>23689</v>
      </c>
      <c r="X109" s="112">
        <v>24754</v>
      </c>
      <c r="Y109" s="112">
        <v>24628</v>
      </c>
      <c r="Z109" s="112">
        <v>31514</v>
      </c>
      <c r="AB109" s="109" t="str">
        <f>TEXT(Z109,"###,###")</f>
        <v>31,514</v>
      </c>
      <c r="AD109" s="130">
        <f>Z109/($Z$4)*100</f>
        <v>16.355106235014478</v>
      </c>
      <c r="AF109" s="109"/>
    </row>
    <row r="110" spans="1:32" x14ac:dyDescent="0.25">
      <c r="S110" s="115" t="s">
        <v>21</v>
      </c>
      <c r="T110" s="115"/>
      <c r="U110" s="112"/>
      <c r="V110" s="112">
        <v>36498</v>
      </c>
      <c r="W110" s="112">
        <v>42478</v>
      </c>
      <c r="X110" s="112">
        <v>40398</v>
      </c>
      <c r="Y110" s="112">
        <v>35950</v>
      </c>
      <c r="Z110" s="112">
        <v>45322</v>
      </c>
      <c r="AB110" s="109" t="str">
        <f>TEXT(Z110,"###,###")</f>
        <v>45,322</v>
      </c>
      <c r="AD110" s="130">
        <f>Z110/($Z$4)*100</f>
        <v>23.521169156036244</v>
      </c>
      <c r="AF110" s="109"/>
    </row>
    <row r="111" spans="1:32" x14ac:dyDescent="0.25">
      <c r="S111" s="115" t="s">
        <v>22</v>
      </c>
      <c r="T111" s="115"/>
      <c r="U111" s="112"/>
      <c r="V111" s="112">
        <v>62498</v>
      </c>
      <c r="W111" s="112">
        <v>66122</v>
      </c>
      <c r="X111" s="112">
        <v>66067</v>
      </c>
      <c r="Y111" s="112">
        <v>64159</v>
      </c>
      <c r="Z111" s="112">
        <v>80979</v>
      </c>
      <c r="AB111" s="109" t="str">
        <f>TEXT(Z111,"###,###")</f>
        <v>80,979</v>
      </c>
      <c r="AD111" s="130">
        <f>Z111/($Z$4)*100</f>
        <v>42.026405654795887</v>
      </c>
      <c r="AF111" s="109"/>
    </row>
    <row r="112" spans="1:32" x14ac:dyDescent="0.25">
      <c r="S112" s="118" t="s">
        <v>53</v>
      </c>
      <c r="T112" s="118"/>
      <c r="U112" s="112"/>
      <c r="V112" s="112">
        <v>158121</v>
      </c>
      <c r="W112" s="112">
        <v>164964</v>
      </c>
      <c r="X112" s="112">
        <v>164186</v>
      </c>
      <c r="Y112" s="112">
        <v>156288</v>
      </c>
      <c r="Z112" s="112">
        <v>192687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33.71</v>
      </c>
      <c r="W118" s="131">
        <v>33.68</v>
      </c>
      <c r="X118" s="131">
        <v>33.93</v>
      </c>
      <c r="Y118" s="131">
        <v>34.99</v>
      </c>
      <c r="Z118" s="131">
        <v>34.36</v>
      </c>
      <c r="AB118" s="109" t="str">
        <f>TEXT(Z118,"##.0")</f>
        <v>34.4</v>
      </c>
    </row>
    <row r="120" spans="19:32" x14ac:dyDescent="0.25">
      <c r="S120" s="101" t="s">
        <v>98</v>
      </c>
      <c r="T120" s="112"/>
      <c r="U120" s="112"/>
      <c r="V120" s="112">
        <v>94369</v>
      </c>
      <c r="W120" s="112">
        <v>95910</v>
      </c>
      <c r="X120" s="112">
        <v>96988</v>
      </c>
      <c r="Y120" s="112">
        <v>85010</v>
      </c>
      <c r="Z120" s="112">
        <v>97792</v>
      </c>
      <c r="AB120" s="109" t="str">
        <f>TEXT(Z120,"###,###")</f>
        <v>97,792</v>
      </c>
    </row>
    <row r="121" spans="19:32" x14ac:dyDescent="0.25">
      <c r="S121" s="101" t="s">
        <v>99</v>
      </c>
      <c r="T121" s="112"/>
      <c r="U121" s="112"/>
      <c r="V121" s="112">
        <v>4251</v>
      </c>
      <c r="W121" s="112">
        <v>4530</v>
      </c>
      <c r="X121" s="112">
        <v>4986</v>
      </c>
      <c r="Y121" s="112">
        <v>4929</v>
      </c>
      <c r="Z121" s="112">
        <v>4625</v>
      </c>
      <c r="AB121" s="109" t="str">
        <f>TEXT(Z121,"###,###")</f>
        <v>4,625</v>
      </c>
    </row>
    <row r="122" spans="19:32" x14ac:dyDescent="0.25">
      <c r="S122" s="101" t="s">
        <v>100</v>
      </c>
      <c r="T122" s="112"/>
      <c r="U122" s="112"/>
      <c r="V122" s="112">
        <v>7028</v>
      </c>
      <c r="W122" s="112">
        <v>7619</v>
      </c>
      <c r="X122" s="112">
        <v>8064</v>
      </c>
      <c r="Y122" s="112">
        <v>9735</v>
      </c>
      <c r="Z122" s="112">
        <v>10203</v>
      </c>
      <c r="AB122" s="109" t="str">
        <f>TEXT(Z122,"###,###")</f>
        <v>10,203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101397</v>
      </c>
      <c r="W124" s="112">
        <v>103529</v>
      </c>
      <c r="X124" s="112">
        <v>105052</v>
      </c>
      <c r="Y124" s="112">
        <v>94745</v>
      </c>
      <c r="Z124" s="112">
        <v>107995</v>
      </c>
      <c r="AB124" s="109" t="str">
        <f>TEXT(Z124,"###,###")</f>
        <v>107,995</v>
      </c>
      <c r="AD124" s="127">
        <f>Z124/$Z$7*100</f>
        <v>95.897526972428182</v>
      </c>
    </row>
    <row r="125" spans="19:32" x14ac:dyDescent="0.25">
      <c r="S125" s="101" t="s">
        <v>102</v>
      </c>
      <c r="T125" s="112"/>
      <c r="U125" s="112"/>
      <c r="V125" s="112">
        <v>11279</v>
      </c>
      <c r="W125" s="112">
        <v>12149</v>
      </c>
      <c r="X125" s="112">
        <v>13050</v>
      </c>
      <c r="Y125" s="112">
        <v>14664</v>
      </c>
      <c r="Z125" s="112">
        <v>14828</v>
      </c>
      <c r="AB125" s="109" t="str">
        <f>TEXT(Z125,"###,###")</f>
        <v>14,828</v>
      </c>
      <c r="AD125" s="127">
        <f>Z125/$Z$7*100</f>
        <v>13.166984859920969</v>
      </c>
    </row>
    <row r="127" spans="19:32" x14ac:dyDescent="0.25">
      <c r="S127" s="101" t="s">
        <v>103</v>
      </c>
      <c r="T127" s="112"/>
      <c r="U127" s="112"/>
      <c r="V127" s="112">
        <v>55596</v>
      </c>
      <c r="W127" s="112">
        <v>55638</v>
      </c>
      <c r="X127" s="112">
        <v>56148</v>
      </c>
      <c r="Y127" s="112">
        <v>51038</v>
      </c>
      <c r="Z127" s="112">
        <v>56836</v>
      </c>
      <c r="AB127" s="109" t="str">
        <f>TEXT(Z127,"###,###")</f>
        <v>56,836</v>
      </c>
      <c r="AD127" s="127">
        <f>Z127/$Z$7*100</f>
        <v>50.469298050881321</v>
      </c>
    </row>
    <row r="128" spans="19:32" x14ac:dyDescent="0.25">
      <c r="S128" s="101" t="s">
        <v>104</v>
      </c>
      <c r="T128" s="112"/>
      <c r="U128" s="112"/>
      <c r="V128" s="112">
        <v>50038</v>
      </c>
      <c r="W128" s="112">
        <v>52428</v>
      </c>
      <c r="X128" s="112">
        <v>53892</v>
      </c>
      <c r="Y128" s="112">
        <v>48595</v>
      </c>
      <c r="Z128" s="112">
        <v>55729</v>
      </c>
      <c r="AB128" s="109" t="str">
        <f>TEXT(Z128,"###,###")</f>
        <v>55,729</v>
      </c>
      <c r="AD128" s="127">
        <f>Z128/$Z$7*100</f>
        <v>49.486302890378724</v>
      </c>
    </row>
    <row r="130" spans="19:20" x14ac:dyDescent="0.25">
      <c r="S130" s="101" t="s">
        <v>280</v>
      </c>
      <c r="T130" s="127">
        <v>86.837455045953021</v>
      </c>
    </row>
    <row r="131" spans="19:20" x14ac:dyDescent="0.25">
      <c r="S131" s="101" t="s">
        <v>281</v>
      </c>
      <c r="T131" s="127">
        <v>4.1069129334458108</v>
      </c>
    </row>
    <row r="132" spans="19:20" x14ac:dyDescent="0.25">
      <c r="S132" s="101" t="s">
        <v>282</v>
      </c>
      <c r="T132" s="127">
        <v>9.0600719264751586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A66E406-499B-4793-A241-F7ADEA010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EA2F38-DCF8-4DA2-B161-381E1179B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C6C3610-BA68-452D-BE93-89C50BC411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26D840D-0B72-4A48-A847-9A170CD698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06113-3538-4C12-ACF3-73ACDDFAC925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153</v>
      </c>
      <c r="T1" s="99"/>
      <c r="U1" s="99"/>
      <c r="V1" s="99"/>
      <c r="W1" s="99"/>
      <c r="X1" s="99"/>
      <c r="Y1" s="100" t="s">
        <v>243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153</v>
      </c>
      <c r="Y3" s="105" t="s">
        <v>243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8.45 Melton,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110667</v>
      </c>
      <c r="W4" s="108">
        <v>117892</v>
      </c>
      <c r="X4" s="108">
        <v>122493</v>
      </c>
      <c r="Y4" s="108">
        <v>132917</v>
      </c>
      <c r="Z4" s="108">
        <v>162997</v>
      </c>
      <c r="AB4" s="109" t="str">
        <f>TEXT(Z4,"###,###")</f>
        <v>162,997</v>
      </c>
      <c r="AD4" s="110">
        <f>Z4/Y4-1</f>
        <v>0.2263066424911786</v>
      </c>
      <c r="AF4" s="110">
        <f>Z4/V4-1</f>
        <v>0.47286002150595929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59688</v>
      </c>
      <c r="W5" s="108">
        <v>62904</v>
      </c>
      <c r="X5" s="108">
        <v>65241</v>
      </c>
      <c r="Y5" s="108">
        <v>70505</v>
      </c>
      <c r="Z5" s="108">
        <v>84043</v>
      </c>
      <c r="AB5" s="109" t="str">
        <f>TEXT(Z5,"###,###")</f>
        <v>84,043</v>
      </c>
      <c r="AD5" s="110">
        <f t="shared" ref="AD5:AD9" si="0">Z5/Y5-1</f>
        <v>0.19201475072689878</v>
      </c>
      <c r="AF5" s="110">
        <f t="shared" ref="AF5:AF9" si="1">Z5/V5-1</f>
        <v>0.40803846669347266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50979</v>
      </c>
      <c r="W6" s="108">
        <v>54989</v>
      </c>
      <c r="X6" s="108">
        <v>57254</v>
      </c>
      <c r="Y6" s="108">
        <v>62328</v>
      </c>
      <c r="Z6" s="108">
        <v>78872</v>
      </c>
      <c r="AB6" s="109" t="str">
        <f>TEXT(Z6,"###,###")</f>
        <v>78,872</v>
      </c>
      <c r="AD6" s="110">
        <f t="shared" si="0"/>
        <v>0.26543447567706324</v>
      </c>
      <c r="AF6" s="110">
        <f t="shared" si="1"/>
        <v>0.54714686439514315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79423</v>
      </c>
      <c r="W7" s="108">
        <v>83887</v>
      </c>
      <c r="X7" s="108">
        <v>89023</v>
      </c>
      <c r="Y7" s="108">
        <v>93833</v>
      </c>
      <c r="Z7" s="108">
        <v>104250</v>
      </c>
      <c r="AB7" s="109" t="str">
        <f>TEXT(Z7,"###,###")</f>
        <v>104,250</v>
      </c>
      <c r="AD7" s="110">
        <f t="shared" si="0"/>
        <v>0.11101638016476079</v>
      </c>
      <c r="AF7" s="110">
        <f t="shared" si="1"/>
        <v>0.31259207030708991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162,997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104,250</v>
      </c>
      <c r="P8" s="67"/>
      <c r="S8" s="107" t="s">
        <v>83</v>
      </c>
      <c r="T8" s="108"/>
      <c r="U8" s="108"/>
      <c r="V8" s="108">
        <v>47187</v>
      </c>
      <c r="W8" s="108">
        <v>47792</v>
      </c>
      <c r="X8" s="108">
        <v>47826.28</v>
      </c>
      <c r="Y8" s="108">
        <v>48848.45</v>
      </c>
      <c r="Z8" s="108">
        <v>47341.97</v>
      </c>
      <c r="AB8" s="109" t="str">
        <f>TEXT(Z8,"$###,###")</f>
        <v>$47,342</v>
      </c>
      <c r="AD8" s="110">
        <f t="shared" si="0"/>
        <v>-3.0839873117775363E-2</v>
      </c>
      <c r="AF8" s="110">
        <f t="shared" si="1"/>
        <v>3.2841672494543506E-3</v>
      </c>
    </row>
    <row r="9" spans="1:32" x14ac:dyDescent="0.25">
      <c r="A9" s="30" t="s">
        <v>14</v>
      </c>
      <c r="B9" s="71"/>
      <c r="C9" s="72"/>
      <c r="D9" s="73">
        <f>AD104</f>
        <v>83.306441222844597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52.26378896882494</v>
      </c>
      <c r="P9" s="74" t="s">
        <v>84</v>
      </c>
      <c r="S9" s="107" t="s">
        <v>7</v>
      </c>
      <c r="T9" s="108"/>
      <c r="U9" s="108"/>
      <c r="V9" s="108">
        <v>4462572161</v>
      </c>
      <c r="W9" s="108">
        <v>4855134270</v>
      </c>
      <c r="X9" s="108">
        <v>5279646758</v>
      </c>
      <c r="Y9" s="108">
        <v>5695283971</v>
      </c>
      <c r="Z9" s="108">
        <v>6564880786</v>
      </c>
      <c r="AB9" s="109" t="str">
        <f>TEXT(Z9/1000000,"$#,###.0")&amp;" mil"</f>
        <v>$6,564.9 mil</v>
      </c>
      <c r="AD9" s="110">
        <f t="shared" si="0"/>
        <v>0.15268717405978838</v>
      </c>
      <c r="AF9" s="110">
        <f t="shared" si="1"/>
        <v>0.47109795632501372</v>
      </c>
    </row>
    <row r="10" spans="1:32" x14ac:dyDescent="0.25">
      <c r="A10" s="30" t="s">
        <v>17</v>
      </c>
      <c r="B10" s="71"/>
      <c r="C10" s="72"/>
      <c r="D10" s="73">
        <f>AD105</f>
        <v>11.632729436738099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47.669064748201443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86.759712230215825</v>
      </c>
      <c r="P11" s="74" t="s">
        <v>84</v>
      </c>
      <c r="S11" s="107" t="s">
        <v>29</v>
      </c>
      <c r="T11" s="112"/>
      <c r="U11" s="112"/>
      <c r="V11" s="112">
        <v>101349</v>
      </c>
      <c r="W11" s="112">
        <v>107965</v>
      </c>
      <c r="X11" s="112">
        <v>111736</v>
      </c>
      <c r="Y11" s="112">
        <v>120911</v>
      </c>
      <c r="Z11" s="112">
        <v>149198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5.3822541966426858</v>
      </c>
      <c r="P12" s="74" t="s">
        <v>84</v>
      </c>
      <c r="S12" s="107" t="s">
        <v>30</v>
      </c>
      <c r="T12" s="112"/>
      <c r="U12" s="112"/>
      <c r="V12" s="112">
        <v>9323</v>
      </c>
      <c r="W12" s="112">
        <v>9924</v>
      </c>
      <c r="X12" s="112">
        <v>10756</v>
      </c>
      <c r="Y12" s="112">
        <v>12006</v>
      </c>
      <c r="Z12" s="112">
        <v>13799</v>
      </c>
    </row>
    <row r="13" spans="1:32" ht="15" customHeight="1" x14ac:dyDescent="0.25">
      <c r="A13" s="30" t="s">
        <v>19</v>
      </c>
      <c r="B13" s="72"/>
      <c r="C13" s="72"/>
      <c r="D13" s="73">
        <f>AD108</f>
        <v>13.326625643416751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7.8589928057553955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11.573219139002559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21.126155696117106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21.608840372569521</v>
      </c>
      <c r="P15" s="74" t="s">
        <v>84</v>
      </c>
      <c r="S15" s="115" t="s">
        <v>60</v>
      </c>
      <c r="T15" s="115"/>
      <c r="U15" s="116"/>
      <c r="V15" s="116">
        <v>472</v>
      </c>
      <c r="W15" s="116">
        <v>415</v>
      </c>
      <c r="X15" s="116">
        <v>435</v>
      </c>
      <c r="Y15" s="112">
        <v>484</v>
      </c>
      <c r="Z15" s="112">
        <v>582</v>
      </c>
      <c r="AB15" s="117">
        <f t="shared" ref="AB15:AB34" si="2">IF(Z15="np",0,Z15/$Z$34)</f>
        <v>3.5706397703011115E-3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48.918078246838895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78.391159627430483</v>
      </c>
      <c r="P16" s="37" t="s">
        <v>84</v>
      </c>
      <c r="S16" s="115" t="s">
        <v>61</v>
      </c>
      <c r="T16" s="115"/>
      <c r="U16" s="116"/>
      <c r="V16" s="116">
        <v>102</v>
      </c>
      <c r="W16" s="116">
        <v>144</v>
      </c>
      <c r="X16" s="116">
        <v>150</v>
      </c>
      <c r="Y16" s="112">
        <v>146</v>
      </c>
      <c r="Z16" s="112">
        <v>142</v>
      </c>
      <c r="AB16" s="117">
        <f t="shared" si="2"/>
        <v>8.7118702299442932E-4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6972</v>
      </c>
      <c r="W17" s="116">
        <v>7161</v>
      </c>
      <c r="X17" s="116">
        <v>7191</v>
      </c>
      <c r="Y17" s="112">
        <v>7575</v>
      </c>
      <c r="Z17" s="112">
        <v>8506</v>
      </c>
      <c r="AB17" s="117">
        <f t="shared" si="2"/>
        <v>5.2185329701342362E-2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879</v>
      </c>
      <c r="W18" s="116">
        <v>1011</v>
      </c>
      <c r="X18" s="116">
        <v>1117</v>
      </c>
      <c r="Y18" s="112">
        <v>1159</v>
      </c>
      <c r="Z18" s="112">
        <v>1310</v>
      </c>
      <c r="AB18" s="117">
        <f t="shared" si="2"/>
        <v>8.0370070431176228E-3</v>
      </c>
    </row>
    <row r="19" spans="1:28" x14ac:dyDescent="0.25">
      <c r="A19" s="63" t="str">
        <f>$S$1&amp;" ("&amp;$V$2&amp;" to "&amp;$Z$2&amp;")"</f>
        <v>Melton (2017-18 to 2021-22)</v>
      </c>
      <c r="B19" s="63"/>
      <c r="C19" s="63"/>
      <c r="D19" s="63"/>
      <c r="E19" s="63"/>
      <c r="F19" s="63"/>
      <c r="G19" s="63" t="str">
        <f>$S$1&amp;" ("&amp;$V$2&amp;" to "&amp;$Z$2&amp;")"</f>
        <v>Melton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9062</v>
      </c>
      <c r="W19" s="116">
        <v>9847</v>
      </c>
      <c r="X19" s="116">
        <v>9940</v>
      </c>
      <c r="Y19" s="112">
        <v>10869</v>
      </c>
      <c r="Z19" s="112">
        <v>12519</v>
      </c>
      <c r="AB19" s="117">
        <f t="shared" si="2"/>
        <v>7.6805565780755355E-2</v>
      </c>
    </row>
    <row r="20" spans="1:28" x14ac:dyDescent="0.25">
      <c r="S20" s="115" t="s">
        <v>65</v>
      </c>
      <c r="T20" s="115"/>
      <c r="U20" s="116"/>
      <c r="V20" s="116">
        <v>5069</v>
      </c>
      <c r="W20" s="116">
        <v>4881</v>
      </c>
      <c r="X20" s="116">
        <v>4701</v>
      </c>
      <c r="Y20" s="112">
        <v>5006</v>
      </c>
      <c r="Z20" s="112">
        <v>5856</v>
      </c>
      <c r="AB20" s="117">
        <f t="shared" si="2"/>
        <v>3.5927262018699849E-2</v>
      </c>
    </row>
    <row r="21" spans="1:28" x14ac:dyDescent="0.25">
      <c r="S21" s="115" t="s">
        <v>66</v>
      </c>
      <c r="T21" s="115"/>
      <c r="U21" s="116"/>
      <c r="V21" s="116">
        <v>11007</v>
      </c>
      <c r="W21" s="116">
        <v>11496</v>
      </c>
      <c r="X21" s="116">
        <v>12086</v>
      </c>
      <c r="Y21" s="112">
        <v>13506</v>
      </c>
      <c r="Z21" s="112">
        <v>16929</v>
      </c>
      <c r="AB21" s="117">
        <f t="shared" si="2"/>
        <v>0.1038614444526246</v>
      </c>
    </row>
    <row r="22" spans="1:28" x14ac:dyDescent="0.25">
      <c r="S22" s="115" t="s">
        <v>67</v>
      </c>
      <c r="T22" s="115"/>
      <c r="U22" s="116"/>
      <c r="V22" s="116">
        <v>6580</v>
      </c>
      <c r="W22" s="116">
        <v>7118</v>
      </c>
      <c r="X22" s="116">
        <v>7718</v>
      </c>
      <c r="Y22" s="112">
        <v>8631</v>
      </c>
      <c r="Z22" s="112">
        <v>11273</v>
      </c>
      <c r="AB22" s="117">
        <f t="shared" si="2"/>
        <v>6.9161206409973253E-2</v>
      </c>
    </row>
    <row r="23" spans="1:28" x14ac:dyDescent="0.25">
      <c r="S23" s="115" t="s">
        <v>68</v>
      </c>
      <c r="T23" s="115"/>
      <c r="U23" s="116"/>
      <c r="V23" s="116">
        <v>8972</v>
      </c>
      <c r="W23" s="116">
        <v>9666</v>
      </c>
      <c r="X23" s="116">
        <v>10128</v>
      </c>
      <c r="Y23" s="112">
        <v>11134</v>
      </c>
      <c r="Z23" s="112">
        <v>13298</v>
      </c>
      <c r="AB23" s="117">
        <f t="shared" si="2"/>
        <v>8.1584824167464237E-2</v>
      </c>
    </row>
    <row r="24" spans="1:28" x14ac:dyDescent="0.25">
      <c r="S24" s="115" t="s">
        <v>69</v>
      </c>
      <c r="T24" s="115"/>
      <c r="U24" s="116"/>
      <c r="V24" s="116">
        <v>1277</v>
      </c>
      <c r="W24" s="116">
        <v>1456</v>
      </c>
      <c r="X24" s="116">
        <v>1459</v>
      </c>
      <c r="Y24" s="112">
        <v>1538</v>
      </c>
      <c r="Z24" s="112">
        <v>1814</v>
      </c>
      <c r="AB24" s="117">
        <f t="shared" si="2"/>
        <v>1.1129107462759823E-2</v>
      </c>
    </row>
    <row r="25" spans="1:28" x14ac:dyDescent="0.25">
      <c r="S25" s="115" t="s">
        <v>70</v>
      </c>
      <c r="T25" s="115"/>
      <c r="U25" s="116"/>
      <c r="V25" s="116">
        <v>4636</v>
      </c>
      <c r="W25" s="116">
        <v>5163</v>
      </c>
      <c r="X25" s="116">
        <v>5406</v>
      </c>
      <c r="Y25" s="112">
        <v>5948</v>
      </c>
      <c r="Z25" s="112">
        <v>7318</v>
      </c>
      <c r="AB25" s="117">
        <f t="shared" si="2"/>
        <v>4.4896807283614323E-2</v>
      </c>
    </row>
    <row r="26" spans="1:28" x14ac:dyDescent="0.25">
      <c r="S26" s="115" t="s">
        <v>71</v>
      </c>
      <c r="T26" s="115"/>
      <c r="U26" s="116"/>
      <c r="V26" s="116">
        <v>1977</v>
      </c>
      <c r="W26" s="116">
        <v>1995</v>
      </c>
      <c r="X26" s="116">
        <v>2021</v>
      </c>
      <c r="Y26" s="112">
        <v>2090</v>
      </c>
      <c r="Z26" s="112">
        <v>2620</v>
      </c>
      <c r="AB26" s="117">
        <f t="shared" si="2"/>
        <v>1.6074014086235246E-2</v>
      </c>
    </row>
    <row r="27" spans="1:28" x14ac:dyDescent="0.25">
      <c r="S27" s="115" t="s">
        <v>72</v>
      </c>
      <c r="T27" s="115"/>
      <c r="U27" s="116"/>
      <c r="V27" s="116">
        <v>6243</v>
      </c>
      <c r="W27" s="116">
        <v>6756</v>
      </c>
      <c r="X27" s="116">
        <v>7139</v>
      </c>
      <c r="Y27" s="112">
        <v>7799</v>
      </c>
      <c r="Z27" s="112">
        <v>9573</v>
      </c>
      <c r="AB27" s="117">
        <f t="shared" si="2"/>
        <v>5.8731502613561068E-2</v>
      </c>
    </row>
    <row r="28" spans="1:28" x14ac:dyDescent="0.25">
      <c r="S28" s="115" t="s">
        <v>73</v>
      </c>
      <c r="T28" s="115"/>
      <c r="U28" s="116"/>
      <c r="V28" s="116">
        <v>14406</v>
      </c>
      <c r="W28" s="116">
        <v>15768</v>
      </c>
      <c r="X28" s="116">
        <v>16079</v>
      </c>
      <c r="Y28" s="112">
        <v>17270</v>
      </c>
      <c r="Z28" s="112">
        <v>23853</v>
      </c>
      <c r="AB28" s="117">
        <f t="shared" si="2"/>
        <v>0.14634101450342341</v>
      </c>
    </row>
    <row r="29" spans="1:28" x14ac:dyDescent="0.25">
      <c r="S29" s="115" t="s">
        <v>74</v>
      </c>
      <c r="T29" s="115"/>
      <c r="U29" s="116"/>
      <c r="V29" s="116">
        <v>5099</v>
      </c>
      <c r="W29" s="116">
        <v>8296</v>
      </c>
      <c r="X29" s="116">
        <v>5878</v>
      </c>
      <c r="Y29" s="112">
        <v>6437</v>
      </c>
      <c r="Z29" s="112">
        <v>7731</v>
      </c>
      <c r="AB29" s="117">
        <f t="shared" si="2"/>
        <v>4.7430611794154455E-2</v>
      </c>
    </row>
    <row r="30" spans="1:28" x14ac:dyDescent="0.25">
      <c r="S30" s="115" t="s">
        <v>75</v>
      </c>
      <c r="T30" s="115"/>
      <c r="U30" s="116"/>
      <c r="V30" s="116">
        <v>6255</v>
      </c>
      <c r="W30" s="116">
        <v>4534</v>
      </c>
      <c r="X30" s="116">
        <v>6975</v>
      </c>
      <c r="Y30" s="112">
        <v>7075</v>
      </c>
      <c r="Z30" s="112">
        <v>8260</v>
      </c>
      <c r="AB30" s="117">
        <f t="shared" si="2"/>
        <v>5.0676090210802723E-2</v>
      </c>
    </row>
    <row r="31" spans="1:28" x14ac:dyDescent="0.25">
      <c r="S31" s="115" t="s">
        <v>76</v>
      </c>
      <c r="T31" s="115"/>
      <c r="U31" s="116"/>
      <c r="V31" s="116">
        <v>11151</v>
      </c>
      <c r="W31" s="116">
        <v>12348</v>
      </c>
      <c r="X31" s="116">
        <v>13759</v>
      </c>
      <c r="Y31" s="112">
        <v>16288</v>
      </c>
      <c r="Z31" s="112">
        <v>20559</v>
      </c>
      <c r="AB31" s="117">
        <f t="shared" si="2"/>
        <v>0.12613192961790473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2012</v>
      </c>
      <c r="W32" s="116">
        <v>2094</v>
      </c>
      <c r="X32" s="116">
        <v>2269</v>
      </c>
      <c r="Y32" s="112">
        <v>2246</v>
      </c>
      <c r="Z32" s="112">
        <v>2735</v>
      </c>
      <c r="AB32" s="117">
        <f t="shared" si="2"/>
        <v>1.6779552872463129E-2</v>
      </c>
    </row>
    <row r="33" spans="19:32" x14ac:dyDescent="0.25">
      <c r="S33" s="115" t="s">
        <v>78</v>
      </c>
      <c r="T33" s="115"/>
      <c r="U33" s="116"/>
      <c r="V33" s="116">
        <v>3562</v>
      </c>
      <c r="W33" s="116">
        <v>3893</v>
      </c>
      <c r="X33" s="116">
        <v>4362</v>
      </c>
      <c r="Y33" s="112">
        <v>4735</v>
      </c>
      <c r="Z33" s="112">
        <v>5318</v>
      </c>
      <c r="AB33" s="117">
        <f t="shared" si="2"/>
        <v>3.2626567523129403E-2</v>
      </c>
    </row>
    <row r="34" spans="19:32" x14ac:dyDescent="0.25">
      <c r="S34" s="118" t="s">
        <v>53</v>
      </c>
      <c r="T34" s="118"/>
      <c r="U34" s="119"/>
      <c r="V34" s="119">
        <v>110666</v>
      </c>
      <c r="W34" s="119">
        <v>117887</v>
      </c>
      <c r="X34" s="119">
        <v>122493</v>
      </c>
      <c r="Y34" s="120">
        <v>132917</v>
      </c>
      <c r="Z34" s="120">
        <v>162996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67972</v>
      </c>
      <c r="W37" s="112">
        <v>70325</v>
      </c>
      <c r="X37" s="112">
        <v>74602</v>
      </c>
      <c r="Y37" s="112">
        <v>77924</v>
      </c>
      <c r="Z37" s="112">
        <v>81722</v>
      </c>
      <c r="AB37" s="132">
        <f>Z37/Z40*100</f>
        <v>78.391159627430483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11457</v>
      </c>
      <c r="W38" s="112">
        <v>13567</v>
      </c>
      <c r="X38" s="112">
        <v>14427</v>
      </c>
      <c r="Y38" s="112">
        <v>15908</v>
      </c>
      <c r="Z38" s="112">
        <v>22527</v>
      </c>
      <c r="AB38" s="132">
        <f>Z38/Z40*100</f>
        <v>21.608840372569521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79429</v>
      </c>
      <c r="W40" s="112">
        <v>83892</v>
      </c>
      <c r="X40" s="112">
        <v>89029</v>
      </c>
      <c r="Y40" s="112">
        <v>93832</v>
      </c>
      <c r="Z40" s="112">
        <v>104249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18</v>
      </c>
      <c r="W44" s="112">
        <v>21</v>
      </c>
      <c r="X44" s="112">
        <v>15</v>
      </c>
      <c r="Y44" s="112">
        <v>13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1078</v>
      </c>
      <c r="W45" s="112">
        <v>1098</v>
      </c>
      <c r="X45" s="112">
        <v>1178</v>
      </c>
      <c r="Y45" s="112">
        <v>1399</v>
      </c>
      <c r="Z45" s="112">
        <v>2048</v>
      </c>
    </row>
    <row r="46" spans="19:32" x14ac:dyDescent="0.25">
      <c r="S46" s="115" t="s">
        <v>38</v>
      </c>
      <c r="T46" s="115"/>
      <c r="U46" s="112"/>
      <c r="V46" s="112">
        <v>3205</v>
      </c>
      <c r="W46" s="112">
        <v>3606</v>
      </c>
      <c r="X46" s="112">
        <v>3508</v>
      </c>
      <c r="Y46" s="112">
        <v>3862</v>
      </c>
      <c r="Z46" s="112">
        <v>5459</v>
      </c>
    </row>
    <row r="47" spans="19:32" x14ac:dyDescent="0.25">
      <c r="S47" s="115" t="s">
        <v>39</v>
      </c>
      <c r="T47" s="115"/>
      <c r="U47" s="112"/>
      <c r="V47" s="112">
        <v>5537</v>
      </c>
      <c r="W47" s="112">
        <v>5904</v>
      </c>
      <c r="X47" s="112">
        <v>5987</v>
      </c>
      <c r="Y47" s="112">
        <v>6400</v>
      </c>
      <c r="Z47" s="112">
        <v>8198</v>
      </c>
    </row>
    <row r="48" spans="19:32" x14ac:dyDescent="0.25">
      <c r="S48" s="115" t="s">
        <v>40</v>
      </c>
      <c r="T48" s="115"/>
      <c r="U48" s="112"/>
      <c r="V48" s="112">
        <v>7316</v>
      </c>
      <c r="W48" s="112">
        <v>7848</v>
      </c>
      <c r="X48" s="112">
        <v>8020</v>
      </c>
      <c r="Y48" s="112">
        <v>8567</v>
      </c>
      <c r="Z48" s="112">
        <v>10303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8526</v>
      </c>
      <c r="W49" s="112">
        <v>9048</v>
      </c>
      <c r="X49" s="112">
        <v>9371</v>
      </c>
      <c r="Y49" s="112">
        <v>10165</v>
      </c>
      <c r="Z49" s="112">
        <v>11401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Melton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8098</v>
      </c>
      <c r="W50" s="112">
        <v>8535</v>
      </c>
      <c r="X50" s="112">
        <v>9206</v>
      </c>
      <c r="Y50" s="112">
        <v>10221</v>
      </c>
      <c r="Z50" s="112">
        <v>12558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7297</v>
      </c>
      <c r="W51" s="112">
        <v>7477</v>
      </c>
      <c r="X51" s="112">
        <v>7737</v>
      </c>
      <c r="Y51" s="112">
        <v>8446</v>
      </c>
      <c r="Z51" s="112">
        <v>9966</v>
      </c>
    </row>
    <row r="52" spans="1:26" ht="15" customHeight="1" x14ac:dyDescent="0.25">
      <c r="S52" s="115" t="s">
        <v>44</v>
      </c>
      <c r="T52" s="115"/>
      <c r="U52" s="112"/>
      <c r="V52" s="112">
        <v>6316</v>
      </c>
      <c r="W52" s="112">
        <v>6583</v>
      </c>
      <c r="X52" s="112">
        <v>6864</v>
      </c>
      <c r="Y52" s="112">
        <v>7227</v>
      </c>
      <c r="Z52" s="112">
        <v>8099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4690</v>
      </c>
      <c r="W53" s="112">
        <v>4916</v>
      </c>
      <c r="X53" s="112">
        <v>5165</v>
      </c>
      <c r="Y53" s="112">
        <v>5535</v>
      </c>
      <c r="Z53" s="112">
        <v>6241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3502</v>
      </c>
      <c r="W54" s="112">
        <v>3604</v>
      </c>
      <c r="X54" s="112">
        <v>3787</v>
      </c>
      <c r="Y54" s="112">
        <v>4016</v>
      </c>
      <c r="Z54" s="112">
        <v>4431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2518</v>
      </c>
      <c r="W55" s="112">
        <v>2622</v>
      </c>
      <c r="X55" s="112">
        <v>2659</v>
      </c>
      <c r="Y55" s="112">
        <v>2715</v>
      </c>
      <c r="Z55" s="112">
        <v>3111</v>
      </c>
    </row>
    <row r="56" spans="1:26" ht="15" customHeight="1" x14ac:dyDescent="0.25">
      <c r="S56" s="115" t="s">
        <v>48</v>
      </c>
      <c r="T56" s="115"/>
      <c r="U56" s="112"/>
      <c r="V56" s="112">
        <v>1114</v>
      </c>
      <c r="W56" s="112">
        <v>1126</v>
      </c>
      <c r="X56" s="112">
        <v>1193</v>
      </c>
      <c r="Y56" s="112">
        <v>1336</v>
      </c>
      <c r="Z56" s="112">
        <v>1543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327</v>
      </c>
      <c r="W57" s="112">
        <v>383</v>
      </c>
      <c r="X57" s="112">
        <v>396</v>
      </c>
      <c r="Y57" s="112">
        <v>433</v>
      </c>
      <c r="Z57" s="112">
        <v>463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86</v>
      </c>
      <c r="W58" s="112">
        <v>88</v>
      </c>
      <c r="X58" s="112">
        <v>105</v>
      </c>
      <c r="Y58" s="112">
        <v>135</v>
      </c>
      <c r="Z58" s="112">
        <v>147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33</v>
      </c>
      <c r="W59" s="112">
        <v>26</v>
      </c>
      <c r="X59" s="112">
        <v>28</v>
      </c>
      <c r="Y59" s="112">
        <v>21</v>
      </c>
      <c r="Z59" s="112">
        <v>28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</v>
      </c>
      <c r="W60" s="112">
        <v>21</v>
      </c>
      <c r="X60" s="112">
        <v>21</v>
      </c>
      <c r="Y60" s="112">
        <v>14</v>
      </c>
      <c r="Z60" s="112">
        <v>18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59689</v>
      </c>
      <c r="W61" s="112">
        <v>62903</v>
      </c>
      <c r="X61" s="112">
        <v>65236</v>
      </c>
      <c r="Y61" s="112">
        <v>70505</v>
      </c>
      <c r="Z61" s="112">
        <v>84043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28</v>
      </c>
      <c r="W63" s="112">
        <v>15</v>
      </c>
      <c r="X63" s="112">
        <v>23</v>
      </c>
      <c r="Y63" s="112">
        <v>25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1272</v>
      </c>
      <c r="W64" s="112">
        <v>1478</v>
      </c>
      <c r="X64" s="112">
        <v>1426</v>
      </c>
      <c r="Y64" s="112">
        <v>1719</v>
      </c>
      <c r="Z64" s="112">
        <v>2519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Melton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3312</v>
      </c>
      <c r="W65" s="112">
        <v>3448</v>
      </c>
      <c r="X65" s="112">
        <v>3499</v>
      </c>
      <c r="Y65" s="112">
        <v>3828</v>
      </c>
      <c r="Z65" s="112">
        <v>5807</v>
      </c>
    </row>
    <row r="66" spans="1:26" x14ac:dyDescent="0.25">
      <c r="S66" s="115" t="s">
        <v>39</v>
      </c>
      <c r="T66" s="115"/>
      <c r="U66" s="112"/>
      <c r="V66" s="112">
        <v>5272</v>
      </c>
      <c r="W66" s="112">
        <v>5678</v>
      </c>
      <c r="X66" s="112">
        <v>5764</v>
      </c>
      <c r="Y66" s="112">
        <v>6122</v>
      </c>
      <c r="Z66" s="112">
        <v>8310</v>
      </c>
    </row>
    <row r="67" spans="1:26" x14ac:dyDescent="0.25">
      <c r="S67" s="115" t="s">
        <v>40</v>
      </c>
      <c r="T67" s="115"/>
      <c r="U67" s="112"/>
      <c r="V67" s="112">
        <v>6635</v>
      </c>
      <c r="W67" s="112">
        <v>6928</v>
      </c>
      <c r="X67" s="112">
        <v>7247</v>
      </c>
      <c r="Y67" s="112">
        <v>8003</v>
      </c>
      <c r="Z67" s="112">
        <v>10157</v>
      </c>
    </row>
    <row r="68" spans="1:26" x14ac:dyDescent="0.25">
      <c r="S68" s="115" t="s">
        <v>41</v>
      </c>
      <c r="T68" s="115"/>
      <c r="U68" s="112"/>
      <c r="V68" s="112">
        <v>6869</v>
      </c>
      <c r="W68" s="112">
        <v>7704</v>
      </c>
      <c r="X68" s="112">
        <v>8216</v>
      </c>
      <c r="Y68" s="112">
        <v>9017</v>
      </c>
      <c r="Z68" s="112">
        <v>11197</v>
      </c>
    </row>
    <row r="69" spans="1:26" x14ac:dyDescent="0.25">
      <c r="S69" s="115" t="s">
        <v>42</v>
      </c>
      <c r="T69" s="115"/>
      <c r="U69" s="112"/>
      <c r="V69" s="112">
        <v>6565</v>
      </c>
      <c r="W69" s="112">
        <v>7171</v>
      </c>
      <c r="X69" s="112">
        <v>7535</v>
      </c>
      <c r="Y69" s="112">
        <v>8543</v>
      </c>
      <c r="Z69" s="112">
        <v>11049</v>
      </c>
    </row>
    <row r="70" spans="1:26" x14ac:dyDescent="0.25">
      <c r="S70" s="115" t="s">
        <v>43</v>
      </c>
      <c r="T70" s="115"/>
      <c r="U70" s="112"/>
      <c r="V70" s="112">
        <v>5963</v>
      </c>
      <c r="W70" s="112">
        <v>6301</v>
      </c>
      <c r="X70" s="112">
        <v>6592</v>
      </c>
      <c r="Y70" s="112">
        <v>7249</v>
      </c>
      <c r="Z70" s="112">
        <v>8918</v>
      </c>
    </row>
    <row r="71" spans="1:26" x14ac:dyDescent="0.25">
      <c r="S71" s="115" t="s">
        <v>44</v>
      </c>
      <c r="T71" s="115"/>
      <c r="U71" s="112"/>
      <c r="V71" s="112">
        <v>5342</v>
      </c>
      <c r="W71" s="112">
        <v>5739</v>
      </c>
      <c r="X71" s="112">
        <v>5970</v>
      </c>
      <c r="Y71" s="112">
        <v>6234</v>
      </c>
      <c r="Z71" s="112">
        <v>7107</v>
      </c>
    </row>
    <row r="72" spans="1:26" x14ac:dyDescent="0.25">
      <c r="S72" s="115" t="s">
        <v>45</v>
      </c>
      <c r="T72" s="115"/>
      <c r="U72" s="112"/>
      <c r="V72" s="112">
        <v>4000</v>
      </c>
      <c r="W72" s="112">
        <v>4378</v>
      </c>
      <c r="X72" s="112">
        <v>4572</v>
      </c>
      <c r="Y72" s="112">
        <v>4882</v>
      </c>
      <c r="Z72" s="112">
        <v>5963</v>
      </c>
    </row>
    <row r="73" spans="1:26" x14ac:dyDescent="0.25">
      <c r="S73" s="115" t="s">
        <v>46</v>
      </c>
      <c r="T73" s="115"/>
      <c r="U73" s="112"/>
      <c r="V73" s="112">
        <v>2914</v>
      </c>
      <c r="W73" s="112">
        <v>3129</v>
      </c>
      <c r="X73" s="112">
        <v>3190</v>
      </c>
      <c r="Y73" s="112">
        <v>3331</v>
      </c>
      <c r="Z73" s="112">
        <v>4007</v>
      </c>
    </row>
    <row r="74" spans="1:26" x14ac:dyDescent="0.25">
      <c r="S74" s="115" t="s">
        <v>47</v>
      </c>
      <c r="T74" s="115"/>
      <c r="U74" s="112"/>
      <c r="V74" s="112">
        <v>1851</v>
      </c>
      <c r="W74" s="112">
        <v>1918</v>
      </c>
      <c r="X74" s="112">
        <v>2062</v>
      </c>
      <c r="Y74" s="112">
        <v>2080</v>
      </c>
      <c r="Z74" s="112">
        <v>2415</v>
      </c>
    </row>
    <row r="75" spans="1:26" x14ac:dyDescent="0.25">
      <c r="S75" s="115" t="s">
        <v>48</v>
      </c>
      <c r="T75" s="115"/>
      <c r="U75" s="112"/>
      <c r="V75" s="112">
        <v>678</v>
      </c>
      <c r="W75" s="112">
        <v>788</v>
      </c>
      <c r="X75" s="112">
        <v>827</v>
      </c>
      <c r="Y75" s="112">
        <v>934</v>
      </c>
      <c r="Z75" s="112">
        <v>1030</v>
      </c>
    </row>
    <row r="76" spans="1:26" x14ac:dyDescent="0.25">
      <c r="S76" s="115" t="s">
        <v>49</v>
      </c>
      <c r="T76" s="115"/>
      <c r="U76" s="112"/>
      <c r="V76" s="112">
        <v>196</v>
      </c>
      <c r="W76" s="112">
        <v>212</v>
      </c>
      <c r="X76" s="112">
        <v>235</v>
      </c>
      <c r="Y76" s="112">
        <v>244</v>
      </c>
      <c r="Z76" s="112">
        <v>244</v>
      </c>
    </row>
    <row r="77" spans="1:26" x14ac:dyDescent="0.25">
      <c r="S77" s="115" t="s">
        <v>50</v>
      </c>
      <c r="T77" s="115"/>
      <c r="U77" s="112"/>
      <c r="V77" s="112">
        <v>46</v>
      </c>
      <c r="W77" s="112">
        <v>48</v>
      </c>
      <c r="X77" s="112">
        <v>58</v>
      </c>
      <c r="Y77" s="112">
        <v>69</v>
      </c>
      <c r="Z77" s="112">
        <v>93</v>
      </c>
    </row>
    <row r="78" spans="1:26" x14ac:dyDescent="0.25">
      <c r="S78" s="115" t="s">
        <v>51</v>
      </c>
      <c r="T78" s="115"/>
      <c r="U78" s="112"/>
      <c r="V78" s="112">
        <v>31</v>
      </c>
      <c r="W78" s="112">
        <v>24</v>
      </c>
      <c r="X78" s="112">
        <v>28</v>
      </c>
      <c r="Y78" s="112">
        <v>20</v>
      </c>
      <c r="Z78" s="112">
        <v>21</v>
      </c>
    </row>
    <row r="79" spans="1:26" x14ac:dyDescent="0.25">
      <c r="S79" s="115" t="s">
        <v>52</v>
      </c>
      <c r="T79" s="115"/>
      <c r="U79" s="112"/>
      <c r="V79" s="112">
        <v>28</v>
      </c>
      <c r="W79" s="112">
        <v>22</v>
      </c>
      <c r="X79" s="112">
        <v>28</v>
      </c>
      <c r="Y79" s="112">
        <v>28</v>
      </c>
      <c r="Z79" s="112">
        <v>21</v>
      </c>
    </row>
    <row r="80" spans="1:26" x14ac:dyDescent="0.25">
      <c r="S80" s="118" t="s">
        <v>53</v>
      </c>
      <c r="T80" s="118"/>
      <c r="U80" s="112"/>
      <c r="V80" s="112">
        <v>50981</v>
      </c>
      <c r="W80" s="112">
        <v>54989</v>
      </c>
      <c r="X80" s="112">
        <v>57256</v>
      </c>
      <c r="Y80" s="112">
        <v>62328</v>
      </c>
      <c r="Z80" s="112">
        <v>78876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Melton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4910</v>
      </c>
      <c r="W83" s="112">
        <v>5069</v>
      </c>
      <c r="X83" s="112">
        <v>5546</v>
      </c>
      <c r="Y83" s="112">
        <v>5840</v>
      </c>
      <c r="Z83" s="112">
        <v>6291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4589</v>
      </c>
      <c r="W84" s="112">
        <v>4897</v>
      </c>
      <c r="X84" s="112">
        <v>5390</v>
      </c>
      <c r="Y84" s="112">
        <v>5864</v>
      </c>
      <c r="Z84" s="112">
        <v>6802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7797</v>
      </c>
      <c r="W85" s="112">
        <v>8221</v>
      </c>
      <c r="X85" s="112">
        <v>8522</v>
      </c>
      <c r="Y85" s="112">
        <v>8918</v>
      </c>
      <c r="Z85" s="112">
        <v>9493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162,997</v>
      </c>
      <c r="D86" s="96">
        <f t="shared" ref="D86:D91" si="4">AD4</f>
        <v>0.2263066424911786</v>
      </c>
      <c r="E86" s="97">
        <f t="shared" ref="E86:E91" si="5">AD4</f>
        <v>0.2263066424911786</v>
      </c>
      <c r="F86" s="96">
        <f t="shared" ref="F86:F91" si="6">AF4</f>
        <v>0.47286002150595929</v>
      </c>
      <c r="G86" s="97">
        <f t="shared" ref="G86:G91" si="7">AF4</f>
        <v>0.47286002150595929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2207</v>
      </c>
      <c r="W86" s="112">
        <v>2426</v>
      </c>
      <c r="X86" s="112">
        <v>2674</v>
      </c>
      <c r="Y86" s="112">
        <v>2856</v>
      </c>
      <c r="Z86" s="112">
        <v>3177</v>
      </c>
    </row>
    <row r="87" spans="1:30" ht="15" customHeight="1" x14ac:dyDescent="0.25">
      <c r="A87" s="98" t="s">
        <v>4</v>
      </c>
      <c r="B87" s="49"/>
      <c r="C87" s="57" t="str">
        <f t="shared" si="3"/>
        <v>84,043</v>
      </c>
      <c r="D87" s="96">
        <f t="shared" si="4"/>
        <v>0.19201475072689878</v>
      </c>
      <c r="E87" s="97">
        <f t="shared" si="5"/>
        <v>0.19201475072689878</v>
      </c>
      <c r="F87" s="96">
        <f t="shared" si="6"/>
        <v>0.40803846669347266</v>
      </c>
      <c r="G87" s="97">
        <f t="shared" si="7"/>
        <v>0.40803846669347266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2837</v>
      </c>
      <c r="W87" s="112">
        <v>2932</v>
      </c>
      <c r="X87" s="112">
        <v>3004</v>
      </c>
      <c r="Y87" s="112">
        <v>3103</v>
      </c>
      <c r="Z87" s="112">
        <v>3409</v>
      </c>
    </row>
    <row r="88" spans="1:30" ht="15" customHeight="1" x14ac:dyDescent="0.25">
      <c r="A88" s="98" t="s">
        <v>5</v>
      </c>
      <c r="B88" s="49"/>
      <c r="C88" s="57" t="str">
        <f t="shared" si="3"/>
        <v>78,872</v>
      </c>
      <c r="D88" s="96">
        <f t="shared" si="4"/>
        <v>0.26543447567706324</v>
      </c>
      <c r="E88" s="97">
        <f t="shared" si="5"/>
        <v>0.26543447567706324</v>
      </c>
      <c r="F88" s="96">
        <f t="shared" si="6"/>
        <v>0.54714686439514315</v>
      </c>
      <c r="G88" s="97">
        <f t="shared" si="7"/>
        <v>0.54714686439514315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2190</v>
      </c>
      <c r="W88" s="112">
        <v>2328</v>
      </c>
      <c r="X88" s="112">
        <v>2415</v>
      </c>
      <c r="Y88" s="112">
        <v>2510</v>
      </c>
      <c r="Z88" s="112">
        <v>2928</v>
      </c>
    </row>
    <row r="89" spans="1:30" ht="15" customHeight="1" x14ac:dyDescent="0.25">
      <c r="A89" s="49" t="s">
        <v>6</v>
      </c>
      <c r="B89" s="49"/>
      <c r="C89" s="57" t="str">
        <f t="shared" si="3"/>
        <v>104,250</v>
      </c>
      <c r="D89" s="96">
        <f t="shared" si="4"/>
        <v>0.11101638016476079</v>
      </c>
      <c r="E89" s="97">
        <f t="shared" si="5"/>
        <v>0.11101638016476079</v>
      </c>
      <c r="F89" s="96">
        <f t="shared" si="6"/>
        <v>0.31259207030708991</v>
      </c>
      <c r="G89" s="97">
        <f t="shared" si="7"/>
        <v>0.31259207030708991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5913</v>
      </c>
      <c r="W89" s="112">
        <v>6378</v>
      </c>
      <c r="X89" s="112">
        <v>6693</v>
      </c>
      <c r="Y89" s="112">
        <v>6937</v>
      </c>
      <c r="Z89" s="112">
        <v>7514</v>
      </c>
    </row>
    <row r="90" spans="1:30" ht="15" customHeight="1" x14ac:dyDescent="0.25">
      <c r="A90" s="49" t="s">
        <v>96</v>
      </c>
      <c r="B90" s="49"/>
      <c r="C90" s="57" t="str">
        <f t="shared" si="3"/>
        <v>$47,342</v>
      </c>
      <c r="D90" s="96">
        <f t="shared" si="4"/>
        <v>-3.0839873117775363E-2</v>
      </c>
      <c r="E90" s="97">
        <f t="shared" si="5"/>
        <v>-3.0839873117775363E-2</v>
      </c>
      <c r="F90" s="96">
        <f t="shared" si="6"/>
        <v>3.2841672494543506E-3</v>
      </c>
      <c r="G90" s="97">
        <f t="shared" si="7"/>
        <v>3.2841672494543506E-3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5157</v>
      </c>
      <c r="W90" s="112">
        <v>5375</v>
      </c>
      <c r="X90" s="112">
        <v>5727</v>
      </c>
      <c r="Y90" s="112">
        <v>5993</v>
      </c>
      <c r="Z90" s="112">
        <v>6740</v>
      </c>
    </row>
    <row r="91" spans="1:30" ht="15" customHeight="1" x14ac:dyDescent="0.25">
      <c r="A91" s="49" t="s">
        <v>7</v>
      </c>
      <c r="B91" s="49"/>
      <c r="C91" s="57" t="str">
        <f t="shared" si="3"/>
        <v>$6,564.9 mil</v>
      </c>
      <c r="D91" s="96">
        <f t="shared" si="4"/>
        <v>0.15268717405978838</v>
      </c>
      <c r="E91" s="97">
        <f t="shared" si="5"/>
        <v>0.15268717405978838</v>
      </c>
      <c r="F91" s="96">
        <f t="shared" si="6"/>
        <v>0.47109795632501372</v>
      </c>
      <c r="G91" s="97">
        <f t="shared" si="7"/>
        <v>0.47109795632501372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42387</v>
      </c>
      <c r="W91" s="112">
        <v>44412</v>
      </c>
      <c r="X91" s="112">
        <v>47255</v>
      </c>
      <c r="Y91" s="112">
        <v>49526</v>
      </c>
      <c r="Z91" s="112">
        <v>54483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3702</v>
      </c>
      <c r="W93" s="112">
        <v>3947</v>
      </c>
      <c r="X93" s="112">
        <v>4180</v>
      </c>
      <c r="Y93" s="112">
        <v>4389</v>
      </c>
      <c r="Z93" s="112">
        <v>4888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6389</v>
      </c>
      <c r="W94" s="112">
        <v>6979</v>
      </c>
      <c r="X94" s="112">
        <v>7592</v>
      </c>
      <c r="Y94" s="112">
        <v>8309</v>
      </c>
      <c r="Z94" s="112">
        <v>9413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1230</v>
      </c>
      <c r="W95" s="112">
        <v>1341</v>
      </c>
      <c r="X95" s="112">
        <v>1483</v>
      </c>
      <c r="Y95" s="112">
        <v>1531</v>
      </c>
      <c r="Z95" s="112">
        <v>1724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5592</v>
      </c>
      <c r="W96" s="112">
        <v>6188</v>
      </c>
      <c r="X96" s="112">
        <v>6807</v>
      </c>
      <c r="Y96" s="112">
        <v>7318</v>
      </c>
      <c r="Z96" s="112">
        <v>8449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7488</v>
      </c>
      <c r="W97" s="112">
        <v>7678</v>
      </c>
      <c r="X97" s="112">
        <v>7832</v>
      </c>
      <c r="Y97" s="112">
        <v>8057</v>
      </c>
      <c r="Z97" s="112">
        <v>8574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4355</v>
      </c>
      <c r="W98" s="112">
        <v>4542</v>
      </c>
      <c r="X98" s="112">
        <v>4700</v>
      </c>
      <c r="Y98" s="112">
        <v>4940</v>
      </c>
      <c r="Z98" s="112">
        <v>5387</v>
      </c>
    </row>
    <row r="99" spans="1:32" ht="15" customHeight="1" x14ac:dyDescent="0.25">
      <c r="S99" s="115" t="s">
        <v>197</v>
      </c>
      <c r="T99" s="115"/>
      <c r="U99" s="112"/>
      <c r="V99" s="112">
        <v>794</v>
      </c>
      <c r="W99" s="112">
        <v>919</v>
      </c>
      <c r="X99" s="112">
        <v>973</v>
      </c>
      <c r="Y99" s="112">
        <v>1069</v>
      </c>
      <c r="Z99" s="112">
        <v>1438</v>
      </c>
    </row>
    <row r="100" spans="1:32" ht="15" customHeight="1" x14ac:dyDescent="0.25">
      <c r="S100" s="115" t="s">
        <v>58</v>
      </c>
      <c r="T100" s="115"/>
      <c r="U100" s="112"/>
      <c r="V100" s="112">
        <v>2488</v>
      </c>
      <c r="W100" s="112">
        <v>2804</v>
      </c>
      <c r="X100" s="112">
        <v>3097</v>
      </c>
      <c r="Y100" s="112">
        <v>3296</v>
      </c>
      <c r="Z100" s="112">
        <v>3978</v>
      </c>
    </row>
    <row r="101" spans="1:32" x14ac:dyDescent="0.25">
      <c r="A101" s="18"/>
      <c r="S101" s="118" t="s">
        <v>53</v>
      </c>
      <c r="T101" s="118"/>
      <c r="U101" s="112"/>
      <c r="V101" s="112">
        <v>37042</v>
      </c>
      <c r="W101" s="112">
        <v>39473</v>
      </c>
      <c r="X101" s="112">
        <v>41770</v>
      </c>
      <c r="Y101" s="112">
        <v>44226</v>
      </c>
      <c r="Z101" s="112">
        <v>49695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92234</v>
      </c>
      <c r="W104" s="112">
        <v>96942</v>
      </c>
      <c r="X104" s="112">
        <v>107889</v>
      </c>
      <c r="Y104" s="112">
        <v>109239</v>
      </c>
      <c r="Z104" s="112">
        <v>135787</v>
      </c>
      <c r="AB104" s="109" t="str">
        <f>TEXT(Z104,"###,###")</f>
        <v>135,787</v>
      </c>
      <c r="AD104" s="130">
        <f>Z104/($Z$4)*100</f>
        <v>83.306441222844597</v>
      </c>
      <c r="AF104" s="109"/>
    </row>
    <row r="105" spans="1:32" x14ac:dyDescent="0.25">
      <c r="S105" s="115" t="s">
        <v>17</v>
      </c>
      <c r="T105" s="115"/>
      <c r="U105" s="112"/>
      <c r="V105" s="112">
        <v>13416</v>
      </c>
      <c r="W105" s="112">
        <v>15049</v>
      </c>
      <c r="X105" s="112">
        <v>14972</v>
      </c>
      <c r="Y105" s="112">
        <v>16016</v>
      </c>
      <c r="Z105" s="112">
        <v>18961</v>
      </c>
      <c r="AB105" s="109" t="str">
        <f>TEXT(Z105,"###,###")</f>
        <v>18,961</v>
      </c>
      <c r="AD105" s="130">
        <f>Z105/($Z$4)*100</f>
        <v>11.632729436738099</v>
      </c>
      <c r="AF105" s="109"/>
    </row>
    <row r="106" spans="1:32" x14ac:dyDescent="0.25">
      <c r="S106" s="118" t="s">
        <v>53</v>
      </c>
      <c r="T106" s="118"/>
      <c r="U106" s="120"/>
      <c r="V106" s="120">
        <v>105650</v>
      </c>
      <c r="W106" s="120">
        <v>111991</v>
      </c>
      <c r="X106" s="120">
        <v>122861</v>
      </c>
      <c r="Y106" s="120">
        <v>125255</v>
      </c>
      <c r="Z106" s="120">
        <v>154748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16753</v>
      </c>
      <c r="W108" s="112">
        <v>15516</v>
      </c>
      <c r="X108" s="112">
        <v>17589</v>
      </c>
      <c r="Y108" s="112">
        <v>17818</v>
      </c>
      <c r="Z108" s="112">
        <v>21722</v>
      </c>
      <c r="AB108" s="109" t="str">
        <f>TEXT(Z108,"###,###")</f>
        <v>21,722</v>
      </c>
      <c r="AD108" s="130">
        <f>Z108/($Z$4)*100</f>
        <v>13.326625643416751</v>
      </c>
      <c r="AF108" s="109"/>
    </row>
    <row r="109" spans="1:32" x14ac:dyDescent="0.25">
      <c r="S109" s="115" t="s">
        <v>20</v>
      </c>
      <c r="T109" s="115"/>
      <c r="U109" s="112"/>
      <c r="V109" s="112">
        <v>12870</v>
      </c>
      <c r="W109" s="112">
        <v>12808</v>
      </c>
      <c r="X109" s="112">
        <v>13246</v>
      </c>
      <c r="Y109" s="112">
        <v>15332</v>
      </c>
      <c r="Z109" s="112">
        <v>18864</v>
      </c>
      <c r="AB109" s="109" t="str">
        <f>TEXT(Z109,"###,###")</f>
        <v>18,864</v>
      </c>
      <c r="AD109" s="130">
        <f>Z109/($Z$4)*100</f>
        <v>11.573219139002559</v>
      </c>
      <c r="AF109" s="109"/>
    </row>
    <row r="110" spans="1:32" x14ac:dyDescent="0.25">
      <c r="S110" s="115" t="s">
        <v>21</v>
      </c>
      <c r="T110" s="115"/>
      <c r="U110" s="112"/>
      <c r="V110" s="112">
        <v>22750</v>
      </c>
      <c r="W110" s="112">
        <v>26091</v>
      </c>
      <c r="X110" s="112">
        <v>25824</v>
      </c>
      <c r="Y110" s="112">
        <v>28677</v>
      </c>
      <c r="Z110" s="112">
        <v>34435</v>
      </c>
      <c r="AB110" s="109" t="str">
        <f>TEXT(Z110,"###,###")</f>
        <v>34,435</v>
      </c>
      <c r="AD110" s="130">
        <f>Z110/($Z$4)*100</f>
        <v>21.126155696117106</v>
      </c>
      <c r="AF110" s="109"/>
    </row>
    <row r="111" spans="1:32" x14ac:dyDescent="0.25">
      <c r="S111" s="115" t="s">
        <v>22</v>
      </c>
      <c r="T111" s="115"/>
      <c r="U111" s="112"/>
      <c r="V111" s="112">
        <v>50919</v>
      </c>
      <c r="W111" s="112">
        <v>56373</v>
      </c>
      <c r="X111" s="112">
        <v>58062</v>
      </c>
      <c r="Y111" s="112">
        <v>63428</v>
      </c>
      <c r="Z111" s="112">
        <v>79735</v>
      </c>
      <c r="AB111" s="109" t="str">
        <f>TEXT(Z111,"###,###")</f>
        <v>79,735</v>
      </c>
      <c r="AD111" s="130">
        <f>Z111/($Z$4)*100</f>
        <v>48.918078246838895</v>
      </c>
      <c r="AF111" s="109"/>
    </row>
    <row r="112" spans="1:32" x14ac:dyDescent="0.25">
      <c r="S112" s="118" t="s">
        <v>53</v>
      </c>
      <c r="T112" s="118"/>
      <c r="U112" s="112"/>
      <c r="V112" s="112">
        <v>110668</v>
      </c>
      <c r="W112" s="112">
        <v>117892</v>
      </c>
      <c r="X112" s="112">
        <v>122497</v>
      </c>
      <c r="Y112" s="112">
        <v>132917</v>
      </c>
      <c r="Z112" s="112">
        <v>162998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38.770000000000003</v>
      </c>
      <c r="W118" s="131">
        <v>38.67</v>
      </c>
      <c r="X118" s="131">
        <v>38.74</v>
      </c>
      <c r="Y118" s="131">
        <v>38.729999999999997</v>
      </c>
      <c r="Z118" s="131">
        <v>38.4</v>
      </c>
      <c r="AB118" s="109" t="str">
        <f>TEXT(Z118,"##.0")</f>
        <v>38.4</v>
      </c>
    </row>
    <row r="120" spans="19:32" x14ac:dyDescent="0.25">
      <c r="S120" s="101" t="s">
        <v>98</v>
      </c>
      <c r="T120" s="112"/>
      <c r="U120" s="112"/>
      <c r="V120" s="112">
        <v>70108</v>
      </c>
      <c r="W120" s="112">
        <v>73962</v>
      </c>
      <c r="X120" s="112">
        <v>78270</v>
      </c>
      <c r="Y120" s="112">
        <v>81827</v>
      </c>
      <c r="Z120" s="112">
        <v>90447</v>
      </c>
      <c r="AB120" s="109" t="str">
        <f>TEXT(Z120,"###,###")</f>
        <v>90,447</v>
      </c>
    </row>
    <row r="121" spans="19:32" x14ac:dyDescent="0.25">
      <c r="S121" s="101" t="s">
        <v>99</v>
      </c>
      <c r="T121" s="112"/>
      <c r="U121" s="112"/>
      <c r="V121" s="112">
        <v>4730</v>
      </c>
      <c r="W121" s="112">
        <v>4765</v>
      </c>
      <c r="X121" s="112">
        <v>5223</v>
      </c>
      <c r="Y121" s="112">
        <v>5572</v>
      </c>
      <c r="Z121" s="112">
        <v>5611</v>
      </c>
      <c r="AB121" s="109" t="str">
        <f>TEXT(Z121,"###,###")</f>
        <v>5,611</v>
      </c>
    </row>
    <row r="122" spans="19:32" x14ac:dyDescent="0.25">
      <c r="S122" s="101" t="s">
        <v>100</v>
      </c>
      <c r="T122" s="112"/>
      <c r="U122" s="112"/>
      <c r="V122" s="112">
        <v>4590</v>
      </c>
      <c r="W122" s="112">
        <v>5164</v>
      </c>
      <c r="X122" s="112">
        <v>5531</v>
      </c>
      <c r="Y122" s="112">
        <v>6431</v>
      </c>
      <c r="Z122" s="112">
        <v>8193</v>
      </c>
      <c r="AB122" s="109" t="str">
        <f>TEXT(Z122,"###,###")</f>
        <v>8,193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74698</v>
      </c>
      <c r="W124" s="112">
        <v>79126</v>
      </c>
      <c r="X124" s="112">
        <v>83801</v>
      </c>
      <c r="Y124" s="112">
        <v>88258</v>
      </c>
      <c r="Z124" s="112">
        <v>98640</v>
      </c>
      <c r="AB124" s="109" t="str">
        <f>TEXT(Z124,"###,###")</f>
        <v>98,640</v>
      </c>
      <c r="AD124" s="127">
        <f>Z124/$Z$7*100</f>
        <v>94.618705035971217</v>
      </c>
    </row>
    <row r="125" spans="19:32" x14ac:dyDescent="0.25">
      <c r="S125" s="101" t="s">
        <v>102</v>
      </c>
      <c r="T125" s="112"/>
      <c r="U125" s="112"/>
      <c r="V125" s="112">
        <v>9320</v>
      </c>
      <c r="W125" s="112">
        <v>9929</v>
      </c>
      <c r="X125" s="112">
        <v>10754</v>
      </c>
      <c r="Y125" s="112">
        <v>12003</v>
      </c>
      <c r="Z125" s="112">
        <v>13804</v>
      </c>
      <c r="AB125" s="109" t="str">
        <f>TEXT(Z125,"###,###")</f>
        <v>13,804</v>
      </c>
      <c r="AD125" s="127">
        <f>Z125/$Z$7*100</f>
        <v>13.241247002398083</v>
      </c>
    </row>
    <row r="127" spans="19:32" x14ac:dyDescent="0.25">
      <c r="S127" s="101" t="s">
        <v>103</v>
      </c>
      <c r="T127" s="112"/>
      <c r="U127" s="112"/>
      <c r="V127" s="112">
        <v>42387</v>
      </c>
      <c r="W127" s="112">
        <v>44410</v>
      </c>
      <c r="X127" s="112">
        <v>47256</v>
      </c>
      <c r="Y127" s="112">
        <v>49529</v>
      </c>
      <c r="Z127" s="112">
        <v>54485</v>
      </c>
      <c r="AB127" s="109" t="str">
        <f>TEXT(Z127,"###,###")</f>
        <v>54,485</v>
      </c>
      <c r="AD127" s="127">
        <f>Z127/$Z$7*100</f>
        <v>52.26378896882494</v>
      </c>
    </row>
    <row r="128" spans="19:32" x14ac:dyDescent="0.25">
      <c r="S128" s="101" t="s">
        <v>104</v>
      </c>
      <c r="T128" s="112"/>
      <c r="U128" s="112"/>
      <c r="V128" s="112">
        <v>37037</v>
      </c>
      <c r="W128" s="112">
        <v>39478</v>
      </c>
      <c r="X128" s="112">
        <v>41771</v>
      </c>
      <c r="Y128" s="112">
        <v>44229</v>
      </c>
      <c r="Z128" s="112">
        <v>49695</v>
      </c>
      <c r="AB128" s="109" t="str">
        <f>TEXT(Z128,"###,###")</f>
        <v>49,695</v>
      </c>
      <c r="AD128" s="127">
        <f>Z128/$Z$7*100</f>
        <v>47.669064748201443</v>
      </c>
    </row>
    <row r="130" spans="19:20" x14ac:dyDescent="0.25">
      <c r="S130" s="101" t="s">
        <v>280</v>
      </c>
      <c r="T130" s="127">
        <v>86.759712230215825</v>
      </c>
    </row>
    <row r="131" spans="19:20" x14ac:dyDescent="0.25">
      <c r="S131" s="101" t="s">
        <v>281</v>
      </c>
      <c r="T131" s="127">
        <v>5.3822541966426858</v>
      </c>
    </row>
    <row r="132" spans="19:20" x14ac:dyDescent="0.25">
      <c r="S132" s="101" t="s">
        <v>282</v>
      </c>
      <c r="T132" s="127">
        <v>7.8589928057553955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0FF4E35-8BA5-49F6-B4B0-895C9AFAEE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E5145F-2F5E-4291-B69F-B53C95C84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BACB9C-EF24-4397-9849-DEFA9008A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39474B0-84AC-4B0E-B9E8-24DF5C0DB0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3848-33DC-4507-8238-11C7C8368A8E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154</v>
      </c>
      <c r="T1" s="99"/>
      <c r="U1" s="99"/>
      <c r="V1" s="99"/>
      <c r="W1" s="99"/>
      <c r="X1" s="99"/>
      <c r="Y1" s="100" t="s">
        <v>244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154</v>
      </c>
      <c r="Y3" s="105" t="s">
        <v>244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8.46 Mildura,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46437</v>
      </c>
      <c r="W4" s="108">
        <v>46775</v>
      </c>
      <c r="X4" s="108">
        <v>49687</v>
      </c>
      <c r="Y4" s="108">
        <v>50626</v>
      </c>
      <c r="Z4" s="108">
        <v>50744</v>
      </c>
      <c r="AB4" s="109" t="str">
        <f>TEXT(Z4,"###,###")</f>
        <v>50,744</v>
      </c>
      <c r="AD4" s="110">
        <f>Z4/Y4-1</f>
        <v>2.3308181566783492E-3</v>
      </c>
      <c r="AF4" s="110">
        <f>Z4/V4-1</f>
        <v>9.2749316277968008E-2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24059</v>
      </c>
      <c r="W5" s="108">
        <v>24018</v>
      </c>
      <c r="X5" s="108">
        <v>25765</v>
      </c>
      <c r="Y5" s="108">
        <v>25738</v>
      </c>
      <c r="Z5" s="108">
        <v>25658</v>
      </c>
      <c r="AB5" s="109" t="str">
        <f>TEXT(Z5,"###,###")</f>
        <v>25,658</v>
      </c>
      <c r="AD5" s="110">
        <f t="shared" ref="AD5:AD9" si="0">Z5/Y5-1</f>
        <v>-3.1082446188515078E-3</v>
      </c>
      <c r="AF5" s="110">
        <f t="shared" ref="AF5:AF9" si="1">Z5/V5-1</f>
        <v>6.6461615195976487E-2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22376</v>
      </c>
      <c r="W6" s="108">
        <v>22756</v>
      </c>
      <c r="X6" s="108">
        <v>23921</v>
      </c>
      <c r="Y6" s="108">
        <v>24857</v>
      </c>
      <c r="Z6" s="108">
        <v>25046</v>
      </c>
      <c r="AB6" s="109" t="str">
        <f>TEXT(Z6,"###,###")</f>
        <v>25,046</v>
      </c>
      <c r="AD6" s="110">
        <f t="shared" si="0"/>
        <v>7.603491974091714E-3</v>
      </c>
      <c r="AF6" s="110">
        <f t="shared" si="1"/>
        <v>0.11932427601001083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31363</v>
      </c>
      <c r="W7" s="108">
        <v>30951</v>
      </c>
      <c r="X7" s="108">
        <v>33392</v>
      </c>
      <c r="Y7" s="108">
        <v>32548</v>
      </c>
      <c r="Z7" s="108">
        <v>33194</v>
      </c>
      <c r="AB7" s="109" t="str">
        <f>TEXT(Z7,"###,###")</f>
        <v>33,194</v>
      </c>
      <c r="AD7" s="110">
        <f t="shared" si="0"/>
        <v>1.9847609684158884E-2</v>
      </c>
      <c r="AF7" s="110">
        <f t="shared" si="1"/>
        <v>5.8380894684819662E-2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50,744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33,194</v>
      </c>
      <c r="P8" s="67"/>
      <c r="S8" s="107" t="s">
        <v>83</v>
      </c>
      <c r="T8" s="108"/>
      <c r="U8" s="108"/>
      <c r="V8" s="108">
        <v>35457</v>
      </c>
      <c r="W8" s="108">
        <v>35040</v>
      </c>
      <c r="X8" s="108">
        <v>34660.04</v>
      </c>
      <c r="Y8" s="108">
        <v>39065</v>
      </c>
      <c r="Z8" s="108">
        <v>41289.24</v>
      </c>
      <c r="AB8" s="109" t="str">
        <f>TEXT(Z8,"$###,###")</f>
        <v>$41,289</v>
      </c>
      <c r="AD8" s="110">
        <f t="shared" si="0"/>
        <v>5.6936900038397464E-2</v>
      </c>
      <c r="AF8" s="110">
        <f t="shared" si="1"/>
        <v>0.16448768931381674</v>
      </c>
    </row>
    <row r="9" spans="1:32" x14ac:dyDescent="0.25">
      <c r="A9" s="30" t="s">
        <v>14</v>
      </c>
      <c r="B9" s="71"/>
      <c r="C9" s="72"/>
      <c r="D9" s="73">
        <f>AD104</f>
        <v>77.630852908718268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51.744291136952455</v>
      </c>
      <c r="P9" s="74" t="s">
        <v>84</v>
      </c>
      <c r="S9" s="107" t="s">
        <v>7</v>
      </c>
      <c r="T9" s="108"/>
      <c r="U9" s="108"/>
      <c r="V9" s="108">
        <v>1438149876</v>
      </c>
      <c r="W9" s="108">
        <v>1464866053</v>
      </c>
      <c r="X9" s="108">
        <v>1573324397</v>
      </c>
      <c r="Y9" s="108">
        <v>1656407610</v>
      </c>
      <c r="Z9" s="108">
        <v>1774167508</v>
      </c>
      <c r="AB9" s="109" t="str">
        <f>TEXT(Z9/1000000,"$#,###.0")&amp;" mil"</f>
        <v>$1,774.2 mil</v>
      </c>
      <c r="AD9" s="110">
        <f t="shared" si="0"/>
        <v>7.1093550457667742E-2</v>
      </c>
      <c r="AF9" s="110">
        <f t="shared" si="1"/>
        <v>0.23364576780730473</v>
      </c>
    </row>
    <row r="10" spans="1:32" x14ac:dyDescent="0.25">
      <c r="A10" s="30" t="s">
        <v>17</v>
      </c>
      <c r="B10" s="71"/>
      <c r="C10" s="72"/>
      <c r="D10" s="73">
        <f>AD105</f>
        <v>13.593725366545797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48.14123034283304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83.891667168765437</v>
      </c>
      <c r="P11" s="74" t="s">
        <v>84</v>
      </c>
      <c r="S11" s="107" t="s">
        <v>29</v>
      </c>
      <c r="T11" s="112"/>
      <c r="U11" s="112"/>
      <c r="V11" s="112">
        <v>40938</v>
      </c>
      <c r="W11" s="112">
        <v>41881</v>
      </c>
      <c r="X11" s="112">
        <v>44323</v>
      </c>
      <c r="Y11" s="112">
        <v>45248</v>
      </c>
      <c r="Z11" s="112">
        <v>45401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8.1129119720431415</v>
      </c>
      <c r="P12" s="74" t="s">
        <v>84</v>
      </c>
      <c r="S12" s="107" t="s">
        <v>30</v>
      </c>
      <c r="T12" s="112"/>
      <c r="U12" s="112"/>
      <c r="V12" s="112">
        <v>5493</v>
      </c>
      <c r="W12" s="112">
        <v>4892</v>
      </c>
      <c r="X12" s="112">
        <v>5367</v>
      </c>
      <c r="Y12" s="112">
        <v>5378</v>
      </c>
      <c r="Z12" s="112">
        <v>5339</v>
      </c>
    </row>
    <row r="13" spans="1:32" ht="15" customHeight="1" x14ac:dyDescent="0.25">
      <c r="A13" s="30" t="s">
        <v>19</v>
      </c>
      <c r="B13" s="72"/>
      <c r="C13" s="72"/>
      <c r="D13" s="73">
        <f>AD108</f>
        <v>15.454043827841716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7.9803578960053025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17.351805139523886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27.248541699511275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20.386272560185603</v>
      </c>
      <c r="P15" s="74" t="s">
        <v>84</v>
      </c>
      <c r="S15" s="115" t="s">
        <v>60</v>
      </c>
      <c r="T15" s="115"/>
      <c r="U15" s="116"/>
      <c r="V15" s="116">
        <v>4269</v>
      </c>
      <c r="W15" s="116">
        <v>4734</v>
      </c>
      <c r="X15" s="116">
        <v>5603</v>
      </c>
      <c r="Y15" s="112">
        <v>5585</v>
      </c>
      <c r="Z15" s="112">
        <v>5010</v>
      </c>
      <c r="AB15" s="117">
        <f t="shared" ref="AB15:AB34" si="2">IF(Z15="np",0,Z15/$Z$34)</f>
        <v>9.872893881170558E-2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31.176099637395556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79.613727439814397</v>
      </c>
      <c r="P16" s="37" t="s">
        <v>84</v>
      </c>
      <c r="S16" s="115" t="s">
        <v>61</v>
      </c>
      <c r="T16" s="115"/>
      <c r="U16" s="116"/>
      <c r="V16" s="116">
        <v>290</v>
      </c>
      <c r="W16" s="116">
        <v>263</v>
      </c>
      <c r="X16" s="116">
        <v>233</v>
      </c>
      <c r="Y16" s="112">
        <v>285</v>
      </c>
      <c r="Z16" s="112">
        <v>361</v>
      </c>
      <c r="AB16" s="117">
        <f t="shared" si="2"/>
        <v>7.1140013794462505E-3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2831</v>
      </c>
      <c r="W17" s="116">
        <v>2595</v>
      </c>
      <c r="X17" s="116">
        <v>2535</v>
      </c>
      <c r="Y17" s="112">
        <v>2659</v>
      </c>
      <c r="Z17" s="112">
        <v>2699</v>
      </c>
      <c r="AB17" s="117">
        <f t="shared" si="2"/>
        <v>5.3187506158242193E-2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355</v>
      </c>
      <c r="W18" s="116">
        <v>377</v>
      </c>
      <c r="X18" s="116">
        <v>420</v>
      </c>
      <c r="Y18" s="112">
        <v>414</v>
      </c>
      <c r="Z18" s="112">
        <v>455</v>
      </c>
      <c r="AB18" s="117">
        <f t="shared" si="2"/>
        <v>8.9664006306040007E-3</v>
      </c>
    </row>
    <row r="19" spans="1:28" x14ac:dyDescent="0.25">
      <c r="A19" s="63" t="str">
        <f>$S$1&amp;" ("&amp;$V$2&amp;" to "&amp;$Z$2&amp;")"</f>
        <v>Mildura (2017-18 to 2021-22)</v>
      </c>
      <c r="B19" s="63"/>
      <c r="C19" s="63"/>
      <c r="D19" s="63"/>
      <c r="E19" s="63"/>
      <c r="F19" s="63"/>
      <c r="G19" s="63" t="str">
        <f>$S$1&amp;" ("&amp;$V$2&amp;" to "&amp;$Z$2&amp;")"</f>
        <v>Mildura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2909</v>
      </c>
      <c r="W19" s="116">
        <v>2950</v>
      </c>
      <c r="X19" s="116">
        <v>2978</v>
      </c>
      <c r="Y19" s="112">
        <v>3129</v>
      </c>
      <c r="Z19" s="112">
        <v>3139</v>
      </c>
      <c r="AB19" s="117">
        <f t="shared" si="2"/>
        <v>6.1858311163661445E-2</v>
      </c>
    </row>
    <row r="20" spans="1:28" x14ac:dyDescent="0.25">
      <c r="S20" s="115" t="s">
        <v>65</v>
      </c>
      <c r="T20" s="115"/>
      <c r="U20" s="116"/>
      <c r="V20" s="116">
        <v>1784</v>
      </c>
      <c r="W20" s="116">
        <v>1639</v>
      </c>
      <c r="X20" s="116">
        <v>2321</v>
      </c>
      <c r="Y20" s="112">
        <v>1933</v>
      </c>
      <c r="Z20" s="112">
        <v>1775</v>
      </c>
      <c r="AB20" s="117">
        <f t="shared" si="2"/>
        <v>3.4978815646861762E-2</v>
      </c>
    </row>
    <row r="21" spans="1:28" x14ac:dyDescent="0.25">
      <c r="S21" s="115" t="s">
        <v>66</v>
      </c>
      <c r="T21" s="115"/>
      <c r="U21" s="116"/>
      <c r="V21" s="116">
        <v>4494</v>
      </c>
      <c r="W21" s="116">
        <v>4611</v>
      </c>
      <c r="X21" s="116">
        <v>4317</v>
      </c>
      <c r="Y21" s="112">
        <v>4808</v>
      </c>
      <c r="Z21" s="112">
        <v>5278</v>
      </c>
      <c r="AB21" s="117">
        <f t="shared" si="2"/>
        <v>0.10401024731500641</v>
      </c>
    </row>
    <row r="22" spans="1:28" x14ac:dyDescent="0.25">
      <c r="S22" s="115" t="s">
        <v>67</v>
      </c>
      <c r="T22" s="115"/>
      <c r="U22" s="116"/>
      <c r="V22" s="116">
        <v>3392</v>
      </c>
      <c r="W22" s="116">
        <v>3413</v>
      </c>
      <c r="X22" s="116">
        <v>3997</v>
      </c>
      <c r="Y22" s="112">
        <v>3730</v>
      </c>
      <c r="Z22" s="112">
        <v>3941</v>
      </c>
      <c r="AB22" s="117">
        <f t="shared" si="2"/>
        <v>7.7662823923539265E-2</v>
      </c>
    </row>
    <row r="23" spans="1:28" x14ac:dyDescent="0.25">
      <c r="S23" s="115" t="s">
        <v>68</v>
      </c>
      <c r="T23" s="115"/>
      <c r="U23" s="116"/>
      <c r="V23" s="116">
        <v>1634</v>
      </c>
      <c r="W23" s="116">
        <v>1633</v>
      </c>
      <c r="X23" s="116">
        <v>1765</v>
      </c>
      <c r="Y23" s="112">
        <v>1826</v>
      </c>
      <c r="Z23" s="112">
        <v>1896</v>
      </c>
      <c r="AB23" s="117">
        <f t="shared" si="2"/>
        <v>3.7363287023352051E-2</v>
      </c>
    </row>
    <row r="24" spans="1:28" x14ac:dyDescent="0.25">
      <c r="S24" s="115" t="s">
        <v>69</v>
      </c>
      <c r="T24" s="115"/>
      <c r="U24" s="116"/>
      <c r="V24" s="116">
        <v>340</v>
      </c>
      <c r="W24" s="116">
        <v>304</v>
      </c>
      <c r="X24" s="116">
        <v>285</v>
      </c>
      <c r="Y24" s="112">
        <v>285</v>
      </c>
      <c r="Z24" s="112">
        <v>295</v>
      </c>
      <c r="AB24" s="117">
        <f t="shared" si="2"/>
        <v>5.8133806286333632E-3</v>
      </c>
    </row>
    <row r="25" spans="1:28" x14ac:dyDescent="0.25">
      <c r="S25" s="115" t="s">
        <v>70</v>
      </c>
      <c r="T25" s="115"/>
      <c r="U25" s="116"/>
      <c r="V25" s="116">
        <v>1062</v>
      </c>
      <c r="W25" s="116">
        <v>1029</v>
      </c>
      <c r="X25" s="116">
        <v>1097</v>
      </c>
      <c r="Y25" s="112">
        <v>1134</v>
      </c>
      <c r="Z25" s="112">
        <v>1282</v>
      </c>
      <c r="AB25" s="117">
        <f t="shared" si="2"/>
        <v>2.5263572765789732E-2</v>
      </c>
    </row>
    <row r="26" spans="1:28" x14ac:dyDescent="0.25">
      <c r="S26" s="115" t="s">
        <v>71</v>
      </c>
      <c r="T26" s="115"/>
      <c r="U26" s="116"/>
      <c r="V26" s="116">
        <v>800</v>
      </c>
      <c r="W26" s="116">
        <v>717</v>
      </c>
      <c r="X26" s="116">
        <v>698</v>
      </c>
      <c r="Y26" s="112">
        <v>677</v>
      </c>
      <c r="Z26" s="112">
        <v>764</v>
      </c>
      <c r="AB26" s="117">
        <f t="shared" si="2"/>
        <v>1.5055670509409794E-2</v>
      </c>
    </row>
    <row r="27" spans="1:28" x14ac:dyDescent="0.25">
      <c r="S27" s="115" t="s">
        <v>72</v>
      </c>
      <c r="T27" s="115"/>
      <c r="U27" s="116"/>
      <c r="V27" s="116">
        <v>1801</v>
      </c>
      <c r="W27" s="116">
        <v>1925</v>
      </c>
      <c r="X27" s="116">
        <v>1812</v>
      </c>
      <c r="Y27" s="112">
        <v>1886</v>
      </c>
      <c r="Z27" s="112">
        <v>1939</v>
      </c>
      <c r="AB27" s="117">
        <f t="shared" si="2"/>
        <v>3.8210661148881664E-2</v>
      </c>
    </row>
    <row r="28" spans="1:28" x14ac:dyDescent="0.25">
      <c r="S28" s="115" t="s">
        <v>73</v>
      </c>
      <c r="T28" s="115"/>
      <c r="U28" s="116"/>
      <c r="V28" s="116">
        <v>4325</v>
      </c>
      <c r="W28" s="116">
        <v>4807</v>
      </c>
      <c r="X28" s="116">
        <v>5822</v>
      </c>
      <c r="Y28" s="112">
        <v>5559</v>
      </c>
      <c r="Z28" s="112">
        <v>4803</v>
      </c>
      <c r="AB28" s="117">
        <f t="shared" si="2"/>
        <v>9.4649719184156073E-2</v>
      </c>
    </row>
    <row r="29" spans="1:28" x14ac:dyDescent="0.25">
      <c r="S29" s="115" t="s">
        <v>74</v>
      </c>
      <c r="T29" s="115"/>
      <c r="U29" s="116"/>
      <c r="V29" s="116">
        <v>1933</v>
      </c>
      <c r="W29" s="116">
        <v>3327</v>
      </c>
      <c r="X29" s="116">
        <v>1978</v>
      </c>
      <c r="Y29" s="112">
        <v>1973</v>
      </c>
      <c r="Z29" s="112">
        <v>2255</v>
      </c>
      <c r="AB29" s="117">
        <f t="shared" si="2"/>
        <v>4.443787565277367E-2</v>
      </c>
    </row>
    <row r="30" spans="1:28" x14ac:dyDescent="0.25">
      <c r="S30" s="115" t="s">
        <v>75</v>
      </c>
      <c r="T30" s="115"/>
      <c r="U30" s="116"/>
      <c r="V30" s="116">
        <v>3286</v>
      </c>
      <c r="W30" s="116">
        <v>2221</v>
      </c>
      <c r="X30" s="116">
        <v>3142</v>
      </c>
      <c r="Y30" s="112">
        <v>3006</v>
      </c>
      <c r="Z30" s="112">
        <v>3241</v>
      </c>
      <c r="AB30" s="117">
        <f t="shared" si="2"/>
        <v>6.3868361414917724E-2</v>
      </c>
    </row>
    <row r="31" spans="1:28" x14ac:dyDescent="0.25">
      <c r="S31" s="115" t="s">
        <v>76</v>
      </c>
      <c r="T31" s="115"/>
      <c r="U31" s="116"/>
      <c r="V31" s="116">
        <v>4867</v>
      </c>
      <c r="W31" s="116">
        <v>4889</v>
      </c>
      <c r="X31" s="116">
        <v>5142</v>
      </c>
      <c r="Y31" s="112">
        <v>6681</v>
      </c>
      <c r="Z31" s="112">
        <v>6597</v>
      </c>
      <c r="AB31" s="117">
        <f t="shared" si="2"/>
        <v>0.13000295595625186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585</v>
      </c>
      <c r="W32" s="116">
        <v>597</v>
      </c>
      <c r="X32" s="116">
        <v>620</v>
      </c>
      <c r="Y32" s="112">
        <v>635</v>
      </c>
      <c r="Z32" s="112">
        <v>674</v>
      </c>
      <c r="AB32" s="117">
        <f t="shared" si="2"/>
        <v>1.3282096758301311E-2</v>
      </c>
    </row>
    <row r="33" spans="19:32" x14ac:dyDescent="0.25">
      <c r="S33" s="115" t="s">
        <v>78</v>
      </c>
      <c r="T33" s="115"/>
      <c r="U33" s="116"/>
      <c r="V33" s="116">
        <v>1216</v>
      </c>
      <c r="W33" s="116">
        <v>1220</v>
      </c>
      <c r="X33" s="116">
        <v>1436</v>
      </c>
      <c r="Y33" s="112">
        <v>1491</v>
      </c>
      <c r="Z33" s="112">
        <v>1521</v>
      </c>
      <c r="AB33" s="117">
        <f t="shared" si="2"/>
        <v>2.9973396393733372E-2</v>
      </c>
    </row>
    <row r="34" spans="19:32" x14ac:dyDescent="0.25">
      <c r="S34" s="118" t="s">
        <v>53</v>
      </c>
      <c r="T34" s="118"/>
      <c r="U34" s="119"/>
      <c r="V34" s="119">
        <v>46435</v>
      </c>
      <c r="W34" s="119">
        <v>46770</v>
      </c>
      <c r="X34" s="119">
        <v>49687</v>
      </c>
      <c r="Y34" s="120">
        <v>50626</v>
      </c>
      <c r="Z34" s="120">
        <v>50745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25979</v>
      </c>
      <c r="W37" s="112">
        <v>24760</v>
      </c>
      <c r="X37" s="112">
        <v>26678</v>
      </c>
      <c r="Y37" s="112">
        <v>25403</v>
      </c>
      <c r="Z37" s="112">
        <v>26423</v>
      </c>
      <c r="AB37" s="132">
        <f>Z37/Z40*100</f>
        <v>79.613727439814397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5382</v>
      </c>
      <c r="W38" s="112">
        <v>6191</v>
      </c>
      <c r="X38" s="112">
        <v>6711</v>
      </c>
      <c r="Y38" s="112">
        <v>7143</v>
      </c>
      <c r="Z38" s="112">
        <v>6766</v>
      </c>
      <c r="AB38" s="132">
        <f>Z38/Z40*100</f>
        <v>20.386272560185603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31361</v>
      </c>
      <c r="W40" s="112">
        <v>30951</v>
      </c>
      <c r="X40" s="112">
        <v>33389</v>
      </c>
      <c r="Y40" s="112">
        <v>32546</v>
      </c>
      <c r="Z40" s="112">
        <v>33189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3</v>
      </c>
      <c r="X44" s="112">
        <v>10</v>
      </c>
      <c r="Y44" s="112">
        <v>9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521</v>
      </c>
      <c r="W45" s="112">
        <v>513</v>
      </c>
      <c r="X45" s="112">
        <v>549</v>
      </c>
      <c r="Y45" s="112">
        <v>611</v>
      </c>
      <c r="Z45" s="112">
        <v>718</v>
      </c>
    </row>
    <row r="46" spans="19:32" x14ac:dyDescent="0.25">
      <c r="S46" s="115" t="s">
        <v>38</v>
      </c>
      <c r="T46" s="115"/>
      <c r="U46" s="112"/>
      <c r="V46" s="112">
        <v>1733</v>
      </c>
      <c r="W46" s="112">
        <v>1686</v>
      </c>
      <c r="X46" s="112">
        <v>1480</v>
      </c>
      <c r="Y46" s="112">
        <v>1456</v>
      </c>
      <c r="Z46" s="112">
        <v>1556</v>
      </c>
    </row>
    <row r="47" spans="19:32" x14ac:dyDescent="0.25">
      <c r="S47" s="115" t="s">
        <v>39</v>
      </c>
      <c r="T47" s="115"/>
      <c r="U47" s="112"/>
      <c r="V47" s="112">
        <v>2940</v>
      </c>
      <c r="W47" s="112">
        <v>3002</v>
      </c>
      <c r="X47" s="112">
        <v>3248</v>
      </c>
      <c r="Y47" s="112">
        <v>2553</v>
      </c>
      <c r="Z47" s="112">
        <v>2400</v>
      </c>
    </row>
    <row r="48" spans="19:32" x14ac:dyDescent="0.25">
      <c r="S48" s="115" t="s">
        <v>40</v>
      </c>
      <c r="T48" s="115"/>
      <c r="U48" s="112"/>
      <c r="V48" s="112">
        <v>3416</v>
      </c>
      <c r="W48" s="112">
        <v>3743</v>
      </c>
      <c r="X48" s="112">
        <v>4072</v>
      </c>
      <c r="Y48" s="112">
        <v>3890</v>
      </c>
      <c r="Z48" s="112">
        <v>3500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2403</v>
      </c>
      <c r="W49" s="112">
        <v>2570</v>
      </c>
      <c r="X49" s="112">
        <v>2806</v>
      </c>
      <c r="Y49" s="112">
        <v>3257</v>
      </c>
      <c r="Z49" s="112">
        <v>3250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Mildura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1901</v>
      </c>
      <c r="W50" s="112">
        <v>1908</v>
      </c>
      <c r="X50" s="112">
        <v>2200</v>
      </c>
      <c r="Y50" s="112">
        <v>2322</v>
      </c>
      <c r="Z50" s="112">
        <v>2485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1982</v>
      </c>
      <c r="W51" s="112">
        <v>1828</v>
      </c>
      <c r="X51" s="112">
        <v>2050</v>
      </c>
      <c r="Y51" s="112">
        <v>2100</v>
      </c>
      <c r="Z51" s="112">
        <v>2065</v>
      </c>
    </row>
    <row r="52" spans="1:26" ht="15" customHeight="1" x14ac:dyDescent="0.25">
      <c r="S52" s="115" t="s">
        <v>44</v>
      </c>
      <c r="T52" s="115"/>
      <c r="U52" s="112"/>
      <c r="V52" s="112">
        <v>2101</v>
      </c>
      <c r="W52" s="112">
        <v>2012</v>
      </c>
      <c r="X52" s="112">
        <v>2077</v>
      </c>
      <c r="Y52" s="112">
        <v>2074</v>
      </c>
      <c r="Z52" s="112">
        <v>2070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1955</v>
      </c>
      <c r="W53" s="112">
        <v>1858</v>
      </c>
      <c r="X53" s="112">
        <v>1962</v>
      </c>
      <c r="Y53" s="112">
        <v>2111</v>
      </c>
      <c r="Z53" s="112">
        <v>2095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1936</v>
      </c>
      <c r="W54" s="112">
        <v>1837</v>
      </c>
      <c r="X54" s="112">
        <v>1954</v>
      </c>
      <c r="Y54" s="112">
        <v>1885</v>
      </c>
      <c r="Z54" s="112">
        <v>1939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1594</v>
      </c>
      <c r="W55" s="112">
        <v>1620</v>
      </c>
      <c r="X55" s="112">
        <v>1740</v>
      </c>
      <c r="Y55" s="112">
        <v>1811</v>
      </c>
      <c r="Z55" s="112">
        <v>1822</v>
      </c>
    </row>
    <row r="56" spans="1:26" ht="15" customHeight="1" x14ac:dyDescent="0.25">
      <c r="S56" s="115" t="s">
        <v>48</v>
      </c>
      <c r="T56" s="115"/>
      <c r="U56" s="112"/>
      <c r="V56" s="112">
        <v>897</v>
      </c>
      <c r="W56" s="112">
        <v>855</v>
      </c>
      <c r="X56" s="112">
        <v>938</v>
      </c>
      <c r="Y56" s="112">
        <v>960</v>
      </c>
      <c r="Z56" s="112">
        <v>996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363</v>
      </c>
      <c r="W57" s="112">
        <v>372</v>
      </c>
      <c r="X57" s="112">
        <v>406</v>
      </c>
      <c r="Y57" s="112">
        <v>417</v>
      </c>
      <c r="Z57" s="112">
        <v>424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162</v>
      </c>
      <c r="W58" s="112">
        <v>107</v>
      </c>
      <c r="X58" s="112">
        <v>149</v>
      </c>
      <c r="Y58" s="112">
        <v>155</v>
      </c>
      <c r="Z58" s="112">
        <v>172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78</v>
      </c>
      <c r="W59" s="112">
        <v>62</v>
      </c>
      <c r="X59" s="112">
        <v>75</v>
      </c>
      <c r="Y59" s="112">
        <v>75</v>
      </c>
      <c r="Z59" s="112">
        <v>83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65</v>
      </c>
      <c r="W60" s="112">
        <v>46</v>
      </c>
      <c r="X60" s="112">
        <v>51</v>
      </c>
      <c r="Y60" s="112">
        <v>52</v>
      </c>
      <c r="Z60" s="112">
        <v>56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24057</v>
      </c>
      <c r="W61" s="112">
        <v>24013</v>
      </c>
      <c r="X61" s="112">
        <v>25764</v>
      </c>
      <c r="Y61" s="112">
        <v>25738</v>
      </c>
      <c r="Z61" s="112">
        <v>25658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9</v>
      </c>
      <c r="X63" s="112">
        <v>4</v>
      </c>
      <c r="Y63" s="112">
        <v>6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625</v>
      </c>
      <c r="W64" s="112">
        <v>649</v>
      </c>
      <c r="X64" s="112">
        <v>708</v>
      </c>
      <c r="Y64" s="112">
        <v>758</v>
      </c>
      <c r="Z64" s="112">
        <v>826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Mildura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1689</v>
      </c>
      <c r="W65" s="112">
        <v>1662</v>
      </c>
      <c r="X65" s="112">
        <v>1560</v>
      </c>
      <c r="Y65" s="112">
        <v>1538</v>
      </c>
      <c r="Z65" s="112">
        <v>1757</v>
      </c>
    </row>
    <row r="66" spans="1:26" x14ac:dyDescent="0.25">
      <c r="S66" s="115" t="s">
        <v>39</v>
      </c>
      <c r="T66" s="115"/>
      <c r="U66" s="112"/>
      <c r="V66" s="112">
        <v>2648</v>
      </c>
      <c r="W66" s="112">
        <v>2741</v>
      </c>
      <c r="X66" s="112">
        <v>2903</v>
      </c>
      <c r="Y66" s="112">
        <v>2534</v>
      </c>
      <c r="Z66" s="112">
        <v>2356</v>
      </c>
    </row>
    <row r="67" spans="1:26" x14ac:dyDescent="0.25">
      <c r="S67" s="115" t="s">
        <v>40</v>
      </c>
      <c r="T67" s="115"/>
      <c r="U67" s="112"/>
      <c r="V67" s="112">
        <v>2996</v>
      </c>
      <c r="W67" s="112">
        <v>3181</v>
      </c>
      <c r="X67" s="112">
        <v>3575</v>
      </c>
      <c r="Y67" s="112">
        <v>3549</v>
      </c>
      <c r="Z67" s="112">
        <v>3142</v>
      </c>
    </row>
    <row r="68" spans="1:26" x14ac:dyDescent="0.25">
      <c r="S68" s="115" t="s">
        <v>41</v>
      </c>
      <c r="T68" s="115"/>
      <c r="U68" s="112"/>
      <c r="V68" s="112">
        <v>2097</v>
      </c>
      <c r="W68" s="112">
        <v>2265</v>
      </c>
      <c r="X68" s="112">
        <v>2510</v>
      </c>
      <c r="Y68" s="112">
        <v>2917</v>
      </c>
      <c r="Z68" s="112">
        <v>2887</v>
      </c>
    </row>
    <row r="69" spans="1:26" x14ac:dyDescent="0.25">
      <c r="S69" s="115" t="s">
        <v>42</v>
      </c>
      <c r="T69" s="115"/>
      <c r="U69" s="112"/>
      <c r="V69" s="112">
        <v>1811</v>
      </c>
      <c r="W69" s="112">
        <v>1990</v>
      </c>
      <c r="X69" s="112">
        <v>2047</v>
      </c>
      <c r="Y69" s="112">
        <v>2293</v>
      </c>
      <c r="Z69" s="112">
        <v>2317</v>
      </c>
    </row>
    <row r="70" spans="1:26" x14ac:dyDescent="0.25">
      <c r="S70" s="115" t="s">
        <v>43</v>
      </c>
      <c r="T70" s="115"/>
      <c r="U70" s="112"/>
      <c r="V70" s="112">
        <v>1891</v>
      </c>
      <c r="W70" s="112">
        <v>1819</v>
      </c>
      <c r="X70" s="112">
        <v>1905</v>
      </c>
      <c r="Y70" s="112">
        <v>2046</v>
      </c>
      <c r="Z70" s="112">
        <v>2263</v>
      </c>
    </row>
    <row r="71" spans="1:26" x14ac:dyDescent="0.25">
      <c r="S71" s="115" t="s">
        <v>44</v>
      </c>
      <c r="T71" s="115"/>
      <c r="U71" s="112"/>
      <c r="V71" s="112">
        <v>2191</v>
      </c>
      <c r="W71" s="112">
        <v>2173</v>
      </c>
      <c r="X71" s="112">
        <v>2138</v>
      </c>
      <c r="Y71" s="112">
        <v>2226</v>
      </c>
      <c r="Z71" s="112">
        <v>2147</v>
      </c>
    </row>
    <row r="72" spans="1:26" x14ac:dyDescent="0.25">
      <c r="S72" s="115" t="s">
        <v>45</v>
      </c>
      <c r="T72" s="115"/>
      <c r="U72" s="112"/>
      <c r="V72" s="112">
        <v>1947</v>
      </c>
      <c r="W72" s="112">
        <v>1933</v>
      </c>
      <c r="X72" s="112">
        <v>1943</v>
      </c>
      <c r="Y72" s="112">
        <v>2164</v>
      </c>
      <c r="Z72" s="112">
        <v>2324</v>
      </c>
    </row>
    <row r="73" spans="1:26" x14ac:dyDescent="0.25">
      <c r="S73" s="115" t="s">
        <v>46</v>
      </c>
      <c r="T73" s="115"/>
      <c r="U73" s="112"/>
      <c r="V73" s="112">
        <v>1959</v>
      </c>
      <c r="W73" s="112">
        <v>1904</v>
      </c>
      <c r="X73" s="112">
        <v>1960</v>
      </c>
      <c r="Y73" s="112">
        <v>1979</v>
      </c>
      <c r="Z73" s="112">
        <v>1974</v>
      </c>
    </row>
    <row r="74" spans="1:26" x14ac:dyDescent="0.25">
      <c r="S74" s="115" t="s">
        <v>47</v>
      </c>
      <c r="T74" s="115"/>
      <c r="U74" s="112"/>
      <c r="V74" s="112">
        <v>1416</v>
      </c>
      <c r="W74" s="112">
        <v>1410</v>
      </c>
      <c r="X74" s="112">
        <v>1505</v>
      </c>
      <c r="Y74" s="112">
        <v>1606</v>
      </c>
      <c r="Z74" s="112">
        <v>1645</v>
      </c>
    </row>
    <row r="75" spans="1:26" x14ac:dyDescent="0.25">
      <c r="S75" s="115" t="s">
        <v>48</v>
      </c>
      <c r="T75" s="115"/>
      <c r="U75" s="112"/>
      <c r="V75" s="112">
        <v>620</v>
      </c>
      <c r="W75" s="112">
        <v>601</v>
      </c>
      <c r="X75" s="112">
        <v>675</v>
      </c>
      <c r="Y75" s="112">
        <v>737</v>
      </c>
      <c r="Z75" s="112">
        <v>842</v>
      </c>
    </row>
    <row r="76" spans="1:26" x14ac:dyDescent="0.25">
      <c r="S76" s="115" t="s">
        <v>49</v>
      </c>
      <c r="T76" s="115"/>
      <c r="U76" s="112"/>
      <c r="V76" s="112">
        <v>269</v>
      </c>
      <c r="W76" s="112">
        <v>271</v>
      </c>
      <c r="X76" s="112">
        <v>285</v>
      </c>
      <c r="Y76" s="112">
        <v>308</v>
      </c>
      <c r="Z76" s="112">
        <v>307</v>
      </c>
    </row>
    <row r="77" spans="1:26" x14ac:dyDescent="0.25">
      <c r="S77" s="115" t="s">
        <v>50</v>
      </c>
      <c r="T77" s="115"/>
      <c r="U77" s="112"/>
      <c r="V77" s="112">
        <v>106</v>
      </c>
      <c r="W77" s="112">
        <v>82</v>
      </c>
      <c r="X77" s="112">
        <v>108</v>
      </c>
      <c r="Y77" s="112">
        <v>97</v>
      </c>
      <c r="Z77" s="112">
        <v>111</v>
      </c>
    </row>
    <row r="78" spans="1:26" x14ac:dyDescent="0.25">
      <c r="S78" s="115" t="s">
        <v>51</v>
      </c>
      <c r="T78" s="115"/>
      <c r="U78" s="112"/>
      <c r="V78" s="112">
        <v>62</v>
      </c>
      <c r="W78" s="112">
        <v>47</v>
      </c>
      <c r="X78" s="112">
        <v>53</v>
      </c>
      <c r="Y78" s="112">
        <v>64</v>
      </c>
      <c r="Z78" s="112">
        <v>63</v>
      </c>
    </row>
    <row r="79" spans="1:26" x14ac:dyDescent="0.25">
      <c r="S79" s="115" t="s">
        <v>52</v>
      </c>
      <c r="T79" s="115"/>
      <c r="U79" s="112"/>
      <c r="V79" s="112">
        <v>39</v>
      </c>
      <c r="W79" s="112">
        <v>20</v>
      </c>
      <c r="X79" s="112">
        <v>29</v>
      </c>
      <c r="Y79" s="112">
        <v>35</v>
      </c>
      <c r="Z79" s="112">
        <v>39</v>
      </c>
    </row>
    <row r="80" spans="1:26" x14ac:dyDescent="0.25">
      <c r="S80" s="118" t="s">
        <v>53</v>
      </c>
      <c r="T80" s="118"/>
      <c r="U80" s="112"/>
      <c r="V80" s="112">
        <v>22378</v>
      </c>
      <c r="W80" s="112">
        <v>22758</v>
      </c>
      <c r="X80" s="112">
        <v>23925</v>
      </c>
      <c r="Y80" s="112">
        <v>24857</v>
      </c>
      <c r="Z80" s="112">
        <v>25048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Mildura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1775</v>
      </c>
      <c r="W83" s="112">
        <v>1766</v>
      </c>
      <c r="X83" s="112">
        <v>1879</v>
      </c>
      <c r="Y83" s="112">
        <v>1823</v>
      </c>
      <c r="Z83" s="112">
        <v>1856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1444</v>
      </c>
      <c r="W84" s="112">
        <v>1453</v>
      </c>
      <c r="X84" s="112">
        <v>1487</v>
      </c>
      <c r="Y84" s="112">
        <v>1512</v>
      </c>
      <c r="Z84" s="112">
        <v>1521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2499</v>
      </c>
      <c r="W85" s="112">
        <v>2567</v>
      </c>
      <c r="X85" s="112">
        <v>2568</v>
      </c>
      <c r="Y85" s="112">
        <v>2653</v>
      </c>
      <c r="Z85" s="112">
        <v>2756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50,744</v>
      </c>
      <c r="D86" s="96">
        <f t="shared" ref="D86:D91" si="4">AD4</f>
        <v>2.3308181566783492E-3</v>
      </c>
      <c r="E86" s="97">
        <f t="shared" ref="E86:E91" si="5">AD4</f>
        <v>2.3308181566783492E-3</v>
      </c>
      <c r="F86" s="96">
        <f t="shared" ref="F86:F91" si="6">AF4</f>
        <v>9.2749316277968008E-2</v>
      </c>
      <c r="G86" s="97">
        <f t="shared" ref="G86:G91" si="7">AF4</f>
        <v>9.2749316277968008E-2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820</v>
      </c>
      <c r="W86" s="112">
        <v>812</v>
      </c>
      <c r="X86" s="112">
        <v>877</v>
      </c>
      <c r="Y86" s="112">
        <v>896</v>
      </c>
      <c r="Z86" s="112">
        <v>912</v>
      </c>
    </row>
    <row r="87" spans="1:30" ht="15" customHeight="1" x14ac:dyDescent="0.25">
      <c r="A87" s="98" t="s">
        <v>4</v>
      </c>
      <c r="B87" s="49"/>
      <c r="C87" s="57" t="str">
        <f t="shared" si="3"/>
        <v>25,658</v>
      </c>
      <c r="D87" s="96">
        <f t="shared" si="4"/>
        <v>-3.1082446188515078E-3</v>
      </c>
      <c r="E87" s="97">
        <f t="shared" si="5"/>
        <v>-3.1082446188515078E-3</v>
      </c>
      <c r="F87" s="96">
        <f t="shared" si="6"/>
        <v>6.6461615195976487E-2</v>
      </c>
      <c r="G87" s="97">
        <f t="shared" si="7"/>
        <v>6.6461615195976487E-2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554</v>
      </c>
      <c r="W87" s="112">
        <v>543</v>
      </c>
      <c r="X87" s="112">
        <v>531</v>
      </c>
      <c r="Y87" s="112">
        <v>521</v>
      </c>
      <c r="Z87" s="112">
        <v>521</v>
      </c>
    </row>
    <row r="88" spans="1:30" ht="15" customHeight="1" x14ac:dyDescent="0.25">
      <c r="A88" s="98" t="s">
        <v>5</v>
      </c>
      <c r="B88" s="49"/>
      <c r="C88" s="57" t="str">
        <f t="shared" si="3"/>
        <v>25,046</v>
      </c>
      <c r="D88" s="96">
        <f t="shared" si="4"/>
        <v>7.603491974091714E-3</v>
      </c>
      <c r="E88" s="97">
        <f t="shared" si="5"/>
        <v>7.603491974091714E-3</v>
      </c>
      <c r="F88" s="96">
        <f t="shared" si="6"/>
        <v>0.11932427601001083</v>
      </c>
      <c r="G88" s="97">
        <f t="shared" si="7"/>
        <v>0.11932427601001083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834</v>
      </c>
      <c r="W88" s="112">
        <v>849</v>
      </c>
      <c r="X88" s="112">
        <v>886</v>
      </c>
      <c r="Y88" s="112">
        <v>908</v>
      </c>
      <c r="Z88" s="112">
        <v>922</v>
      </c>
    </row>
    <row r="89" spans="1:30" ht="15" customHeight="1" x14ac:dyDescent="0.25">
      <c r="A89" s="49" t="s">
        <v>6</v>
      </c>
      <c r="B89" s="49"/>
      <c r="C89" s="57" t="str">
        <f t="shared" si="3"/>
        <v>33,194</v>
      </c>
      <c r="D89" s="96">
        <f t="shared" si="4"/>
        <v>1.9847609684158884E-2</v>
      </c>
      <c r="E89" s="97">
        <f t="shared" si="5"/>
        <v>1.9847609684158884E-2</v>
      </c>
      <c r="F89" s="96">
        <f t="shared" si="6"/>
        <v>5.8380894684819662E-2</v>
      </c>
      <c r="G89" s="97">
        <f t="shared" si="7"/>
        <v>5.8380894684819662E-2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1706</v>
      </c>
      <c r="W89" s="112">
        <v>1698</v>
      </c>
      <c r="X89" s="112">
        <v>1817</v>
      </c>
      <c r="Y89" s="112">
        <v>1831</v>
      </c>
      <c r="Z89" s="112">
        <v>1844</v>
      </c>
    </row>
    <row r="90" spans="1:30" ht="15" customHeight="1" x14ac:dyDescent="0.25">
      <c r="A90" s="49" t="s">
        <v>96</v>
      </c>
      <c r="B90" s="49"/>
      <c r="C90" s="57" t="str">
        <f t="shared" si="3"/>
        <v>$41,289</v>
      </c>
      <c r="D90" s="96">
        <f t="shared" si="4"/>
        <v>5.6936900038397464E-2</v>
      </c>
      <c r="E90" s="97">
        <f t="shared" si="5"/>
        <v>5.6936900038397464E-2</v>
      </c>
      <c r="F90" s="96">
        <f t="shared" si="6"/>
        <v>0.16448768931381674</v>
      </c>
      <c r="G90" s="97">
        <f t="shared" si="7"/>
        <v>0.16448768931381674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2732</v>
      </c>
      <c r="W90" s="112">
        <v>2822</v>
      </c>
      <c r="X90" s="112">
        <v>3359</v>
      </c>
      <c r="Y90" s="112">
        <v>3245</v>
      </c>
      <c r="Z90" s="112">
        <v>3336</v>
      </c>
    </row>
    <row r="91" spans="1:30" ht="15" customHeight="1" x14ac:dyDescent="0.25">
      <c r="A91" s="49" t="s">
        <v>7</v>
      </c>
      <c r="B91" s="49"/>
      <c r="C91" s="57" t="str">
        <f t="shared" si="3"/>
        <v>$1,774.2 mil</v>
      </c>
      <c r="D91" s="96">
        <f t="shared" si="4"/>
        <v>7.1093550457667742E-2</v>
      </c>
      <c r="E91" s="97">
        <f t="shared" si="5"/>
        <v>7.1093550457667742E-2</v>
      </c>
      <c r="F91" s="96">
        <f t="shared" si="6"/>
        <v>0.23364576780730473</v>
      </c>
      <c r="G91" s="97">
        <f t="shared" si="7"/>
        <v>0.23364576780730473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16384</v>
      </c>
      <c r="W91" s="112">
        <v>16029</v>
      </c>
      <c r="X91" s="112">
        <v>17371</v>
      </c>
      <c r="Y91" s="112">
        <v>16808</v>
      </c>
      <c r="Z91" s="112">
        <v>17179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1163</v>
      </c>
      <c r="W93" s="112">
        <v>1159</v>
      </c>
      <c r="X93" s="112">
        <v>1241</v>
      </c>
      <c r="Y93" s="112">
        <v>1233</v>
      </c>
      <c r="Z93" s="112">
        <v>1290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2729</v>
      </c>
      <c r="W94" s="112">
        <v>2733</v>
      </c>
      <c r="X94" s="112">
        <v>2869</v>
      </c>
      <c r="Y94" s="112">
        <v>2913</v>
      </c>
      <c r="Z94" s="112">
        <v>2987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454</v>
      </c>
      <c r="W95" s="112">
        <v>453</v>
      </c>
      <c r="X95" s="112">
        <v>470</v>
      </c>
      <c r="Y95" s="112">
        <v>484</v>
      </c>
      <c r="Z95" s="112">
        <v>508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2039</v>
      </c>
      <c r="W96" s="112">
        <v>2165</v>
      </c>
      <c r="X96" s="112">
        <v>2240</v>
      </c>
      <c r="Y96" s="112">
        <v>2346</v>
      </c>
      <c r="Z96" s="112">
        <v>2486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2311</v>
      </c>
      <c r="W97" s="112">
        <v>2300</v>
      </c>
      <c r="X97" s="112">
        <v>2307</v>
      </c>
      <c r="Y97" s="112">
        <v>2313</v>
      </c>
      <c r="Z97" s="112">
        <v>2324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1611</v>
      </c>
      <c r="W98" s="112">
        <v>1627</v>
      </c>
      <c r="X98" s="112">
        <v>1630</v>
      </c>
      <c r="Y98" s="112">
        <v>1653</v>
      </c>
      <c r="Z98" s="112">
        <v>1703</v>
      </c>
    </row>
    <row r="99" spans="1:32" ht="15" customHeight="1" x14ac:dyDescent="0.25">
      <c r="S99" s="115" t="s">
        <v>197</v>
      </c>
      <c r="T99" s="115"/>
      <c r="U99" s="112"/>
      <c r="V99" s="112">
        <v>132</v>
      </c>
      <c r="W99" s="112">
        <v>141</v>
      </c>
      <c r="X99" s="112">
        <v>184</v>
      </c>
      <c r="Y99" s="112">
        <v>194</v>
      </c>
      <c r="Z99" s="112">
        <v>196</v>
      </c>
    </row>
    <row r="100" spans="1:32" ht="15" customHeight="1" x14ac:dyDescent="0.25">
      <c r="S100" s="115" t="s">
        <v>58</v>
      </c>
      <c r="T100" s="115"/>
      <c r="U100" s="112"/>
      <c r="V100" s="112">
        <v>1539</v>
      </c>
      <c r="W100" s="112">
        <v>1686</v>
      </c>
      <c r="X100" s="112">
        <v>2057</v>
      </c>
      <c r="Y100" s="112">
        <v>2024</v>
      </c>
      <c r="Z100" s="112">
        <v>2055</v>
      </c>
    </row>
    <row r="101" spans="1:32" x14ac:dyDescent="0.25">
      <c r="A101" s="18"/>
      <c r="S101" s="118" t="s">
        <v>53</v>
      </c>
      <c r="T101" s="118"/>
      <c r="U101" s="112"/>
      <c r="V101" s="112">
        <v>14977</v>
      </c>
      <c r="W101" s="112">
        <v>14921</v>
      </c>
      <c r="X101" s="112">
        <v>16025</v>
      </c>
      <c r="Y101" s="112">
        <v>15710</v>
      </c>
      <c r="Z101" s="112">
        <v>15984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35428</v>
      </c>
      <c r="W104" s="112">
        <v>36276</v>
      </c>
      <c r="X104" s="112">
        <v>39797</v>
      </c>
      <c r="Y104" s="112">
        <v>39902</v>
      </c>
      <c r="Z104" s="112">
        <v>39393</v>
      </c>
      <c r="AB104" s="109" t="str">
        <f>TEXT(Z104,"###,###")</f>
        <v>39,393</v>
      </c>
      <c r="AD104" s="130">
        <f>Z104/($Z$4)*100</f>
        <v>77.630852908718268</v>
      </c>
      <c r="AF104" s="109"/>
    </row>
    <row r="105" spans="1:32" x14ac:dyDescent="0.25">
      <c r="S105" s="115" t="s">
        <v>17</v>
      </c>
      <c r="T105" s="115"/>
      <c r="U105" s="112"/>
      <c r="V105" s="112">
        <v>6088</v>
      </c>
      <c r="W105" s="112">
        <v>6245</v>
      </c>
      <c r="X105" s="112">
        <v>5932</v>
      </c>
      <c r="Y105" s="112">
        <v>6008</v>
      </c>
      <c r="Z105" s="112">
        <v>6898</v>
      </c>
      <c r="AB105" s="109" t="str">
        <f>TEXT(Z105,"###,###")</f>
        <v>6,898</v>
      </c>
      <c r="AD105" s="130">
        <f>Z105/($Z$4)*100</f>
        <v>13.593725366545797</v>
      </c>
      <c r="AF105" s="109"/>
    </row>
    <row r="106" spans="1:32" x14ac:dyDescent="0.25">
      <c r="S106" s="118" t="s">
        <v>53</v>
      </c>
      <c r="T106" s="118"/>
      <c r="U106" s="120"/>
      <c r="V106" s="120">
        <v>41516</v>
      </c>
      <c r="W106" s="120">
        <v>42521</v>
      </c>
      <c r="X106" s="120">
        <v>45729</v>
      </c>
      <c r="Y106" s="120">
        <v>45910</v>
      </c>
      <c r="Z106" s="120">
        <v>46291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7739</v>
      </c>
      <c r="W108" s="112">
        <v>7191</v>
      </c>
      <c r="X108" s="112">
        <v>7750</v>
      </c>
      <c r="Y108" s="112">
        <v>7757</v>
      </c>
      <c r="Z108" s="112">
        <v>7842</v>
      </c>
      <c r="AB108" s="109" t="str">
        <f>TEXT(Z108,"###,###")</f>
        <v>7,842</v>
      </c>
      <c r="AD108" s="130">
        <f>Z108/($Z$4)*100</f>
        <v>15.454043827841716</v>
      </c>
      <c r="AF108" s="109"/>
    </row>
    <row r="109" spans="1:32" x14ac:dyDescent="0.25">
      <c r="S109" s="115" t="s">
        <v>20</v>
      </c>
      <c r="T109" s="115"/>
      <c r="U109" s="112"/>
      <c r="V109" s="112">
        <v>7643</v>
      </c>
      <c r="W109" s="112">
        <v>7841</v>
      </c>
      <c r="X109" s="112">
        <v>8183</v>
      </c>
      <c r="Y109" s="112">
        <v>8797</v>
      </c>
      <c r="Z109" s="112">
        <v>8805</v>
      </c>
      <c r="AB109" s="109" t="str">
        <f>TEXT(Z109,"###,###")</f>
        <v>8,805</v>
      </c>
      <c r="AD109" s="130">
        <f>Z109/($Z$4)*100</f>
        <v>17.351805139523886</v>
      </c>
      <c r="AF109" s="109"/>
    </row>
    <row r="110" spans="1:32" x14ac:dyDescent="0.25">
      <c r="S110" s="115" t="s">
        <v>21</v>
      </c>
      <c r="T110" s="115"/>
      <c r="U110" s="112"/>
      <c r="V110" s="112">
        <v>11810</v>
      </c>
      <c r="W110" s="112">
        <v>12406</v>
      </c>
      <c r="X110" s="112">
        <v>14414</v>
      </c>
      <c r="Y110" s="112">
        <v>14835</v>
      </c>
      <c r="Z110" s="112">
        <v>13827</v>
      </c>
      <c r="AB110" s="109" t="str">
        <f>TEXT(Z110,"###,###")</f>
        <v>13,827</v>
      </c>
      <c r="AD110" s="130">
        <f>Z110/($Z$4)*100</f>
        <v>27.248541699511275</v>
      </c>
      <c r="AF110" s="109"/>
    </row>
    <row r="111" spans="1:32" x14ac:dyDescent="0.25">
      <c r="S111" s="115" t="s">
        <v>22</v>
      </c>
      <c r="T111" s="115"/>
      <c r="U111" s="112"/>
      <c r="V111" s="112">
        <v>13798</v>
      </c>
      <c r="W111" s="112">
        <v>14445</v>
      </c>
      <c r="X111" s="112">
        <v>14255</v>
      </c>
      <c r="Y111" s="112">
        <v>14521</v>
      </c>
      <c r="Z111" s="112">
        <v>15820</v>
      </c>
      <c r="AB111" s="109" t="str">
        <f>TEXT(Z111,"###,###")</f>
        <v>15,820</v>
      </c>
      <c r="AD111" s="130">
        <f>Z111/($Z$4)*100</f>
        <v>31.176099637395556</v>
      </c>
      <c r="AF111" s="109"/>
    </row>
    <row r="112" spans="1:32" x14ac:dyDescent="0.25">
      <c r="S112" s="118" t="s">
        <v>53</v>
      </c>
      <c r="T112" s="118"/>
      <c r="U112" s="112"/>
      <c r="V112" s="112">
        <v>46434</v>
      </c>
      <c r="W112" s="112">
        <v>46772</v>
      </c>
      <c r="X112" s="112">
        <v>49685</v>
      </c>
      <c r="Y112" s="112">
        <v>50626</v>
      </c>
      <c r="Z112" s="112">
        <v>50744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40.97</v>
      </c>
      <c r="W118" s="131">
        <v>40.36</v>
      </c>
      <c r="X118" s="131">
        <v>40.729999999999997</v>
      </c>
      <c r="Y118" s="131">
        <v>41.25</v>
      </c>
      <c r="Z118" s="131">
        <v>41.33</v>
      </c>
      <c r="AB118" s="109" t="str">
        <f>TEXT(Z118,"##.0")</f>
        <v>41.3</v>
      </c>
    </row>
    <row r="120" spans="19:32" x14ac:dyDescent="0.25">
      <c r="S120" s="101" t="s">
        <v>98</v>
      </c>
      <c r="T120" s="112"/>
      <c r="U120" s="112"/>
      <c r="V120" s="112">
        <v>25864</v>
      </c>
      <c r="W120" s="112">
        <v>26067</v>
      </c>
      <c r="X120" s="112">
        <v>28023</v>
      </c>
      <c r="Y120" s="112">
        <v>27166</v>
      </c>
      <c r="Z120" s="112">
        <v>27847</v>
      </c>
      <c r="AB120" s="109" t="str">
        <f>TEXT(Z120,"###,###")</f>
        <v>27,847</v>
      </c>
    </row>
    <row r="121" spans="19:32" x14ac:dyDescent="0.25">
      <c r="S121" s="101" t="s">
        <v>99</v>
      </c>
      <c r="T121" s="112"/>
      <c r="U121" s="112"/>
      <c r="V121" s="112">
        <v>2945</v>
      </c>
      <c r="W121" s="112">
        <v>2455</v>
      </c>
      <c r="X121" s="112">
        <v>2787</v>
      </c>
      <c r="Y121" s="112">
        <v>2769</v>
      </c>
      <c r="Z121" s="112">
        <v>2693</v>
      </c>
      <c r="AB121" s="109" t="str">
        <f>TEXT(Z121,"###,###")</f>
        <v>2,693</v>
      </c>
    </row>
    <row r="122" spans="19:32" x14ac:dyDescent="0.25">
      <c r="S122" s="101" t="s">
        <v>100</v>
      </c>
      <c r="T122" s="112"/>
      <c r="U122" s="112"/>
      <c r="V122" s="112">
        <v>2546</v>
      </c>
      <c r="W122" s="112">
        <v>2438</v>
      </c>
      <c r="X122" s="112">
        <v>2580</v>
      </c>
      <c r="Y122" s="112">
        <v>2613</v>
      </c>
      <c r="Z122" s="112">
        <v>2649</v>
      </c>
      <c r="AB122" s="109" t="str">
        <f>TEXT(Z122,"###,###")</f>
        <v>2,649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28410</v>
      </c>
      <c r="W124" s="112">
        <v>28505</v>
      </c>
      <c r="X124" s="112">
        <v>30603</v>
      </c>
      <c r="Y124" s="112">
        <v>29779</v>
      </c>
      <c r="Z124" s="112">
        <v>30496</v>
      </c>
      <c r="AB124" s="109" t="str">
        <f>TEXT(Z124,"###,###")</f>
        <v>30,496</v>
      </c>
      <c r="AD124" s="127">
        <f>Z124/$Z$7*100</f>
        <v>91.872025064770753</v>
      </c>
    </row>
    <row r="125" spans="19:32" x14ac:dyDescent="0.25">
      <c r="S125" s="101" t="s">
        <v>102</v>
      </c>
      <c r="T125" s="112"/>
      <c r="U125" s="112"/>
      <c r="V125" s="112">
        <v>5491</v>
      </c>
      <c r="W125" s="112">
        <v>4893</v>
      </c>
      <c r="X125" s="112">
        <v>5367</v>
      </c>
      <c r="Y125" s="112">
        <v>5382</v>
      </c>
      <c r="Z125" s="112">
        <v>5342</v>
      </c>
      <c r="AB125" s="109" t="str">
        <f>TEXT(Z125,"###,###")</f>
        <v>5,342</v>
      </c>
      <c r="AD125" s="127">
        <f>Z125/$Z$7*100</f>
        <v>16.093269868048445</v>
      </c>
    </row>
    <row r="127" spans="19:32" x14ac:dyDescent="0.25">
      <c r="S127" s="101" t="s">
        <v>103</v>
      </c>
      <c r="T127" s="112"/>
      <c r="U127" s="112"/>
      <c r="V127" s="112">
        <v>16388</v>
      </c>
      <c r="W127" s="112">
        <v>16029</v>
      </c>
      <c r="X127" s="112">
        <v>17370</v>
      </c>
      <c r="Y127" s="112">
        <v>16809</v>
      </c>
      <c r="Z127" s="112">
        <v>17176</v>
      </c>
      <c r="AB127" s="109" t="str">
        <f>TEXT(Z127,"###,###")</f>
        <v>17,176</v>
      </c>
      <c r="AD127" s="127">
        <f>Z127/$Z$7*100</f>
        <v>51.744291136952455</v>
      </c>
    </row>
    <row r="128" spans="19:32" x14ac:dyDescent="0.25">
      <c r="S128" s="101" t="s">
        <v>104</v>
      </c>
      <c r="T128" s="112"/>
      <c r="U128" s="112"/>
      <c r="V128" s="112">
        <v>14976</v>
      </c>
      <c r="W128" s="112">
        <v>14919</v>
      </c>
      <c r="X128" s="112">
        <v>16024</v>
      </c>
      <c r="Y128" s="112">
        <v>15708</v>
      </c>
      <c r="Z128" s="112">
        <v>15980</v>
      </c>
      <c r="AB128" s="109" t="str">
        <f>TEXT(Z128,"###,###")</f>
        <v>15,980</v>
      </c>
      <c r="AD128" s="127">
        <f>Z128/$Z$7*100</f>
        <v>48.14123034283304</v>
      </c>
    </row>
    <row r="130" spans="19:20" x14ac:dyDescent="0.25">
      <c r="S130" s="101" t="s">
        <v>280</v>
      </c>
      <c r="T130" s="127">
        <v>83.891667168765437</v>
      </c>
    </row>
    <row r="131" spans="19:20" x14ac:dyDescent="0.25">
      <c r="S131" s="101" t="s">
        <v>281</v>
      </c>
      <c r="T131" s="127">
        <v>8.1129119720431415</v>
      </c>
    </row>
    <row r="132" spans="19:20" x14ac:dyDescent="0.25">
      <c r="S132" s="101" t="s">
        <v>282</v>
      </c>
      <c r="T132" s="127">
        <v>7.9803578960053025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F967EA-0C64-41B2-8C92-A8B1C5EFA2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E33780E-F43A-4EEB-B86D-25B444F20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F565C0D-FDD0-416B-99EB-874F8F8C59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5FAE169-227E-4190-A218-9E5F7EA815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D79A-5503-4153-9475-33C38AAD7EF8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155</v>
      </c>
      <c r="T1" s="99"/>
      <c r="U1" s="99"/>
      <c r="V1" s="99"/>
      <c r="W1" s="99"/>
      <c r="X1" s="99"/>
      <c r="Y1" s="100" t="s">
        <v>245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155</v>
      </c>
      <c r="Y3" s="105" t="s">
        <v>245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8.47 Mitchell,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32898</v>
      </c>
      <c r="W4" s="108">
        <v>34584</v>
      </c>
      <c r="X4" s="108">
        <v>35421</v>
      </c>
      <c r="Y4" s="108">
        <v>37647</v>
      </c>
      <c r="Z4" s="108">
        <v>42226</v>
      </c>
      <c r="AB4" s="109" t="str">
        <f>TEXT(Z4,"###,###")</f>
        <v>42,226</v>
      </c>
      <c r="AD4" s="110">
        <f>Z4/Y4-1</f>
        <v>0.12162987754668375</v>
      </c>
      <c r="AF4" s="110">
        <f>Z4/V4-1</f>
        <v>0.28354307252720523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17368</v>
      </c>
      <c r="W5" s="108">
        <v>17938</v>
      </c>
      <c r="X5" s="108">
        <v>18455</v>
      </c>
      <c r="Y5" s="108">
        <v>19714</v>
      </c>
      <c r="Z5" s="108">
        <v>21590</v>
      </c>
      <c r="AB5" s="109" t="str">
        <f>TEXT(Z5,"###,###")</f>
        <v>21,590</v>
      </c>
      <c r="AD5" s="110">
        <f t="shared" ref="AD5:AD9" si="0">Z5/Y5-1</f>
        <v>9.516079943187572E-2</v>
      </c>
      <c r="AF5" s="110">
        <f t="shared" ref="AF5:AF9" si="1">Z5/V5-1</f>
        <v>0.24309074159373556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15530</v>
      </c>
      <c r="W6" s="108">
        <v>16644</v>
      </c>
      <c r="X6" s="108">
        <v>16970</v>
      </c>
      <c r="Y6" s="108">
        <v>17907</v>
      </c>
      <c r="Z6" s="108">
        <v>20606</v>
      </c>
      <c r="AB6" s="109" t="str">
        <f>TEXT(Z6,"###,###")</f>
        <v>20,606</v>
      </c>
      <c r="AD6" s="110">
        <f t="shared" si="0"/>
        <v>0.15072318087898595</v>
      </c>
      <c r="AF6" s="110">
        <f t="shared" si="1"/>
        <v>0.32685125563425621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24039</v>
      </c>
      <c r="W7" s="108">
        <v>25036</v>
      </c>
      <c r="X7" s="108">
        <v>26147</v>
      </c>
      <c r="Y7" s="108">
        <v>27142</v>
      </c>
      <c r="Z7" s="108">
        <v>28497</v>
      </c>
      <c r="AB7" s="109" t="str">
        <f>TEXT(Z7,"###,###")</f>
        <v>28,497</v>
      </c>
      <c r="AD7" s="110">
        <f t="shared" si="0"/>
        <v>4.9922629135656926E-2</v>
      </c>
      <c r="AF7" s="110">
        <f t="shared" si="1"/>
        <v>0.18544864595033062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42,226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28,497</v>
      </c>
      <c r="P8" s="67"/>
      <c r="S8" s="107" t="s">
        <v>83</v>
      </c>
      <c r="T8" s="108"/>
      <c r="U8" s="108"/>
      <c r="V8" s="108">
        <v>45572.7</v>
      </c>
      <c r="W8" s="108">
        <v>46731.29</v>
      </c>
      <c r="X8" s="108">
        <v>48165.04</v>
      </c>
      <c r="Y8" s="108">
        <v>49728.74</v>
      </c>
      <c r="Z8" s="108">
        <v>48762.01</v>
      </c>
      <c r="AB8" s="109" t="str">
        <f>TEXT(Z8,"$###,###")</f>
        <v>$48,762</v>
      </c>
      <c r="AD8" s="110">
        <f t="shared" si="0"/>
        <v>-1.9440066247405352E-2</v>
      </c>
      <c r="AF8" s="110">
        <f t="shared" si="1"/>
        <v>6.9982906433018188E-2</v>
      </c>
    </row>
    <row r="9" spans="1:32" x14ac:dyDescent="0.25">
      <c r="A9" s="30" t="s">
        <v>14</v>
      </c>
      <c r="B9" s="71"/>
      <c r="C9" s="72"/>
      <c r="D9" s="73">
        <f>AD104</f>
        <v>78.169847960971921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52.552900305295289</v>
      </c>
      <c r="P9" s="74" t="s">
        <v>84</v>
      </c>
      <c r="S9" s="107" t="s">
        <v>7</v>
      </c>
      <c r="T9" s="108"/>
      <c r="U9" s="108"/>
      <c r="V9" s="108">
        <v>1314069932</v>
      </c>
      <c r="W9" s="108">
        <v>1418819966</v>
      </c>
      <c r="X9" s="108">
        <v>1527247704</v>
      </c>
      <c r="Y9" s="108">
        <v>1630795238</v>
      </c>
      <c r="Z9" s="108">
        <v>1785743224</v>
      </c>
      <c r="AB9" s="109" t="str">
        <f>TEXT(Z9/1000000,"$#,###.0")&amp;" mil"</f>
        <v>$1,785.7 mil</v>
      </c>
      <c r="AD9" s="110">
        <f t="shared" si="0"/>
        <v>9.5013759170665457E-2</v>
      </c>
      <c r="AF9" s="110">
        <f t="shared" si="1"/>
        <v>0.35894078428696585</v>
      </c>
    </row>
    <row r="10" spans="1:32" x14ac:dyDescent="0.25">
      <c r="A10" s="30" t="s">
        <v>17</v>
      </c>
      <c r="B10" s="71"/>
      <c r="C10" s="72"/>
      <c r="D10" s="73">
        <f>AD105</f>
        <v>16.250651257519063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47.380426009755411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85.98799873670913</v>
      </c>
      <c r="P11" s="74" t="s">
        <v>84</v>
      </c>
      <c r="S11" s="107" t="s">
        <v>29</v>
      </c>
      <c r="T11" s="112"/>
      <c r="U11" s="112"/>
      <c r="V11" s="112">
        <v>29670</v>
      </c>
      <c r="W11" s="112">
        <v>31289</v>
      </c>
      <c r="X11" s="112">
        <v>31947</v>
      </c>
      <c r="Y11" s="112">
        <v>33812</v>
      </c>
      <c r="Z11" s="112">
        <v>38237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6.5831491034143941</v>
      </c>
      <c r="P12" s="74" t="s">
        <v>84</v>
      </c>
      <c r="S12" s="107" t="s">
        <v>30</v>
      </c>
      <c r="T12" s="112"/>
      <c r="U12" s="112"/>
      <c r="V12" s="112">
        <v>3224</v>
      </c>
      <c r="W12" s="112">
        <v>3290</v>
      </c>
      <c r="X12" s="112">
        <v>3474</v>
      </c>
      <c r="Y12" s="112">
        <v>3835</v>
      </c>
      <c r="Z12" s="112">
        <v>3995</v>
      </c>
    </row>
    <row r="13" spans="1:32" ht="15" customHeight="1" x14ac:dyDescent="0.25">
      <c r="A13" s="30" t="s">
        <v>19</v>
      </c>
      <c r="B13" s="72"/>
      <c r="C13" s="72"/>
      <c r="D13" s="73">
        <f>AD108</f>
        <v>15.478615071283095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7.4148155946239953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15.106806233126511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23.757874295457775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18.546066942670688</v>
      </c>
      <c r="P15" s="74" t="s">
        <v>84</v>
      </c>
      <c r="S15" s="115" t="s">
        <v>60</v>
      </c>
      <c r="T15" s="115"/>
      <c r="U15" s="116"/>
      <c r="V15" s="116">
        <v>711</v>
      </c>
      <c r="W15" s="116">
        <v>752</v>
      </c>
      <c r="X15" s="116">
        <v>710</v>
      </c>
      <c r="Y15" s="112">
        <v>754</v>
      </c>
      <c r="Z15" s="112">
        <v>820</v>
      </c>
      <c r="AB15" s="117">
        <f t="shared" ref="AB15:AB34" si="2">IF(Z15="np",0,Z15/$Z$34)</f>
        <v>1.9419775014801657E-2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40.06536257282243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81.453933057329309</v>
      </c>
      <c r="P16" s="37" t="s">
        <v>84</v>
      </c>
      <c r="S16" s="115" t="s">
        <v>61</v>
      </c>
      <c r="T16" s="115"/>
      <c r="U16" s="116"/>
      <c r="V16" s="116">
        <v>139</v>
      </c>
      <c r="W16" s="116">
        <v>160</v>
      </c>
      <c r="X16" s="116">
        <v>146</v>
      </c>
      <c r="Y16" s="112">
        <v>130</v>
      </c>
      <c r="Z16" s="112">
        <v>133</v>
      </c>
      <c r="AB16" s="117">
        <f t="shared" si="2"/>
        <v>3.1497927767910007E-3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2622</v>
      </c>
      <c r="W17" s="116">
        <v>2612</v>
      </c>
      <c r="X17" s="116">
        <v>2620</v>
      </c>
      <c r="Y17" s="112">
        <v>2830</v>
      </c>
      <c r="Z17" s="112">
        <v>3062</v>
      </c>
      <c r="AB17" s="117">
        <f t="shared" si="2"/>
        <v>7.2516281823564233E-2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248</v>
      </c>
      <c r="W18" s="116">
        <v>317</v>
      </c>
      <c r="X18" s="116">
        <v>318</v>
      </c>
      <c r="Y18" s="112">
        <v>320</v>
      </c>
      <c r="Z18" s="112">
        <v>327</v>
      </c>
      <c r="AB18" s="117">
        <f t="shared" si="2"/>
        <v>7.7442273534635876E-3</v>
      </c>
    </row>
    <row r="19" spans="1:28" x14ac:dyDescent="0.25">
      <c r="A19" s="63" t="str">
        <f>$S$1&amp;" ("&amp;$V$2&amp;" to "&amp;$Z$2&amp;")"</f>
        <v>Mitchell (2017-18 to 2021-22)</v>
      </c>
      <c r="B19" s="63"/>
      <c r="C19" s="63"/>
      <c r="D19" s="63"/>
      <c r="E19" s="63"/>
      <c r="F19" s="63"/>
      <c r="G19" s="63" t="str">
        <f>$S$1&amp;" ("&amp;$V$2&amp;" to "&amp;$Z$2&amp;")"</f>
        <v>Mitchell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3667</v>
      </c>
      <c r="W19" s="116">
        <v>3869</v>
      </c>
      <c r="X19" s="116">
        <v>4048</v>
      </c>
      <c r="Y19" s="112">
        <v>4549</v>
      </c>
      <c r="Z19" s="112">
        <v>4927</v>
      </c>
      <c r="AB19" s="117">
        <f t="shared" si="2"/>
        <v>0.11668442865600948</v>
      </c>
    </row>
    <row r="20" spans="1:28" x14ac:dyDescent="0.25">
      <c r="S20" s="115" t="s">
        <v>65</v>
      </c>
      <c r="T20" s="115"/>
      <c r="U20" s="116"/>
      <c r="V20" s="116">
        <v>1332</v>
      </c>
      <c r="W20" s="116">
        <v>1418</v>
      </c>
      <c r="X20" s="116">
        <v>1422</v>
      </c>
      <c r="Y20" s="112">
        <v>1520</v>
      </c>
      <c r="Z20" s="112">
        <v>1596</v>
      </c>
      <c r="AB20" s="117">
        <f t="shared" si="2"/>
        <v>3.7797513321492004E-2</v>
      </c>
    </row>
    <row r="21" spans="1:28" x14ac:dyDescent="0.25">
      <c r="S21" s="115" t="s">
        <v>66</v>
      </c>
      <c r="T21" s="115"/>
      <c r="U21" s="116"/>
      <c r="V21" s="116">
        <v>2730</v>
      </c>
      <c r="W21" s="116">
        <v>2900</v>
      </c>
      <c r="X21" s="116">
        <v>2977</v>
      </c>
      <c r="Y21" s="112">
        <v>3354</v>
      </c>
      <c r="Z21" s="112">
        <v>3730</v>
      </c>
      <c r="AB21" s="117">
        <f t="shared" si="2"/>
        <v>8.8336293664890472E-2</v>
      </c>
    </row>
    <row r="22" spans="1:28" x14ac:dyDescent="0.25">
      <c r="S22" s="115" t="s">
        <v>67</v>
      </c>
      <c r="T22" s="115"/>
      <c r="U22" s="116"/>
      <c r="V22" s="116">
        <v>2203</v>
      </c>
      <c r="W22" s="116">
        <v>2336</v>
      </c>
      <c r="X22" s="116">
        <v>2271</v>
      </c>
      <c r="Y22" s="112">
        <v>2396</v>
      </c>
      <c r="Z22" s="112">
        <v>3102</v>
      </c>
      <c r="AB22" s="117">
        <f t="shared" si="2"/>
        <v>7.3463587921847248E-2</v>
      </c>
    </row>
    <row r="23" spans="1:28" x14ac:dyDescent="0.25">
      <c r="S23" s="115" t="s">
        <v>68</v>
      </c>
      <c r="T23" s="115"/>
      <c r="U23" s="116"/>
      <c r="V23" s="116">
        <v>1885</v>
      </c>
      <c r="W23" s="116">
        <v>1898</v>
      </c>
      <c r="X23" s="116">
        <v>2019</v>
      </c>
      <c r="Y23" s="112">
        <v>2238</v>
      </c>
      <c r="Z23" s="112">
        <v>2409</v>
      </c>
      <c r="AB23" s="117">
        <f t="shared" si="2"/>
        <v>5.7051509769094136E-2</v>
      </c>
    </row>
    <row r="24" spans="1:28" x14ac:dyDescent="0.25">
      <c r="S24" s="115" t="s">
        <v>69</v>
      </c>
      <c r="T24" s="115"/>
      <c r="U24" s="116"/>
      <c r="V24" s="116">
        <v>251</v>
      </c>
      <c r="W24" s="116">
        <v>304</v>
      </c>
      <c r="X24" s="116">
        <v>299</v>
      </c>
      <c r="Y24" s="112">
        <v>281</v>
      </c>
      <c r="Z24" s="112">
        <v>361</v>
      </c>
      <c r="AB24" s="117">
        <f t="shared" si="2"/>
        <v>8.5494375370041443E-3</v>
      </c>
    </row>
    <row r="25" spans="1:28" x14ac:dyDescent="0.25">
      <c r="S25" s="115" t="s">
        <v>70</v>
      </c>
      <c r="T25" s="115"/>
      <c r="U25" s="116"/>
      <c r="V25" s="116">
        <v>1082</v>
      </c>
      <c r="W25" s="116">
        <v>1155</v>
      </c>
      <c r="X25" s="116">
        <v>1192</v>
      </c>
      <c r="Y25" s="112">
        <v>1249</v>
      </c>
      <c r="Z25" s="112">
        <v>1541</v>
      </c>
      <c r="AB25" s="117">
        <f t="shared" si="2"/>
        <v>3.6494967436352874E-2</v>
      </c>
    </row>
    <row r="26" spans="1:28" x14ac:dyDescent="0.25">
      <c r="S26" s="115" t="s">
        <v>71</v>
      </c>
      <c r="T26" s="115"/>
      <c r="U26" s="116"/>
      <c r="V26" s="116">
        <v>498</v>
      </c>
      <c r="W26" s="116">
        <v>509</v>
      </c>
      <c r="X26" s="116">
        <v>571</v>
      </c>
      <c r="Y26" s="112">
        <v>660</v>
      </c>
      <c r="Z26" s="112">
        <v>768</v>
      </c>
      <c r="AB26" s="117">
        <f t="shared" si="2"/>
        <v>1.8188277087033747E-2</v>
      </c>
    </row>
    <row r="27" spans="1:28" x14ac:dyDescent="0.25">
      <c r="S27" s="115" t="s">
        <v>72</v>
      </c>
      <c r="T27" s="115"/>
      <c r="U27" s="116"/>
      <c r="V27" s="116">
        <v>1516</v>
      </c>
      <c r="W27" s="116">
        <v>1630</v>
      </c>
      <c r="X27" s="116">
        <v>1656</v>
      </c>
      <c r="Y27" s="112">
        <v>1794</v>
      </c>
      <c r="Z27" s="112">
        <v>2009</v>
      </c>
      <c r="AB27" s="117">
        <f t="shared" si="2"/>
        <v>4.7578448786264063E-2</v>
      </c>
    </row>
    <row r="28" spans="1:28" x14ac:dyDescent="0.25">
      <c r="S28" s="115" t="s">
        <v>73</v>
      </c>
      <c r="T28" s="115"/>
      <c r="U28" s="116"/>
      <c r="V28" s="116">
        <v>2647</v>
      </c>
      <c r="W28" s="116">
        <v>2784</v>
      </c>
      <c r="X28" s="116">
        <v>2994</v>
      </c>
      <c r="Y28" s="112">
        <v>3058</v>
      </c>
      <c r="Z28" s="112">
        <v>3700</v>
      </c>
      <c r="AB28" s="117">
        <f t="shared" si="2"/>
        <v>8.7625814091178214E-2</v>
      </c>
    </row>
    <row r="29" spans="1:28" x14ac:dyDescent="0.25">
      <c r="S29" s="115" t="s">
        <v>74</v>
      </c>
      <c r="T29" s="115"/>
      <c r="U29" s="116"/>
      <c r="V29" s="116">
        <v>2443</v>
      </c>
      <c r="W29" s="116">
        <v>3283</v>
      </c>
      <c r="X29" s="116">
        <v>2743</v>
      </c>
      <c r="Y29" s="112">
        <v>2809</v>
      </c>
      <c r="Z29" s="112">
        <v>3060</v>
      </c>
      <c r="AB29" s="117">
        <f t="shared" si="2"/>
        <v>7.2468916518650089E-2</v>
      </c>
    </row>
    <row r="30" spans="1:28" x14ac:dyDescent="0.25">
      <c r="S30" s="115" t="s">
        <v>75</v>
      </c>
      <c r="T30" s="115"/>
      <c r="U30" s="116"/>
      <c r="V30" s="116">
        <v>2164</v>
      </c>
      <c r="W30" s="116">
        <v>1601</v>
      </c>
      <c r="X30" s="116">
        <v>2211</v>
      </c>
      <c r="Y30" s="112">
        <v>2180</v>
      </c>
      <c r="Z30" s="112">
        <v>2410</v>
      </c>
      <c r="AB30" s="117">
        <f t="shared" si="2"/>
        <v>5.7075192421551214E-2</v>
      </c>
    </row>
    <row r="31" spans="1:28" x14ac:dyDescent="0.25">
      <c r="S31" s="115" t="s">
        <v>76</v>
      </c>
      <c r="T31" s="115"/>
      <c r="U31" s="116"/>
      <c r="V31" s="116">
        <v>3339</v>
      </c>
      <c r="W31" s="116">
        <v>3709</v>
      </c>
      <c r="X31" s="116">
        <v>3972</v>
      </c>
      <c r="Y31" s="112">
        <v>4403</v>
      </c>
      <c r="Z31" s="112">
        <v>5068</v>
      </c>
      <c r="AB31" s="117">
        <f t="shared" si="2"/>
        <v>0.12002368265245708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533</v>
      </c>
      <c r="W32" s="116">
        <v>584</v>
      </c>
      <c r="X32" s="116">
        <v>613</v>
      </c>
      <c r="Y32" s="112">
        <v>615</v>
      </c>
      <c r="Z32" s="112">
        <v>673</v>
      </c>
      <c r="AB32" s="117">
        <f t="shared" si="2"/>
        <v>1.5938425103611605E-2</v>
      </c>
    </row>
    <row r="33" spans="19:32" x14ac:dyDescent="0.25">
      <c r="S33" s="115" t="s">
        <v>78</v>
      </c>
      <c r="T33" s="115"/>
      <c r="U33" s="116"/>
      <c r="V33" s="116">
        <v>1105</v>
      </c>
      <c r="W33" s="116">
        <v>1191</v>
      </c>
      <c r="X33" s="116">
        <v>1309</v>
      </c>
      <c r="Y33" s="112">
        <v>1356</v>
      </c>
      <c r="Z33" s="112">
        <v>1535</v>
      </c>
      <c r="AB33" s="117">
        <f t="shared" si="2"/>
        <v>3.6352871521610423E-2</v>
      </c>
    </row>
    <row r="34" spans="19:32" x14ac:dyDescent="0.25">
      <c r="S34" s="118" t="s">
        <v>53</v>
      </c>
      <c r="T34" s="118"/>
      <c r="U34" s="119"/>
      <c r="V34" s="119">
        <v>32893</v>
      </c>
      <c r="W34" s="119">
        <v>34581</v>
      </c>
      <c r="X34" s="119">
        <v>35425</v>
      </c>
      <c r="Y34" s="120">
        <v>37647</v>
      </c>
      <c r="Z34" s="120">
        <v>42225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20621</v>
      </c>
      <c r="W37" s="112">
        <v>21159</v>
      </c>
      <c r="X37" s="112">
        <v>22160</v>
      </c>
      <c r="Y37" s="112">
        <v>22990</v>
      </c>
      <c r="Z37" s="112">
        <v>23216</v>
      </c>
      <c r="AB37" s="132">
        <f>Z37/Z40*100</f>
        <v>81.453933057329309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3419</v>
      </c>
      <c r="W38" s="112">
        <v>3873</v>
      </c>
      <c r="X38" s="112">
        <v>3984</v>
      </c>
      <c r="Y38" s="112">
        <v>4151</v>
      </c>
      <c r="Z38" s="112">
        <v>5286</v>
      </c>
      <c r="AB38" s="132">
        <f>Z38/Z40*100</f>
        <v>18.546066942670688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24040</v>
      </c>
      <c r="W40" s="112">
        <v>25032</v>
      </c>
      <c r="X40" s="112">
        <v>26144</v>
      </c>
      <c r="Y40" s="112">
        <v>27141</v>
      </c>
      <c r="Z40" s="112">
        <v>28502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7</v>
      </c>
      <c r="X44" s="112">
        <v>11</v>
      </c>
      <c r="Y44" s="112">
        <v>6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349</v>
      </c>
      <c r="W45" s="112">
        <v>371</v>
      </c>
      <c r="X45" s="112">
        <v>372</v>
      </c>
      <c r="Y45" s="112">
        <v>450</v>
      </c>
      <c r="Z45" s="112">
        <v>579</v>
      </c>
    </row>
    <row r="46" spans="19:32" x14ac:dyDescent="0.25">
      <c r="S46" s="115" t="s">
        <v>38</v>
      </c>
      <c r="T46" s="115"/>
      <c r="U46" s="112"/>
      <c r="V46" s="112">
        <v>1103</v>
      </c>
      <c r="W46" s="112">
        <v>1123</v>
      </c>
      <c r="X46" s="112">
        <v>1025</v>
      </c>
      <c r="Y46" s="112">
        <v>1153</v>
      </c>
      <c r="Z46" s="112">
        <v>1286</v>
      </c>
    </row>
    <row r="47" spans="19:32" x14ac:dyDescent="0.25">
      <c r="S47" s="115" t="s">
        <v>39</v>
      </c>
      <c r="T47" s="115"/>
      <c r="U47" s="112"/>
      <c r="V47" s="112">
        <v>1542</v>
      </c>
      <c r="W47" s="112">
        <v>1617</v>
      </c>
      <c r="X47" s="112">
        <v>1568</v>
      </c>
      <c r="Y47" s="112">
        <v>1653</v>
      </c>
      <c r="Z47" s="112">
        <v>1946</v>
      </c>
    </row>
    <row r="48" spans="19:32" x14ac:dyDescent="0.25">
      <c r="S48" s="115" t="s">
        <v>40</v>
      </c>
      <c r="T48" s="115"/>
      <c r="U48" s="112"/>
      <c r="V48" s="112">
        <v>2048</v>
      </c>
      <c r="W48" s="112">
        <v>2076</v>
      </c>
      <c r="X48" s="112">
        <v>2177</v>
      </c>
      <c r="Y48" s="112">
        <v>2349</v>
      </c>
      <c r="Z48" s="112">
        <v>2681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2058</v>
      </c>
      <c r="W49" s="112">
        <v>2186</v>
      </c>
      <c r="X49" s="112">
        <v>2363</v>
      </c>
      <c r="Y49" s="112">
        <v>2519</v>
      </c>
      <c r="Z49" s="112">
        <v>2725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Mitchell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1664</v>
      </c>
      <c r="W50" s="112">
        <v>1939</v>
      </c>
      <c r="X50" s="112">
        <v>2132</v>
      </c>
      <c r="Y50" s="112">
        <v>2355</v>
      </c>
      <c r="Z50" s="112">
        <v>2698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1650</v>
      </c>
      <c r="W51" s="112">
        <v>1574</v>
      </c>
      <c r="X51" s="112">
        <v>1630</v>
      </c>
      <c r="Y51" s="112">
        <v>1789</v>
      </c>
      <c r="Z51" s="112">
        <v>1929</v>
      </c>
    </row>
    <row r="52" spans="1:26" ht="15" customHeight="1" x14ac:dyDescent="0.25">
      <c r="S52" s="115" t="s">
        <v>44</v>
      </c>
      <c r="T52" s="115"/>
      <c r="U52" s="112"/>
      <c r="V52" s="112">
        <v>1792</v>
      </c>
      <c r="W52" s="112">
        <v>1808</v>
      </c>
      <c r="X52" s="112">
        <v>1726</v>
      </c>
      <c r="Y52" s="112">
        <v>1807</v>
      </c>
      <c r="Z52" s="112">
        <v>1800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1620</v>
      </c>
      <c r="W53" s="112">
        <v>1681</v>
      </c>
      <c r="X53" s="112">
        <v>1787</v>
      </c>
      <c r="Y53" s="112">
        <v>1773</v>
      </c>
      <c r="Z53" s="112">
        <v>1930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1548</v>
      </c>
      <c r="W54" s="112">
        <v>1540</v>
      </c>
      <c r="X54" s="112">
        <v>1541</v>
      </c>
      <c r="Y54" s="112">
        <v>1612</v>
      </c>
      <c r="Z54" s="112">
        <v>1626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1094</v>
      </c>
      <c r="W55" s="112">
        <v>1053</v>
      </c>
      <c r="X55" s="112">
        <v>1113</v>
      </c>
      <c r="Y55" s="112">
        <v>1178</v>
      </c>
      <c r="Z55" s="112">
        <v>1253</v>
      </c>
    </row>
    <row r="56" spans="1:26" ht="15" customHeight="1" x14ac:dyDescent="0.25">
      <c r="S56" s="115" t="s">
        <v>48</v>
      </c>
      <c r="T56" s="115"/>
      <c r="U56" s="112"/>
      <c r="V56" s="112">
        <v>571</v>
      </c>
      <c r="W56" s="112">
        <v>602</v>
      </c>
      <c r="X56" s="112">
        <v>617</v>
      </c>
      <c r="Y56" s="112">
        <v>657</v>
      </c>
      <c r="Z56" s="112">
        <v>705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197</v>
      </c>
      <c r="W57" s="112">
        <v>214</v>
      </c>
      <c r="X57" s="112">
        <v>237</v>
      </c>
      <c r="Y57" s="112">
        <v>254</v>
      </c>
      <c r="Z57" s="112">
        <v>280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88</v>
      </c>
      <c r="W58" s="112">
        <v>86</v>
      </c>
      <c r="X58" s="112">
        <v>92</v>
      </c>
      <c r="Y58" s="112">
        <v>100</v>
      </c>
      <c r="Z58" s="112">
        <v>108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32</v>
      </c>
      <c r="W59" s="112">
        <v>40</v>
      </c>
      <c r="X59" s="112">
        <v>23</v>
      </c>
      <c r="Y59" s="112">
        <v>36</v>
      </c>
      <c r="Z59" s="112">
        <v>38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</v>
      </c>
      <c r="W60" s="112">
        <v>13</v>
      </c>
      <c r="X60" s="112">
        <v>20</v>
      </c>
      <c r="Y60" s="112">
        <v>23</v>
      </c>
      <c r="Z60" s="112">
        <v>21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17368</v>
      </c>
      <c r="W61" s="112">
        <v>17933</v>
      </c>
      <c r="X61" s="112">
        <v>18453</v>
      </c>
      <c r="Y61" s="112">
        <v>19714</v>
      </c>
      <c r="Z61" s="112">
        <v>21590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4</v>
      </c>
      <c r="X63" s="112">
        <v>9</v>
      </c>
      <c r="Y63" s="112">
        <v>13</v>
      </c>
      <c r="Z63" s="112">
        <v>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384</v>
      </c>
      <c r="W64" s="112">
        <v>425</v>
      </c>
      <c r="X64" s="112">
        <v>407</v>
      </c>
      <c r="Y64" s="112">
        <v>428</v>
      </c>
      <c r="Z64" s="112">
        <v>638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Mitchell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1044</v>
      </c>
      <c r="W65" s="112">
        <v>1103</v>
      </c>
      <c r="X65" s="112">
        <v>1025</v>
      </c>
      <c r="Y65" s="112">
        <v>1061</v>
      </c>
      <c r="Z65" s="112">
        <v>1408</v>
      </c>
    </row>
    <row r="66" spans="1:26" x14ac:dyDescent="0.25">
      <c r="S66" s="115" t="s">
        <v>39</v>
      </c>
      <c r="T66" s="115"/>
      <c r="U66" s="112"/>
      <c r="V66" s="112">
        <v>1421</v>
      </c>
      <c r="W66" s="112">
        <v>1516</v>
      </c>
      <c r="X66" s="112">
        <v>1537</v>
      </c>
      <c r="Y66" s="112">
        <v>1617</v>
      </c>
      <c r="Z66" s="112">
        <v>1987</v>
      </c>
    </row>
    <row r="67" spans="1:26" x14ac:dyDescent="0.25">
      <c r="S67" s="115" t="s">
        <v>40</v>
      </c>
      <c r="T67" s="115"/>
      <c r="U67" s="112"/>
      <c r="V67" s="112">
        <v>1728</v>
      </c>
      <c r="W67" s="112">
        <v>1980</v>
      </c>
      <c r="X67" s="112">
        <v>1967</v>
      </c>
      <c r="Y67" s="112">
        <v>2132</v>
      </c>
      <c r="Z67" s="112">
        <v>2335</v>
      </c>
    </row>
    <row r="68" spans="1:26" x14ac:dyDescent="0.25">
      <c r="S68" s="115" t="s">
        <v>41</v>
      </c>
      <c r="T68" s="115"/>
      <c r="U68" s="112"/>
      <c r="V68" s="112">
        <v>1685</v>
      </c>
      <c r="W68" s="112">
        <v>1881</v>
      </c>
      <c r="X68" s="112">
        <v>1991</v>
      </c>
      <c r="Y68" s="112">
        <v>2255</v>
      </c>
      <c r="Z68" s="112">
        <v>2612</v>
      </c>
    </row>
    <row r="69" spans="1:26" x14ac:dyDescent="0.25">
      <c r="S69" s="115" t="s">
        <v>42</v>
      </c>
      <c r="T69" s="115"/>
      <c r="U69" s="112"/>
      <c r="V69" s="112">
        <v>1522</v>
      </c>
      <c r="W69" s="112">
        <v>1725</v>
      </c>
      <c r="X69" s="112">
        <v>1905</v>
      </c>
      <c r="Y69" s="112">
        <v>1952</v>
      </c>
      <c r="Z69" s="112">
        <v>2344</v>
      </c>
    </row>
    <row r="70" spans="1:26" x14ac:dyDescent="0.25">
      <c r="S70" s="115" t="s">
        <v>43</v>
      </c>
      <c r="T70" s="115"/>
      <c r="U70" s="112"/>
      <c r="V70" s="112">
        <v>1565</v>
      </c>
      <c r="W70" s="112">
        <v>1558</v>
      </c>
      <c r="X70" s="112">
        <v>1564</v>
      </c>
      <c r="Y70" s="112">
        <v>1745</v>
      </c>
      <c r="Z70" s="112">
        <v>1924</v>
      </c>
    </row>
    <row r="71" spans="1:26" x14ac:dyDescent="0.25">
      <c r="S71" s="115" t="s">
        <v>44</v>
      </c>
      <c r="T71" s="115"/>
      <c r="U71" s="112"/>
      <c r="V71" s="112">
        <v>1729</v>
      </c>
      <c r="W71" s="112">
        <v>1804</v>
      </c>
      <c r="X71" s="112">
        <v>1743</v>
      </c>
      <c r="Y71" s="112">
        <v>1730</v>
      </c>
      <c r="Z71" s="112">
        <v>1905</v>
      </c>
    </row>
    <row r="72" spans="1:26" x14ac:dyDescent="0.25">
      <c r="S72" s="115" t="s">
        <v>45</v>
      </c>
      <c r="T72" s="115"/>
      <c r="U72" s="112"/>
      <c r="V72" s="112">
        <v>1528</v>
      </c>
      <c r="W72" s="112">
        <v>1575</v>
      </c>
      <c r="X72" s="112">
        <v>1659</v>
      </c>
      <c r="Y72" s="112">
        <v>1749</v>
      </c>
      <c r="Z72" s="112">
        <v>1893</v>
      </c>
    </row>
    <row r="73" spans="1:26" x14ac:dyDescent="0.25">
      <c r="S73" s="115" t="s">
        <v>46</v>
      </c>
      <c r="T73" s="115"/>
      <c r="U73" s="112"/>
      <c r="V73" s="112">
        <v>1362</v>
      </c>
      <c r="W73" s="112">
        <v>1431</v>
      </c>
      <c r="X73" s="112">
        <v>1456</v>
      </c>
      <c r="Y73" s="112">
        <v>1456</v>
      </c>
      <c r="Z73" s="112">
        <v>1529</v>
      </c>
    </row>
    <row r="74" spans="1:26" x14ac:dyDescent="0.25">
      <c r="S74" s="115" t="s">
        <v>47</v>
      </c>
      <c r="T74" s="115"/>
      <c r="U74" s="112"/>
      <c r="V74" s="112">
        <v>915</v>
      </c>
      <c r="W74" s="112">
        <v>943</v>
      </c>
      <c r="X74" s="112">
        <v>987</v>
      </c>
      <c r="Y74" s="112">
        <v>1028</v>
      </c>
      <c r="Z74" s="112">
        <v>1204</v>
      </c>
    </row>
    <row r="75" spans="1:26" x14ac:dyDescent="0.25">
      <c r="S75" s="115" t="s">
        <v>48</v>
      </c>
      <c r="T75" s="115"/>
      <c r="U75" s="112"/>
      <c r="V75" s="112">
        <v>377</v>
      </c>
      <c r="W75" s="112">
        <v>423</v>
      </c>
      <c r="X75" s="112">
        <v>422</v>
      </c>
      <c r="Y75" s="112">
        <v>440</v>
      </c>
      <c r="Z75" s="112">
        <v>528</v>
      </c>
    </row>
    <row r="76" spans="1:26" x14ac:dyDescent="0.25">
      <c r="S76" s="115" t="s">
        <v>49</v>
      </c>
      <c r="T76" s="115"/>
      <c r="U76" s="112"/>
      <c r="V76" s="112">
        <v>132</v>
      </c>
      <c r="W76" s="112">
        <v>157</v>
      </c>
      <c r="X76" s="112">
        <v>160</v>
      </c>
      <c r="Y76" s="112">
        <v>178</v>
      </c>
      <c r="Z76" s="112">
        <v>182</v>
      </c>
    </row>
    <row r="77" spans="1:26" x14ac:dyDescent="0.25">
      <c r="S77" s="115" t="s">
        <v>50</v>
      </c>
      <c r="T77" s="115"/>
      <c r="U77" s="112"/>
      <c r="V77" s="112">
        <v>74</v>
      </c>
      <c r="W77" s="112">
        <v>67</v>
      </c>
      <c r="X77" s="112">
        <v>76</v>
      </c>
      <c r="Y77" s="112">
        <v>79</v>
      </c>
      <c r="Z77" s="112">
        <v>67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28</v>
      </c>
      <c r="X78" s="112">
        <v>29</v>
      </c>
      <c r="Y78" s="112">
        <v>27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29</v>
      </c>
      <c r="W79" s="112">
        <v>13</v>
      </c>
      <c r="X79" s="112">
        <v>18</v>
      </c>
      <c r="Y79" s="112">
        <v>17</v>
      </c>
      <c r="Z79" s="112">
        <v>20</v>
      </c>
    </row>
    <row r="80" spans="1:26" x14ac:dyDescent="0.25">
      <c r="S80" s="118" t="s">
        <v>53</v>
      </c>
      <c r="T80" s="118"/>
      <c r="U80" s="112"/>
      <c r="V80" s="112">
        <v>15532</v>
      </c>
      <c r="W80" s="112">
        <v>16644</v>
      </c>
      <c r="X80" s="112">
        <v>16971</v>
      </c>
      <c r="Y80" s="112">
        <v>17907</v>
      </c>
      <c r="Z80" s="112">
        <v>20611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Mitchell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1507</v>
      </c>
      <c r="W83" s="112">
        <v>1532</v>
      </c>
      <c r="X83" s="112">
        <v>1615</v>
      </c>
      <c r="Y83" s="112">
        <v>1677</v>
      </c>
      <c r="Z83" s="112">
        <v>1723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950</v>
      </c>
      <c r="W84" s="112">
        <v>1007</v>
      </c>
      <c r="X84" s="112">
        <v>1037</v>
      </c>
      <c r="Y84" s="112">
        <v>1078</v>
      </c>
      <c r="Z84" s="112">
        <v>1168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2843</v>
      </c>
      <c r="W85" s="112">
        <v>3040</v>
      </c>
      <c r="X85" s="112">
        <v>3158</v>
      </c>
      <c r="Y85" s="112">
        <v>3303</v>
      </c>
      <c r="Z85" s="112">
        <v>3441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42,226</v>
      </c>
      <c r="D86" s="96">
        <f t="shared" ref="D86:D91" si="4">AD4</f>
        <v>0.12162987754668375</v>
      </c>
      <c r="E86" s="97">
        <f t="shared" ref="E86:E91" si="5">AD4</f>
        <v>0.12162987754668375</v>
      </c>
      <c r="F86" s="96">
        <f t="shared" ref="F86:F91" si="6">AF4</f>
        <v>0.28354307252720523</v>
      </c>
      <c r="G86" s="97">
        <f t="shared" ref="G86:G91" si="7">AF4</f>
        <v>0.28354307252720523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807</v>
      </c>
      <c r="W86" s="112">
        <v>865</v>
      </c>
      <c r="X86" s="112">
        <v>939</v>
      </c>
      <c r="Y86" s="112">
        <v>974</v>
      </c>
      <c r="Z86" s="112">
        <v>973</v>
      </c>
    </row>
    <row r="87" spans="1:30" ht="15" customHeight="1" x14ac:dyDescent="0.25">
      <c r="A87" s="98" t="s">
        <v>4</v>
      </c>
      <c r="B87" s="49"/>
      <c r="C87" s="57" t="str">
        <f t="shared" si="3"/>
        <v>21,590</v>
      </c>
      <c r="D87" s="96">
        <f t="shared" si="4"/>
        <v>9.516079943187572E-2</v>
      </c>
      <c r="E87" s="97">
        <f t="shared" si="5"/>
        <v>9.516079943187572E-2</v>
      </c>
      <c r="F87" s="96">
        <f t="shared" si="6"/>
        <v>0.24309074159373556</v>
      </c>
      <c r="G87" s="97">
        <f t="shared" si="7"/>
        <v>0.24309074159373556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534</v>
      </c>
      <c r="W87" s="112">
        <v>557</v>
      </c>
      <c r="X87" s="112">
        <v>562</v>
      </c>
      <c r="Y87" s="112">
        <v>584</v>
      </c>
      <c r="Z87" s="112">
        <v>597</v>
      </c>
    </row>
    <row r="88" spans="1:30" ht="15" customHeight="1" x14ac:dyDescent="0.25">
      <c r="A88" s="98" t="s">
        <v>5</v>
      </c>
      <c r="B88" s="49"/>
      <c r="C88" s="57" t="str">
        <f t="shared" si="3"/>
        <v>20,606</v>
      </c>
      <c r="D88" s="96">
        <f t="shared" si="4"/>
        <v>0.15072318087898595</v>
      </c>
      <c r="E88" s="97">
        <f t="shared" si="5"/>
        <v>0.15072318087898595</v>
      </c>
      <c r="F88" s="96">
        <f t="shared" si="6"/>
        <v>0.32685125563425621</v>
      </c>
      <c r="G88" s="97">
        <f t="shared" si="7"/>
        <v>0.32685125563425621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540</v>
      </c>
      <c r="W88" s="112">
        <v>544</v>
      </c>
      <c r="X88" s="112">
        <v>580</v>
      </c>
      <c r="Y88" s="112">
        <v>614</v>
      </c>
      <c r="Z88" s="112">
        <v>679</v>
      </c>
    </row>
    <row r="89" spans="1:30" ht="15" customHeight="1" x14ac:dyDescent="0.25">
      <c r="A89" s="49" t="s">
        <v>6</v>
      </c>
      <c r="B89" s="49"/>
      <c r="C89" s="57" t="str">
        <f t="shared" si="3"/>
        <v>28,497</v>
      </c>
      <c r="D89" s="96">
        <f t="shared" si="4"/>
        <v>4.9922629135656926E-2</v>
      </c>
      <c r="E89" s="97">
        <f t="shared" si="5"/>
        <v>4.9922629135656926E-2</v>
      </c>
      <c r="F89" s="96">
        <f t="shared" si="6"/>
        <v>0.18544864595033062</v>
      </c>
      <c r="G89" s="97">
        <f t="shared" si="7"/>
        <v>0.18544864595033062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1651</v>
      </c>
      <c r="W89" s="112">
        <v>1690</v>
      </c>
      <c r="X89" s="112">
        <v>1767</v>
      </c>
      <c r="Y89" s="112">
        <v>1819</v>
      </c>
      <c r="Z89" s="112">
        <v>1842</v>
      </c>
    </row>
    <row r="90" spans="1:30" ht="15" customHeight="1" x14ac:dyDescent="0.25">
      <c r="A90" s="49" t="s">
        <v>96</v>
      </c>
      <c r="B90" s="49"/>
      <c r="C90" s="57" t="str">
        <f t="shared" si="3"/>
        <v>$48,762</v>
      </c>
      <c r="D90" s="96">
        <f t="shared" si="4"/>
        <v>-1.9440066247405352E-2</v>
      </c>
      <c r="E90" s="97">
        <f t="shared" si="5"/>
        <v>-1.9440066247405352E-2</v>
      </c>
      <c r="F90" s="96">
        <f t="shared" si="6"/>
        <v>6.9982906433018188E-2</v>
      </c>
      <c r="G90" s="97">
        <f t="shared" si="7"/>
        <v>6.9982906433018188E-2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1666</v>
      </c>
      <c r="W90" s="112">
        <v>1726</v>
      </c>
      <c r="X90" s="112">
        <v>1827</v>
      </c>
      <c r="Y90" s="112">
        <v>1875</v>
      </c>
      <c r="Z90" s="112">
        <v>1970</v>
      </c>
    </row>
    <row r="91" spans="1:30" ht="15" customHeight="1" x14ac:dyDescent="0.25">
      <c r="A91" s="49" t="s">
        <v>7</v>
      </c>
      <c r="B91" s="49"/>
      <c r="C91" s="57" t="str">
        <f t="shared" si="3"/>
        <v>$1,785.7 mil</v>
      </c>
      <c r="D91" s="96">
        <f t="shared" si="4"/>
        <v>9.5013759170665457E-2</v>
      </c>
      <c r="E91" s="97">
        <f t="shared" si="5"/>
        <v>9.5013759170665457E-2</v>
      </c>
      <c r="F91" s="96">
        <f t="shared" si="6"/>
        <v>0.35894078428696585</v>
      </c>
      <c r="G91" s="97">
        <f t="shared" si="7"/>
        <v>0.35894078428696585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12799</v>
      </c>
      <c r="W91" s="112">
        <v>13289</v>
      </c>
      <c r="X91" s="112">
        <v>13880</v>
      </c>
      <c r="Y91" s="112">
        <v>14424</v>
      </c>
      <c r="Z91" s="112">
        <v>14977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966</v>
      </c>
      <c r="W93" s="112">
        <v>1036</v>
      </c>
      <c r="X93" s="112">
        <v>1119</v>
      </c>
      <c r="Y93" s="112">
        <v>1162</v>
      </c>
      <c r="Z93" s="112">
        <v>1251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1729</v>
      </c>
      <c r="W94" s="112">
        <v>1879</v>
      </c>
      <c r="X94" s="112">
        <v>2016</v>
      </c>
      <c r="Y94" s="112">
        <v>2081</v>
      </c>
      <c r="Z94" s="112">
        <v>2267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438</v>
      </c>
      <c r="W95" s="112">
        <v>425</v>
      </c>
      <c r="X95" s="112">
        <v>482</v>
      </c>
      <c r="Y95" s="112">
        <v>514</v>
      </c>
      <c r="Z95" s="112">
        <v>584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1914</v>
      </c>
      <c r="W96" s="112">
        <v>2068</v>
      </c>
      <c r="X96" s="112">
        <v>2161</v>
      </c>
      <c r="Y96" s="112">
        <v>2270</v>
      </c>
      <c r="Z96" s="112">
        <v>2440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2180</v>
      </c>
      <c r="W97" s="112">
        <v>2240</v>
      </c>
      <c r="X97" s="112">
        <v>2308</v>
      </c>
      <c r="Y97" s="112">
        <v>2385</v>
      </c>
      <c r="Z97" s="112">
        <v>2437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1175</v>
      </c>
      <c r="W98" s="112">
        <v>1230</v>
      </c>
      <c r="X98" s="112">
        <v>1288</v>
      </c>
      <c r="Y98" s="112">
        <v>1325</v>
      </c>
      <c r="Z98" s="112">
        <v>1353</v>
      </c>
    </row>
    <row r="99" spans="1:32" ht="15" customHeight="1" x14ac:dyDescent="0.25">
      <c r="S99" s="115" t="s">
        <v>197</v>
      </c>
      <c r="T99" s="115"/>
      <c r="U99" s="112"/>
      <c r="V99" s="112">
        <v>159</v>
      </c>
      <c r="W99" s="112">
        <v>187</v>
      </c>
      <c r="X99" s="112">
        <v>185</v>
      </c>
      <c r="Y99" s="112">
        <v>195</v>
      </c>
      <c r="Z99" s="112">
        <v>224</v>
      </c>
    </row>
    <row r="100" spans="1:32" ht="15" customHeight="1" x14ac:dyDescent="0.25">
      <c r="S100" s="115" t="s">
        <v>58</v>
      </c>
      <c r="T100" s="115"/>
      <c r="U100" s="112"/>
      <c r="V100" s="112">
        <v>872</v>
      </c>
      <c r="W100" s="112">
        <v>977</v>
      </c>
      <c r="X100" s="112">
        <v>993</v>
      </c>
      <c r="Y100" s="112">
        <v>1012</v>
      </c>
      <c r="Z100" s="112">
        <v>1153</v>
      </c>
    </row>
    <row r="101" spans="1:32" x14ac:dyDescent="0.25">
      <c r="A101" s="18"/>
      <c r="S101" s="118" t="s">
        <v>53</v>
      </c>
      <c r="T101" s="118"/>
      <c r="U101" s="112"/>
      <c r="V101" s="112">
        <v>11243</v>
      </c>
      <c r="W101" s="112">
        <v>11747</v>
      </c>
      <c r="X101" s="112">
        <v>12258</v>
      </c>
      <c r="Y101" s="112">
        <v>12695</v>
      </c>
      <c r="Z101" s="112">
        <v>13497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25267</v>
      </c>
      <c r="W104" s="112">
        <v>26347</v>
      </c>
      <c r="X104" s="112">
        <v>28218</v>
      </c>
      <c r="Y104" s="112">
        <v>28903</v>
      </c>
      <c r="Z104" s="112">
        <v>33008</v>
      </c>
      <c r="AB104" s="109" t="str">
        <f>TEXT(Z104,"###,###")</f>
        <v>33,008</v>
      </c>
      <c r="AD104" s="130">
        <f>Z104/($Z$4)*100</f>
        <v>78.169847960971921</v>
      </c>
      <c r="AF104" s="109"/>
    </row>
    <row r="105" spans="1:32" x14ac:dyDescent="0.25">
      <c r="S105" s="115" t="s">
        <v>17</v>
      </c>
      <c r="T105" s="115"/>
      <c r="U105" s="112"/>
      <c r="V105" s="112">
        <v>5719</v>
      </c>
      <c r="W105" s="112">
        <v>6016</v>
      </c>
      <c r="X105" s="112">
        <v>6198</v>
      </c>
      <c r="Y105" s="112">
        <v>6321</v>
      </c>
      <c r="Z105" s="112">
        <v>6862</v>
      </c>
      <c r="AB105" s="109" t="str">
        <f>TEXT(Z105,"###,###")</f>
        <v>6,862</v>
      </c>
      <c r="AD105" s="130">
        <f>Z105/($Z$4)*100</f>
        <v>16.250651257519063</v>
      </c>
      <c r="AF105" s="109"/>
    </row>
    <row r="106" spans="1:32" x14ac:dyDescent="0.25">
      <c r="S106" s="118" t="s">
        <v>53</v>
      </c>
      <c r="T106" s="118"/>
      <c r="U106" s="120"/>
      <c r="V106" s="120">
        <v>30986</v>
      </c>
      <c r="W106" s="120">
        <v>32363</v>
      </c>
      <c r="X106" s="120">
        <v>34416</v>
      </c>
      <c r="Y106" s="120">
        <v>35224</v>
      </c>
      <c r="Z106" s="120">
        <v>39870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5794</v>
      </c>
      <c r="W108" s="112">
        <v>5501</v>
      </c>
      <c r="X108" s="112">
        <v>5732</v>
      </c>
      <c r="Y108" s="112">
        <v>6013</v>
      </c>
      <c r="Z108" s="112">
        <v>6536</v>
      </c>
      <c r="AB108" s="109" t="str">
        <f>TEXT(Z108,"###,###")</f>
        <v>6,536</v>
      </c>
      <c r="AD108" s="130">
        <f>Z108/($Z$4)*100</f>
        <v>15.478615071283095</v>
      </c>
      <c r="AF108" s="109"/>
    </row>
    <row r="109" spans="1:32" x14ac:dyDescent="0.25">
      <c r="S109" s="115" t="s">
        <v>20</v>
      </c>
      <c r="T109" s="115"/>
      <c r="U109" s="112"/>
      <c r="V109" s="112">
        <v>5070</v>
      </c>
      <c r="W109" s="112">
        <v>5107</v>
      </c>
      <c r="X109" s="112">
        <v>5173</v>
      </c>
      <c r="Y109" s="112">
        <v>5750</v>
      </c>
      <c r="Z109" s="112">
        <v>6379</v>
      </c>
      <c r="AB109" s="109" t="str">
        <f>TEXT(Z109,"###,###")</f>
        <v>6,379</v>
      </c>
      <c r="AD109" s="130">
        <f>Z109/($Z$4)*100</f>
        <v>15.106806233126511</v>
      </c>
      <c r="AF109" s="109"/>
    </row>
    <row r="110" spans="1:32" x14ac:dyDescent="0.25">
      <c r="S110" s="115" t="s">
        <v>21</v>
      </c>
      <c r="T110" s="115"/>
      <c r="U110" s="112"/>
      <c r="V110" s="112">
        <v>7279</v>
      </c>
      <c r="W110" s="112">
        <v>8067</v>
      </c>
      <c r="X110" s="112">
        <v>7702</v>
      </c>
      <c r="Y110" s="112">
        <v>8462</v>
      </c>
      <c r="Z110" s="112">
        <v>10032</v>
      </c>
      <c r="AB110" s="109" t="str">
        <f>TEXT(Z110,"###,###")</f>
        <v>10,032</v>
      </c>
      <c r="AD110" s="130">
        <f>Z110/($Z$4)*100</f>
        <v>23.757874295457775</v>
      </c>
      <c r="AF110" s="109"/>
    </row>
    <row r="111" spans="1:32" x14ac:dyDescent="0.25">
      <c r="S111" s="115" t="s">
        <v>22</v>
      </c>
      <c r="T111" s="115"/>
      <c r="U111" s="112"/>
      <c r="V111" s="112">
        <v>12164</v>
      </c>
      <c r="W111" s="112">
        <v>13352</v>
      </c>
      <c r="X111" s="112">
        <v>14310</v>
      </c>
      <c r="Y111" s="112">
        <v>14999</v>
      </c>
      <c r="Z111" s="112">
        <v>16918</v>
      </c>
      <c r="AB111" s="109" t="str">
        <f>TEXT(Z111,"###,###")</f>
        <v>16,918</v>
      </c>
      <c r="AD111" s="130">
        <f>Z111/($Z$4)*100</f>
        <v>40.06536257282243</v>
      </c>
      <c r="AF111" s="109"/>
    </row>
    <row r="112" spans="1:32" x14ac:dyDescent="0.25">
      <c r="S112" s="118" t="s">
        <v>53</v>
      </c>
      <c r="T112" s="118"/>
      <c r="U112" s="112"/>
      <c r="V112" s="112">
        <v>32893</v>
      </c>
      <c r="W112" s="112">
        <v>34580</v>
      </c>
      <c r="X112" s="112">
        <v>35422</v>
      </c>
      <c r="Y112" s="112">
        <v>37647</v>
      </c>
      <c r="Z112" s="112">
        <v>42226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41.12</v>
      </c>
      <c r="W118" s="131">
        <v>40.880000000000003</v>
      </c>
      <c r="X118" s="131">
        <v>40.97</v>
      </c>
      <c r="Y118" s="131">
        <v>40.97</v>
      </c>
      <c r="Z118" s="131">
        <v>40.76</v>
      </c>
      <c r="AB118" s="109" t="str">
        <f>TEXT(Z118,"##.0")</f>
        <v>40.8</v>
      </c>
    </row>
    <row r="120" spans="19:32" x14ac:dyDescent="0.25">
      <c r="S120" s="101" t="s">
        <v>98</v>
      </c>
      <c r="T120" s="112"/>
      <c r="U120" s="112"/>
      <c r="V120" s="112">
        <v>20814</v>
      </c>
      <c r="W120" s="112">
        <v>21748</v>
      </c>
      <c r="X120" s="112">
        <v>22668</v>
      </c>
      <c r="Y120" s="112">
        <v>23305</v>
      </c>
      <c r="Z120" s="112">
        <v>24504</v>
      </c>
      <c r="AB120" s="109" t="str">
        <f>TEXT(Z120,"###,###")</f>
        <v>24,504</v>
      </c>
    </row>
    <row r="121" spans="19:32" x14ac:dyDescent="0.25">
      <c r="S121" s="101" t="s">
        <v>99</v>
      </c>
      <c r="T121" s="112"/>
      <c r="U121" s="112"/>
      <c r="V121" s="112">
        <v>1708</v>
      </c>
      <c r="W121" s="112">
        <v>1719</v>
      </c>
      <c r="X121" s="112">
        <v>1775</v>
      </c>
      <c r="Y121" s="112">
        <v>1933</v>
      </c>
      <c r="Z121" s="112">
        <v>1876</v>
      </c>
      <c r="AB121" s="109" t="str">
        <f>TEXT(Z121,"###,###")</f>
        <v>1,876</v>
      </c>
    </row>
    <row r="122" spans="19:32" x14ac:dyDescent="0.25">
      <c r="S122" s="101" t="s">
        <v>100</v>
      </c>
      <c r="T122" s="112"/>
      <c r="U122" s="112"/>
      <c r="V122" s="112">
        <v>1515</v>
      </c>
      <c r="W122" s="112">
        <v>1571</v>
      </c>
      <c r="X122" s="112">
        <v>1705</v>
      </c>
      <c r="Y122" s="112">
        <v>1899</v>
      </c>
      <c r="Z122" s="112">
        <v>2113</v>
      </c>
      <c r="AB122" s="109" t="str">
        <f>TEXT(Z122,"###,###")</f>
        <v>2,113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22329</v>
      </c>
      <c r="W124" s="112">
        <v>23319</v>
      </c>
      <c r="X124" s="112">
        <v>24373</v>
      </c>
      <c r="Y124" s="112">
        <v>25204</v>
      </c>
      <c r="Z124" s="112">
        <v>26617</v>
      </c>
      <c r="AB124" s="109" t="str">
        <f>TEXT(Z124,"###,###")</f>
        <v>26,617</v>
      </c>
      <c r="AD124" s="127">
        <f>Z124/$Z$7*100</f>
        <v>93.402814331333133</v>
      </c>
    </row>
    <row r="125" spans="19:32" x14ac:dyDescent="0.25">
      <c r="S125" s="101" t="s">
        <v>102</v>
      </c>
      <c r="T125" s="112"/>
      <c r="U125" s="112"/>
      <c r="V125" s="112">
        <v>3223</v>
      </c>
      <c r="W125" s="112">
        <v>3290</v>
      </c>
      <c r="X125" s="112">
        <v>3480</v>
      </c>
      <c r="Y125" s="112">
        <v>3832</v>
      </c>
      <c r="Z125" s="112">
        <v>3989</v>
      </c>
      <c r="AB125" s="109" t="str">
        <f>TEXT(Z125,"###,###")</f>
        <v>3,989</v>
      </c>
      <c r="AD125" s="127">
        <f>Z125/$Z$7*100</f>
        <v>13.997964698038389</v>
      </c>
    </row>
    <row r="127" spans="19:32" x14ac:dyDescent="0.25">
      <c r="S127" s="101" t="s">
        <v>103</v>
      </c>
      <c r="T127" s="112"/>
      <c r="U127" s="112"/>
      <c r="V127" s="112">
        <v>12799</v>
      </c>
      <c r="W127" s="112">
        <v>13289</v>
      </c>
      <c r="X127" s="112">
        <v>13885</v>
      </c>
      <c r="Y127" s="112">
        <v>14424</v>
      </c>
      <c r="Z127" s="112">
        <v>14976</v>
      </c>
      <c r="AB127" s="109" t="str">
        <f>TEXT(Z127,"###,###")</f>
        <v>14,976</v>
      </c>
      <c r="AD127" s="127">
        <f>Z127/$Z$7*100</f>
        <v>52.552900305295289</v>
      </c>
    </row>
    <row r="128" spans="19:32" x14ac:dyDescent="0.25">
      <c r="S128" s="101" t="s">
        <v>104</v>
      </c>
      <c r="T128" s="112"/>
      <c r="U128" s="112"/>
      <c r="V128" s="112">
        <v>11238</v>
      </c>
      <c r="W128" s="112">
        <v>11753</v>
      </c>
      <c r="X128" s="112">
        <v>12264</v>
      </c>
      <c r="Y128" s="112">
        <v>12692</v>
      </c>
      <c r="Z128" s="112">
        <v>13502</v>
      </c>
      <c r="AB128" s="109" t="str">
        <f>TEXT(Z128,"###,###")</f>
        <v>13,502</v>
      </c>
      <c r="AD128" s="127">
        <f>Z128/$Z$7*100</f>
        <v>47.380426009755411</v>
      </c>
    </row>
    <row r="130" spans="19:20" x14ac:dyDescent="0.25">
      <c r="S130" s="101" t="s">
        <v>280</v>
      </c>
      <c r="T130" s="127">
        <v>85.98799873670913</v>
      </c>
    </row>
    <row r="131" spans="19:20" x14ac:dyDescent="0.25">
      <c r="S131" s="101" t="s">
        <v>281</v>
      </c>
      <c r="T131" s="127">
        <v>6.5831491034143941</v>
      </c>
    </row>
    <row r="132" spans="19:20" x14ac:dyDescent="0.25">
      <c r="S132" s="101" t="s">
        <v>282</v>
      </c>
      <c r="T132" s="127">
        <v>7.4148155946239953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36B94E-9C15-4D1D-BA8A-33CF06447A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4ECA45E-5CC9-4C75-874D-457993E6DC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A3847B1-4C76-4848-8984-AF50BF8A1B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178DAA1-15EA-4BF0-9AEC-7B534D9052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E0E2A-3508-4DD4-83F0-CD07F04B6BFA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156</v>
      </c>
      <c r="T1" s="99"/>
      <c r="U1" s="99"/>
      <c r="V1" s="99"/>
      <c r="W1" s="99"/>
      <c r="X1" s="99"/>
      <c r="Y1" s="100" t="s">
        <v>246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156</v>
      </c>
      <c r="Y3" s="105" t="s">
        <v>246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8.48 Moira,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22319</v>
      </c>
      <c r="W4" s="108">
        <v>21882</v>
      </c>
      <c r="X4" s="108">
        <v>22507</v>
      </c>
      <c r="Y4" s="108">
        <v>23265</v>
      </c>
      <c r="Z4" s="108">
        <v>24651</v>
      </c>
      <c r="AB4" s="109" t="str">
        <f>TEXT(Z4,"###,###")</f>
        <v>24,651</v>
      </c>
      <c r="AD4" s="110">
        <f>Z4/Y4-1</f>
        <v>5.9574468085106469E-2</v>
      </c>
      <c r="AF4" s="110">
        <f>Z4/V4-1</f>
        <v>0.10448496796451456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11615</v>
      </c>
      <c r="W5" s="108">
        <v>11057</v>
      </c>
      <c r="X5" s="108">
        <v>11491</v>
      </c>
      <c r="Y5" s="108">
        <v>11783</v>
      </c>
      <c r="Z5" s="108">
        <v>12262</v>
      </c>
      <c r="AB5" s="109" t="str">
        <f>TEXT(Z5,"###,###")</f>
        <v>12,262</v>
      </c>
      <c r="AD5" s="110">
        <f t="shared" ref="AD5:AD9" si="0">Z5/Y5-1</f>
        <v>4.0651786472035933E-2</v>
      </c>
      <c r="AF5" s="110">
        <f t="shared" ref="AF5:AF9" si="1">Z5/V5-1</f>
        <v>5.5703831252690517E-2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10700</v>
      </c>
      <c r="W6" s="108">
        <v>10826</v>
      </c>
      <c r="X6" s="108">
        <v>11019</v>
      </c>
      <c r="Y6" s="108">
        <v>11475</v>
      </c>
      <c r="Z6" s="108">
        <v>12368</v>
      </c>
      <c r="AB6" s="109" t="str">
        <f>TEXT(Z6,"###,###")</f>
        <v>12,368</v>
      </c>
      <c r="AD6" s="110">
        <f t="shared" si="0"/>
        <v>7.7821350762527164E-2</v>
      </c>
      <c r="AF6" s="110">
        <f t="shared" si="1"/>
        <v>0.15588785046728981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15562</v>
      </c>
      <c r="W7" s="108">
        <v>15430</v>
      </c>
      <c r="X7" s="108">
        <v>15900</v>
      </c>
      <c r="Y7" s="108">
        <v>16073</v>
      </c>
      <c r="Z7" s="108">
        <v>16739</v>
      </c>
      <c r="AB7" s="109" t="str">
        <f>TEXT(Z7,"###,###")</f>
        <v>16,739</v>
      </c>
      <c r="AD7" s="110">
        <f t="shared" si="0"/>
        <v>4.1435948485037066E-2</v>
      </c>
      <c r="AF7" s="110">
        <f t="shared" si="1"/>
        <v>7.5632952062716807E-2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24,651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16,739</v>
      </c>
      <c r="P8" s="67"/>
      <c r="S8" s="107" t="s">
        <v>83</v>
      </c>
      <c r="T8" s="108"/>
      <c r="U8" s="108"/>
      <c r="V8" s="108">
        <v>37152.239999999998</v>
      </c>
      <c r="W8" s="108">
        <v>38116</v>
      </c>
      <c r="X8" s="108">
        <v>38580.69</v>
      </c>
      <c r="Y8" s="108">
        <v>41279</v>
      </c>
      <c r="Z8" s="108">
        <v>42325.4</v>
      </c>
      <c r="AB8" s="109" t="str">
        <f>TEXT(Z8,"$###,###")</f>
        <v>$42,325</v>
      </c>
      <c r="AD8" s="110">
        <f t="shared" si="0"/>
        <v>2.5349451294847336E-2</v>
      </c>
      <c r="AF8" s="110">
        <f t="shared" si="1"/>
        <v>0.13924220989097846</v>
      </c>
    </row>
    <row r="9" spans="1:32" x14ac:dyDescent="0.25">
      <c r="A9" s="30" t="s">
        <v>14</v>
      </c>
      <c r="B9" s="71"/>
      <c r="C9" s="72"/>
      <c r="D9" s="73">
        <f>AD104</f>
        <v>76.544562086730764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52.105860565147267</v>
      </c>
      <c r="P9" s="74" t="s">
        <v>84</v>
      </c>
      <c r="S9" s="107" t="s">
        <v>7</v>
      </c>
      <c r="T9" s="108"/>
      <c r="U9" s="108"/>
      <c r="V9" s="108">
        <v>682758003</v>
      </c>
      <c r="W9" s="108">
        <v>696498852</v>
      </c>
      <c r="X9" s="108">
        <v>744894928</v>
      </c>
      <c r="Y9" s="108">
        <v>791682604</v>
      </c>
      <c r="Z9" s="108">
        <v>882330958</v>
      </c>
      <c r="AB9" s="109" t="str">
        <f>TEXT(Z9/1000000,"$#,###.0")&amp;" mil"</f>
        <v>$882.3 mil</v>
      </c>
      <c r="AD9" s="110">
        <f t="shared" si="0"/>
        <v>0.11450087894062144</v>
      </c>
      <c r="AF9" s="110">
        <f t="shared" si="1"/>
        <v>0.29230408742642</v>
      </c>
    </row>
    <row r="10" spans="1:32" x14ac:dyDescent="0.25">
      <c r="A10" s="30" t="s">
        <v>17</v>
      </c>
      <c r="B10" s="71"/>
      <c r="C10" s="72"/>
      <c r="D10" s="73">
        <f>AD105</f>
        <v>13.33820129000852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47.804528346974138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79.819583009737741</v>
      </c>
      <c r="P11" s="74" t="s">
        <v>84</v>
      </c>
      <c r="S11" s="107" t="s">
        <v>29</v>
      </c>
      <c r="T11" s="112"/>
      <c r="U11" s="112"/>
      <c r="V11" s="112">
        <v>18761</v>
      </c>
      <c r="W11" s="112">
        <v>18529</v>
      </c>
      <c r="X11" s="112">
        <v>19011</v>
      </c>
      <c r="Y11" s="112">
        <v>19829</v>
      </c>
      <c r="Z11" s="112">
        <v>21269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11.129697114522969</v>
      </c>
      <c r="P12" s="74" t="s">
        <v>84</v>
      </c>
      <c r="S12" s="107" t="s">
        <v>30</v>
      </c>
      <c r="T12" s="112"/>
      <c r="U12" s="112"/>
      <c r="V12" s="112">
        <v>3554</v>
      </c>
      <c r="W12" s="112">
        <v>3344</v>
      </c>
      <c r="X12" s="112">
        <v>3492</v>
      </c>
      <c r="Y12" s="112">
        <v>3436</v>
      </c>
      <c r="Z12" s="112">
        <v>3378</v>
      </c>
    </row>
    <row r="13" spans="1:32" ht="15" customHeight="1" x14ac:dyDescent="0.25">
      <c r="A13" s="30" t="s">
        <v>19</v>
      </c>
      <c r="B13" s="72"/>
      <c r="C13" s="72"/>
      <c r="D13" s="73">
        <f>AD108</f>
        <v>15.650480710721675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9.0447458032140506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19.167579408543265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27.816315768122994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17.467144563918758</v>
      </c>
      <c r="P15" s="74" t="s">
        <v>84</v>
      </c>
      <c r="S15" s="115" t="s">
        <v>60</v>
      </c>
      <c r="T15" s="115"/>
      <c r="U15" s="116"/>
      <c r="V15" s="116">
        <v>2173</v>
      </c>
      <c r="W15" s="116">
        <v>2111</v>
      </c>
      <c r="X15" s="116">
        <v>2267</v>
      </c>
      <c r="Y15" s="112">
        <v>2202</v>
      </c>
      <c r="Z15" s="112">
        <v>2413</v>
      </c>
      <c r="AB15" s="117">
        <f t="shared" ref="AB15:AB34" si="2">IF(Z15="np",0,Z15/$Z$34)</f>
        <v>9.7890466531440165E-2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27.232160967100725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82.532855436081249</v>
      </c>
      <c r="P16" s="37" t="s">
        <v>84</v>
      </c>
      <c r="S16" s="115" t="s">
        <v>61</v>
      </c>
      <c r="T16" s="115"/>
      <c r="U16" s="116"/>
      <c r="V16" s="116">
        <v>35</v>
      </c>
      <c r="W16" s="116">
        <v>44</v>
      </c>
      <c r="X16" s="116">
        <v>53</v>
      </c>
      <c r="Y16" s="112">
        <v>45</v>
      </c>
      <c r="Z16" s="112">
        <v>60</v>
      </c>
      <c r="AB16" s="117">
        <f t="shared" si="2"/>
        <v>2.434077079107505E-3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2813</v>
      </c>
      <c r="W17" s="116">
        <v>2150</v>
      </c>
      <c r="X17" s="116">
        <v>2048</v>
      </c>
      <c r="Y17" s="112">
        <v>2194</v>
      </c>
      <c r="Z17" s="112">
        <v>2146</v>
      </c>
      <c r="AB17" s="117">
        <f t="shared" si="2"/>
        <v>8.7058823529411758E-2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163</v>
      </c>
      <c r="W18" s="116">
        <v>161</v>
      </c>
      <c r="X18" s="116">
        <v>187</v>
      </c>
      <c r="Y18" s="112">
        <v>182</v>
      </c>
      <c r="Z18" s="112">
        <v>173</v>
      </c>
      <c r="AB18" s="117">
        <f t="shared" si="2"/>
        <v>7.018255578093306E-3</v>
      </c>
    </row>
    <row r="19" spans="1:28" x14ac:dyDescent="0.25">
      <c r="A19" s="63" t="str">
        <f>$S$1&amp;" ("&amp;$V$2&amp;" to "&amp;$Z$2&amp;")"</f>
        <v>Moira (2017-18 to 2021-22)</v>
      </c>
      <c r="B19" s="63"/>
      <c r="C19" s="63"/>
      <c r="D19" s="63"/>
      <c r="E19" s="63"/>
      <c r="F19" s="63"/>
      <c r="G19" s="63" t="str">
        <f>$S$1&amp;" ("&amp;$V$2&amp;" to "&amp;$Z$2&amp;")"</f>
        <v>Moira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1424</v>
      </c>
      <c r="W19" s="116">
        <v>1555</v>
      </c>
      <c r="X19" s="116">
        <v>1616</v>
      </c>
      <c r="Y19" s="112">
        <v>1795</v>
      </c>
      <c r="Z19" s="112">
        <v>1937</v>
      </c>
      <c r="AB19" s="117">
        <f t="shared" si="2"/>
        <v>7.858012170385395E-2</v>
      </c>
    </row>
    <row r="20" spans="1:28" x14ac:dyDescent="0.25">
      <c r="S20" s="115" t="s">
        <v>65</v>
      </c>
      <c r="T20" s="115"/>
      <c r="U20" s="116"/>
      <c r="V20" s="116">
        <v>505</v>
      </c>
      <c r="W20" s="116">
        <v>537</v>
      </c>
      <c r="X20" s="116">
        <v>504</v>
      </c>
      <c r="Y20" s="112">
        <v>557</v>
      </c>
      <c r="Z20" s="112">
        <v>619</v>
      </c>
      <c r="AB20" s="117">
        <f t="shared" si="2"/>
        <v>2.5111561866125762E-2</v>
      </c>
    </row>
    <row r="21" spans="1:28" x14ac:dyDescent="0.25">
      <c r="S21" s="115" t="s">
        <v>66</v>
      </c>
      <c r="T21" s="115"/>
      <c r="U21" s="116"/>
      <c r="V21" s="116">
        <v>1914</v>
      </c>
      <c r="W21" s="116">
        <v>1916</v>
      </c>
      <c r="X21" s="116">
        <v>2068</v>
      </c>
      <c r="Y21" s="112">
        <v>2197</v>
      </c>
      <c r="Z21" s="112">
        <v>2359</v>
      </c>
      <c r="AB21" s="117">
        <f t="shared" si="2"/>
        <v>9.5699797160243405E-2</v>
      </c>
    </row>
    <row r="22" spans="1:28" x14ac:dyDescent="0.25">
      <c r="S22" s="115" t="s">
        <v>67</v>
      </c>
      <c r="T22" s="115"/>
      <c r="U22" s="116"/>
      <c r="V22" s="116">
        <v>1665</v>
      </c>
      <c r="W22" s="116">
        <v>1745</v>
      </c>
      <c r="X22" s="116">
        <v>1942</v>
      </c>
      <c r="Y22" s="112">
        <v>2203</v>
      </c>
      <c r="Z22" s="112">
        <v>2434</v>
      </c>
      <c r="AB22" s="117">
        <f t="shared" si="2"/>
        <v>9.8742393509127793E-2</v>
      </c>
    </row>
    <row r="23" spans="1:28" x14ac:dyDescent="0.25">
      <c r="S23" s="115" t="s">
        <v>68</v>
      </c>
      <c r="T23" s="115"/>
      <c r="U23" s="116"/>
      <c r="V23" s="116">
        <v>939</v>
      </c>
      <c r="W23" s="116">
        <v>905</v>
      </c>
      <c r="X23" s="116">
        <v>1042</v>
      </c>
      <c r="Y23" s="112">
        <v>1035</v>
      </c>
      <c r="Z23" s="112">
        <v>1056</v>
      </c>
      <c r="AB23" s="117">
        <f t="shared" si="2"/>
        <v>4.283975659229209E-2</v>
      </c>
    </row>
    <row r="24" spans="1:28" x14ac:dyDescent="0.25">
      <c r="S24" s="115" t="s">
        <v>69</v>
      </c>
      <c r="T24" s="115"/>
      <c r="U24" s="116"/>
      <c r="V24" s="116">
        <v>80</v>
      </c>
      <c r="W24" s="116">
        <v>81</v>
      </c>
      <c r="X24" s="116">
        <v>98</v>
      </c>
      <c r="Y24" s="112">
        <v>90</v>
      </c>
      <c r="Z24" s="112">
        <v>86</v>
      </c>
      <c r="AB24" s="117">
        <f t="shared" si="2"/>
        <v>3.488843813387424E-3</v>
      </c>
    </row>
    <row r="25" spans="1:28" x14ac:dyDescent="0.25">
      <c r="S25" s="115" t="s">
        <v>70</v>
      </c>
      <c r="T25" s="115"/>
      <c r="U25" s="116"/>
      <c r="V25" s="116">
        <v>623</v>
      </c>
      <c r="W25" s="116">
        <v>577</v>
      </c>
      <c r="X25" s="116">
        <v>577</v>
      </c>
      <c r="Y25" s="112">
        <v>570</v>
      </c>
      <c r="Z25" s="112">
        <v>568</v>
      </c>
      <c r="AB25" s="117">
        <f t="shared" si="2"/>
        <v>2.3042596348884382E-2</v>
      </c>
    </row>
    <row r="26" spans="1:28" x14ac:dyDescent="0.25">
      <c r="S26" s="115" t="s">
        <v>71</v>
      </c>
      <c r="T26" s="115"/>
      <c r="U26" s="116"/>
      <c r="V26" s="116">
        <v>354</v>
      </c>
      <c r="W26" s="116">
        <v>381</v>
      </c>
      <c r="X26" s="116">
        <v>347</v>
      </c>
      <c r="Y26" s="112">
        <v>324</v>
      </c>
      <c r="Z26" s="112">
        <v>342</v>
      </c>
      <c r="AB26" s="117">
        <f t="shared" si="2"/>
        <v>1.387423935091278E-2</v>
      </c>
    </row>
    <row r="27" spans="1:28" x14ac:dyDescent="0.25">
      <c r="S27" s="115" t="s">
        <v>72</v>
      </c>
      <c r="T27" s="115"/>
      <c r="U27" s="116"/>
      <c r="V27" s="116">
        <v>769</v>
      </c>
      <c r="W27" s="116">
        <v>751</v>
      </c>
      <c r="X27" s="116">
        <v>751</v>
      </c>
      <c r="Y27" s="112">
        <v>792</v>
      </c>
      <c r="Z27" s="112">
        <v>895</v>
      </c>
      <c r="AB27" s="117">
        <f t="shared" si="2"/>
        <v>3.6308316430020283E-2</v>
      </c>
    </row>
    <row r="28" spans="1:28" x14ac:dyDescent="0.25">
      <c r="S28" s="115" t="s">
        <v>73</v>
      </c>
      <c r="T28" s="115"/>
      <c r="U28" s="116"/>
      <c r="V28" s="116">
        <v>1262</v>
      </c>
      <c r="W28" s="116">
        <v>1111</v>
      </c>
      <c r="X28" s="116">
        <v>1248</v>
      </c>
      <c r="Y28" s="112">
        <v>1362</v>
      </c>
      <c r="Z28" s="112">
        <v>1498</v>
      </c>
      <c r="AB28" s="117">
        <f t="shared" si="2"/>
        <v>6.0770791075050713E-2</v>
      </c>
    </row>
    <row r="29" spans="1:28" x14ac:dyDescent="0.25">
      <c r="S29" s="115" t="s">
        <v>74</v>
      </c>
      <c r="T29" s="115"/>
      <c r="U29" s="116"/>
      <c r="V29" s="116">
        <v>631</v>
      </c>
      <c r="W29" s="116">
        <v>1172</v>
      </c>
      <c r="X29" s="116">
        <v>710</v>
      </c>
      <c r="Y29" s="112">
        <v>702</v>
      </c>
      <c r="Z29" s="112">
        <v>828</v>
      </c>
      <c r="AB29" s="117">
        <f t="shared" si="2"/>
        <v>3.3590263691683567E-2</v>
      </c>
    </row>
    <row r="30" spans="1:28" x14ac:dyDescent="0.25">
      <c r="S30" s="115" t="s">
        <v>75</v>
      </c>
      <c r="T30" s="115"/>
      <c r="U30" s="116"/>
      <c r="V30" s="116">
        <v>1302</v>
      </c>
      <c r="W30" s="116">
        <v>961</v>
      </c>
      <c r="X30" s="116">
        <v>1337</v>
      </c>
      <c r="Y30" s="112">
        <v>1376</v>
      </c>
      <c r="Z30" s="112">
        <v>1446</v>
      </c>
      <c r="AB30" s="117">
        <f t="shared" si="2"/>
        <v>5.8661257606490873E-2</v>
      </c>
    </row>
    <row r="31" spans="1:28" x14ac:dyDescent="0.25">
      <c r="S31" s="115" t="s">
        <v>76</v>
      </c>
      <c r="T31" s="115"/>
      <c r="U31" s="116"/>
      <c r="V31" s="116">
        <v>2189</v>
      </c>
      <c r="W31" s="116">
        <v>2465</v>
      </c>
      <c r="X31" s="116">
        <v>2611</v>
      </c>
      <c r="Y31" s="112">
        <v>2803</v>
      </c>
      <c r="Z31" s="112">
        <v>2991</v>
      </c>
      <c r="AB31" s="117">
        <f t="shared" si="2"/>
        <v>0.12133874239350913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324</v>
      </c>
      <c r="W32" s="116">
        <v>385</v>
      </c>
      <c r="X32" s="116">
        <v>365</v>
      </c>
      <c r="Y32" s="112">
        <v>261</v>
      </c>
      <c r="Z32" s="112">
        <v>297</v>
      </c>
      <c r="AB32" s="117">
        <f t="shared" si="2"/>
        <v>1.2048681541582149E-2</v>
      </c>
    </row>
    <row r="33" spans="19:32" x14ac:dyDescent="0.25">
      <c r="S33" s="115" t="s">
        <v>78</v>
      </c>
      <c r="T33" s="115"/>
      <c r="U33" s="116"/>
      <c r="V33" s="116">
        <v>604</v>
      </c>
      <c r="W33" s="116">
        <v>650</v>
      </c>
      <c r="X33" s="116">
        <v>704</v>
      </c>
      <c r="Y33" s="112">
        <v>763</v>
      </c>
      <c r="Z33" s="112">
        <v>855</v>
      </c>
      <c r="AB33" s="117">
        <f t="shared" si="2"/>
        <v>3.4685598377281947E-2</v>
      </c>
    </row>
    <row r="34" spans="19:32" x14ac:dyDescent="0.25">
      <c r="S34" s="118" t="s">
        <v>53</v>
      </c>
      <c r="T34" s="118"/>
      <c r="U34" s="119"/>
      <c r="V34" s="119">
        <v>22315</v>
      </c>
      <c r="W34" s="119">
        <v>21881</v>
      </c>
      <c r="X34" s="119">
        <v>22502</v>
      </c>
      <c r="Y34" s="120">
        <v>23265</v>
      </c>
      <c r="Z34" s="120">
        <v>24650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13162</v>
      </c>
      <c r="W37" s="112">
        <v>12944</v>
      </c>
      <c r="X37" s="112">
        <v>13193</v>
      </c>
      <c r="Y37" s="112">
        <v>13326</v>
      </c>
      <c r="Z37" s="112">
        <v>13816</v>
      </c>
      <c r="AB37" s="132">
        <f>Z37/Z40*100</f>
        <v>82.532855436081249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2395</v>
      </c>
      <c r="W38" s="112">
        <v>2486</v>
      </c>
      <c r="X38" s="112">
        <v>2704</v>
      </c>
      <c r="Y38" s="112">
        <v>2747</v>
      </c>
      <c r="Z38" s="112">
        <v>2924</v>
      </c>
      <c r="AB38" s="132">
        <f>Z38/Z40*100</f>
        <v>17.467144563918758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15557</v>
      </c>
      <c r="W40" s="112">
        <v>15430</v>
      </c>
      <c r="X40" s="112">
        <v>15897</v>
      </c>
      <c r="Y40" s="112">
        <v>16073</v>
      </c>
      <c r="Z40" s="112">
        <v>16740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9</v>
      </c>
      <c r="X44" s="112">
        <v>3</v>
      </c>
      <c r="Y44" s="112">
        <v>9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329</v>
      </c>
      <c r="W45" s="112">
        <v>350</v>
      </c>
      <c r="X45" s="112">
        <v>316</v>
      </c>
      <c r="Y45" s="112">
        <v>349</v>
      </c>
      <c r="Z45" s="112">
        <v>397</v>
      </c>
    </row>
    <row r="46" spans="19:32" x14ac:dyDescent="0.25">
      <c r="S46" s="115" t="s">
        <v>38</v>
      </c>
      <c r="T46" s="115"/>
      <c r="U46" s="112"/>
      <c r="V46" s="112">
        <v>797</v>
      </c>
      <c r="W46" s="112">
        <v>754</v>
      </c>
      <c r="X46" s="112">
        <v>734</v>
      </c>
      <c r="Y46" s="112">
        <v>806</v>
      </c>
      <c r="Z46" s="112">
        <v>835</v>
      </c>
    </row>
    <row r="47" spans="19:32" x14ac:dyDescent="0.25">
      <c r="S47" s="115" t="s">
        <v>39</v>
      </c>
      <c r="T47" s="115"/>
      <c r="U47" s="112"/>
      <c r="V47" s="112">
        <v>1117</v>
      </c>
      <c r="W47" s="112">
        <v>1060</v>
      </c>
      <c r="X47" s="112">
        <v>1074</v>
      </c>
      <c r="Y47" s="112">
        <v>1091</v>
      </c>
      <c r="Z47" s="112">
        <v>1073</v>
      </c>
    </row>
    <row r="48" spans="19:32" x14ac:dyDescent="0.25">
      <c r="S48" s="115" t="s">
        <v>40</v>
      </c>
      <c r="T48" s="115"/>
      <c r="U48" s="112"/>
      <c r="V48" s="112">
        <v>1291</v>
      </c>
      <c r="W48" s="112">
        <v>1244</v>
      </c>
      <c r="X48" s="112">
        <v>1354</v>
      </c>
      <c r="Y48" s="112">
        <v>1286</v>
      </c>
      <c r="Z48" s="112">
        <v>1372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964</v>
      </c>
      <c r="W49" s="112">
        <v>931</v>
      </c>
      <c r="X49" s="112">
        <v>1034</v>
      </c>
      <c r="Y49" s="112">
        <v>1110</v>
      </c>
      <c r="Z49" s="112">
        <v>1191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Moira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903</v>
      </c>
      <c r="W50" s="112">
        <v>870</v>
      </c>
      <c r="X50" s="112">
        <v>874</v>
      </c>
      <c r="Y50" s="112">
        <v>966</v>
      </c>
      <c r="Z50" s="112">
        <v>1050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886</v>
      </c>
      <c r="W51" s="112">
        <v>832</v>
      </c>
      <c r="X51" s="112">
        <v>860</v>
      </c>
      <c r="Y51" s="112">
        <v>912</v>
      </c>
      <c r="Z51" s="112">
        <v>908</v>
      </c>
    </row>
    <row r="52" spans="1:26" ht="15" customHeight="1" x14ac:dyDescent="0.25">
      <c r="S52" s="115" t="s">
        <v>44</v>
      </c>
      <c r="T52" s="115"/>
      <c r="U52" s="112"/>
      <c r="V52" s="112">
        <v>1114</v>
      </c>
      <c r="W52" s="112">
        <v>1045</v>
      </c>
      <c r="X52" s="112">
        <v>1070</v>
      </c>
      <c r="Y52" s="112">
        <v>1008</v>
      </c>
      <c r="Z52" s="112">
        <v>1015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1098</v>
      </c>
      <c r="W53" s="112">
        <v>1012</v>
      </c>
      <c r="X53" s="112">
        <v>1043</v>
      </c>
      <c r="Y53" s="112">
        <v>1032</v>
      </c>
      <c r="Z53" s="112">
        <v>1112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1082</v>
      </c>
      <c r="W54" s="112">
        <v>1005</v>
      </c>
      <c r="X54" s="112">
        <v>1072</v>
      </c>
      <c r="Y54" s="112">
        <v>1063</v>
      </c>
      <c r="Z54" s="112">
        <v>1028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990</v>
      </c>
      <c r="W55" s="112">
        <v>894</v>
      </c>
      <c r="X55" s="112">
        <v>940</v>
      </c>
      <c r="Y55" s="112">
        <v>1001</v>
      </c>
      <c r="Z55" s="112">
        <v>1035</v>
      </c>
    </row>
    <row r="56" spans="1:26" ht="15" customHeight="1" x14ac:dyDescent="0.25">
      <c r="S56" s="115" t="s">
        <v>48</v>
      </c>
      <c r="T56" s="115"/>
      <c r="U56" s="112"/>
      <c r="V56" s="112">
        <v>572</v>
      </c>
      <c r="W56" s="112">
        <v>589</v>
      </c>
      <c r="X56" s="112">
        <v>591</v>
      </c>
      <c r="Y56" s="112">
        <v>625</v>
      </c>
      <c r="Z56" s="112">
        <v>675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252</v>
      </c>
      <c r="W57" s="112">
        <v>250</v>
      </c>
      <c r="X57" s="112">
        <v>288</v>
      </c>
      <c r="Y57" s="112">
        <v>295</v>
      </c>
      <c r="Z57" s="112">
        <v>316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105</v>
      </c>
      <c r="W58" s="112">
        <v>103</v>
      </c>
      <c r="X58" s="112">
        <v>119</v>
      </c>
      <c r="Y58" s="112">
        <v>116</v>
      </c>
      <c r="Z58" s="112">
        <v>146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66</v>
      </c>
      <c r="W59" s="112">
        <v>67</v>
      </c>
      <c r="X59" s="112">
        <v>71</v>
      </c>
      <c r="Y59" s="112">
        <v>68</v>
      </c>
      <c r="Z59" s="112">
        <v>58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38</v>
      </c>
      <c r="W60" s="112">
        <v>31</v>
      </c>
      <c r="X60" s="112">
        <v>40</v>
      </c>
      <c r="Y60" s="112">
        <v>46</v>
      </c>
      <c r="Z60" s="112">
        <v>48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11617</v>
      </c>
      <c r="W61" s="112">
        <v>11055</v>
      </c>
      <c r="X61" s="112">
        <v>11489</v>
      </c>
      <c r="Y61" s="112">
        <v>11783</v>
      </c>
      <c r="Z61" s="112">
        <v>12262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6</v>
      </c>
      <c r="X63" s="112">
        <v>7</v>
      </c>
      <c r="Y63" s="112">
        <v>14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298</v>
      </c>
      <c r="W64" s="112">
        <v>298</v>
      </c>
      <c r="X64" s="112">
        <v>298</v>
      </c>
      <c r="Y64" s="112">
        <v>397</v>
      </c>
      <c r="Z64" s="112">
        <v>501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Moira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741</v>
      </c>
      <c r="W65" s="112">
        <v>715</v>
      </c>
      <c r="X65" s="112">
        <v>652</v>
      </c>
      <c r="Y65" s="112">
        <v>750</v>
      </c>
      <c r="Z65" s="112">
        <v>824</v>
      </c>
    </row>
    <row r="66" spans="1:26" x14ac:dyDescent="0.25">
      <c r="S66" s="115" t="s">
        <v>39</v>
      </c>
      <c r="T66" s="115"/>
      <c r="U66" s="112"/>
      <c r="V66" s="112">
        <v>1038</v>
      </c>
      <c r="W66" s="112">
        <v>1072</v>
      </c>
      <c r="X66" s="112">
        <v>1102</v>
      </c>
      <c r="Y66" s="112">
        <v>1027</v>
      </c>
      <c r="Z66" s="112">
        <v>1034</v>
      </c>
    </row>
    <row r="67" spans="1:26" x14ac:dyDescent="0.25">
      <c r="S67" s="115" t="s">
        <v>40</v>
      </c>
      <c r="T67" s="115"/>
      <c r="U67" s="112"/>
      <c r="V67" s="112">
        <v>1059</v>
      </c>
      <c r="W67" s="112">
        <v>1122</v>
      </c>
      <c r="X67" s="112">
        <v>1169</v>
      </c>
      <c r="Y67" s="112">
        <v>1276</v>
      </c>
      <c r="Z67" s="112">
        <v>1286</v>
      </c>
    </row>
    <row r="68" spans="1:26" x14ac:dyDescent="0.25">
      <c r="S68" s="115" t="s">
        <v>41</v>
      </c>
      <c r="T68" s="115"/>
      <c r="U68" s="112"/>
      <c r="V68" s="112">
        <v>943</v>
      </c>
      <c r="W68" s="112">
        <v>925</v>
      </c>
      <c r="X68" s="112">
        <v>921</v>
      </c>
      <c r="Y68" s="112">
        <v>1038</v>
      </c>
      <c r="Z68" s="112">
        <v>1242</v>
      </c>
    </row>
    <row r="69" spans="1:26" x14ac:dyDescent="0.25">
      <c r="S69" s="115" t="s">
        <v>42</v>
      </c>
      <c r="T69" s="115"/>
      <c r="U69" s="112"/>
      <c r="V69" s="112">
        <v>902</v>
      </c>
      <c r="W69" s="112">
        <v>916</v>
      </c>
      <c r="X69" s="112">
        <v>946</v>
      </c>
      <c r="Y69" s="112">
        <v>962</v>
      </c>
      <c r="Z69" s="112">
        <v>1111</v>
      </c>
    </row>
    <row r="70" spans="1:26" x14ac:dyDescent="0.25">
      <c r="S70" s="115" t="s">
        <v>43</v>
      </c>
      <c r="T70" s="115"/>
      <c r="U70" s="112"/>
      <c r="V70" s="112">
        <v>902</v>
      </c>
      <c r="W70" s="112">
        <v>879</v>
      </c>
      <c r="X70" s="112">
        <v>884</v>
      </c>
      <c r="Y70" s="112">
        <v>921</v>
      </c>
      <c r="Z70" s="112">
        <v>1073</v>
      </c>
    </row>
    <row r="71" spans="1:26" x14ac:dyDescent="0.25">
      <c r="S71" s="115" t="s">
        <v>44</v>
      </c>
      <c r="T71" s="115"/>
      <c r="U71" s="112"/>
      <c r="V71" s="112">
        <v>1042</v>
      </c>
      <c r="W71" s="112">
        <v>1050</v>
      </c>
      <c r="X71" s="112">
        <v>1054</v>
      </c>
      <c r="Y71" s="112">
        <v>1034</v>
      </c>
      <c r="Z71" s="112">
        <v>1053</v>
      </c>
    </row>
    <row r="72" spans="1:26" x14ac:dyDescent="0.25">
      <c r="S72" s="115" t="s">
        <v>45</v>
      </c>
      <c r="T72" s="115"/>
      <c r="U72" s="112"/>
      <c r="V72" s="112">
        <v>1100</v>
      </c>
      <c r="W72" s="112">
        <v>1130</v>
      </c>
      <c r="X72" s="112">
        <v>1107</v>
      </c>
      <c r="Y72" s="112">
        <v>1113</v>
      </c>
      <c r="Z72" s="112">
        <v>1182</v>
      </c>
    </row>
    <row r="73" spans="1:26" x14ac:dyDescent="0.25">
      <c r="S73" s="115" t="s">
        <v>46</v>
      </c>
      <c r="T73" s="115"/>
      <c r="U73" s="112"/>
      <c r="V73" s="112">
        <v>1127</v>
      </c>
      <c r="W73" s="112">
        <v>1110</v>
      </c>
      <c r="X73" s="112">
        <v>1148</v>
      </c>
      <c r="Y73" s="112">
        <v>1169</v>
      </c>
      <c r="Z73" s="112">
        <v>1179</v>
      </c>
    </row>
    <row r="74" spans="1:26" x14ac:dyDescent="0.25">
      <c r="S74" s="115" t="s">
        <v>47</v>
      </c>
      <c r="T74" s="115"/>
      <c r="U74" s="112"/>
      <c r="V74" s="112">
        <v>799</v>
      </c>
      <c r="W74" s="112">
        <v>851</v>
      </c>
      <c r="X74" s="112">
        <v>901</v>
      </c>
      <c r="Y74" s="112">
        <v>919</v>
      </c>
      <c r="Z74" s="112">
        <v>989</v>
      </c>
    </row>
    <row r="75" spans="1:26" x14ac:dyDescent="0.25">
      <c r="S75" s="115" t="s">
        <v>48</v>
      </c>
      <c r="T75" s="115"/>
      <c r="U75" s="112"/>
      <c r="V75" s="112">
        <v>388</v>
      </c>
      <c r="W75" s="112">
        <v>428</v>
      </c>
      <c r="X75" s="112">
        <v>449</v>
      </c>
      <c r="Y75" s="112">
        <v>479</v>
      </c>
      <c r="Z75" s="112">
        <v>504</v>
      </c>
    </row>
    <row r="76" spans="1:26" x14ac:dyDescent="0.25">
      <c r="S76" s="115" t="s">
        <v>49</v>
      </c>
      <c r="T76" s="115"/>
      <c r="U76" s="112"/>
      <c r="V76" s="112">
        <v>167</v>
      </c>
      <c r="W76" s="112">
        <v>170</v>
      </c>
      <c r="X76" s="112">
        <v>188</v>
      </c>
      <c r="Y76" s="112">
        <v>200</v>
      </c>
      <c r="Z76" s="112">
        <v>221</v>
      </c>
    </row>
    <row r="77" spans="1:26" x14ac:dyDescent="0.25">
      <c r="S77" s="115" t="s">
        <v>50</v>
      </c>
      <c r="T77" s="115"/>
      <c r="U77" s="112"/>
      <c r="V77" s="112">
        <v>86</v>
      </c>
      <c r="W77" s="112">
        <v>73</v>
      </c>
      <c r="X77" s="112">
        <v>94</v>
      </c>
      <c r="Y77" s="112">
        <v>86</v>
      </c>
      <c r="Z77" s="112">
        <v>84</v>
      </c>
    </row>
    <row r="78" spans="1:26" x14ac:dyDescent="0.25">
      <c r="S78" s="115" t="s">
        <v>51</v>
      </c>
      <c r="T78" s="115"/>
      <c r="U78" s="112"/>
      <c r="V78" s="112">
        <v>62</v>
      </c>
      <c r="W78" s="112">
        <v>55</v>
      </c>
      <c r="X78" s="112">
        <v>56</v>
      </c>
      <c r="Y78" s="112">
        <v>53</v>
      </c>
      <c r="Z78" s="112">
        <v>51</v>
      </c>
    </row>
    <row r="79" spans="1:26" x14ac:dyDescent="0.25">
      <c r="S79" s="115" t="s">
        <v>52</v>
      </c>
      <c r="T79" s="115"/>
      <c r="U79" s="112"/>
      <c r="V79" s="112">
        <v>42</v>
      </c>
      <c r="W79" s="112">
        <v>36</v>
      </c>
      <c r="X79" s="112">
        <v>38</v>
      </c>
      <c r="Y79" s="112">
        <v>37</v>
      </c>
      <c r="Z79" s="112">
        <v>33</v>
      </c>
    </row>
    <row r="80" spans="1:26" x14ac:dyDescent="0.25">
      <c r="S80" s="118" t="s">
        <v>53</v>
      </c>
      <c r="T80" s="118"/>
      <c r="U80" s="112"/>
      <c r="V80" s="112">
        <v>10701</v>
      </c>
      <c r="W80" s="112">
        <v>10825</v>
      </c>
      <c r="X80" s="112">
        <v>11015</v>
      </c>
      <c r="Y80" s="112">
        <v>11475</v>
      </c>
      <c r="Z80" s="112">
        <v>12372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Moira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850</v>
      </c>
      <c r="W83" s="112">
        <v>840</v>
      </c>
      <c r="X83" s="112">
        <v>915</v>
      </c>
      <c r="Y83" s="112">
        <v>904</v>
      </c>
      <c r="Z83" s="112">
        <v>917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501</v>
      </c>
      <c r="W84" s="112">
        <v>511</v>
      </c>
      <c r="X84" s="112">
        <v>491</v>
      </c>
      <c r="Y84" s="112">
        <v>504</v>
      </c>
      <c r="Z84" s="112">
        <v>528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1363</v>
      </c>
      <c r="W85" s="112">
        <v>1437</v>
      </c>
      <c r="X85" s="112">
        <v>1475</v>
      </c>
      <c r="Y85" s="112">
        <v>1507</v>
      </c>
      <c r="Z85" s="112">
        <v>1571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24,651</v>
      </c>
      <c r="D86" s="96">
        <f t="shared" ref="D86:D91" si="4">AD4</f>
        <v>5.9574468085106469E-2</v>
      </c>
      <c r="E86" s="97">
        <f t="shared" ref="E86:E91" si="5">AD4</f>
        <v>5.9574468085106469E-2</v>
      </c>
      <c r="F86" s="96">
        <f t="shared" ref="F86:F91" si="6">AF4</f>
        <v>0.10448496796451456</v>
      </c>
      <c r="G86" s="97">
        <f t="shared" ref="G86:G91" si="7">AF4</f>
        <v>0.10448496796451456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305</v>
      </c>
      <c r="W86" s="112">
        <v>314</v>
      </c>
      <c r="X86" s="112">
        <v>329</v>
      </c>
      <c r="Y86" s="112">
        <v>342</v>
      </c>
      <c r="Z86" s="112">
        <v>342</v>
      </c>
    </row>
    <row r="87" spans="1:30" ht="15" customHeight="1" x14ac:dyDescent="0.25">
      <c r="A87" s="98" t="s">
        <v>4</v>
      </c>
      <c r="B87" s="49"/>
      <c r="C87" s="57" t="str">
        <f t="shared" si="3"/>
        <v>12,262</v>
      </c>
      <c r="D87" s="96">
        <f t="shared" si="4"/>
        <v>4.0651786472035933E-2</v>
      </c>
      <c r="E87" s="97">
        <f t="shared" si="5"/>
        <v>4.0651786472035933E-2</v>
      </c>
      <c r="F87" s="96">
        <f t="shared" si="6"/>
        <v>5.5703831252690517E-2</v>
      </c>
      <c r="G87" s="97">
        <f t="shared" si="7"/>
        <v>5.5703831252690517E-2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211</v>
      </c>
      <c r="W87" s="112">
        <v>195</v>
      </c>
      <c r="X87" s="112">
        <v>183</v>
      </c>
      <c r="Y87" s="112">
        <v>191</v>
      </c>
      <c r="Z87" s="112">
        <v>202</v>
      </c>
    </row>
    <row r="88" spans="1:30" ht="15" customHeight="1" x14ac:dyDescent="0.25">
      <c r="A88" s="98" t="s">
        <v>5</v>
      </c>
      <c r="B88" s="49"/>
      <c r="C88" s="57" t="str">
        <f t="shared" si="3"/>
        <v>12,368</v>
      </c>
      <c r="D88" s="96">
        <f t="shared" si="4"/>
        <v>7.7821350762527164E-2</v>
      </c>
      <c r="E88" s="97">
        <f t="shared" si="5"/>
        <v>7.7821350762527164E-2</v>
      </c>
      <c r="F88" s="96">
        <f t="shared" si="6"/>
        <v>0.15588785046728981</v>
      </c>
      <c r="G88" s="97">
        <f t="shared" si="7"/>
        <v>0.15588785046728981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340</v>
      </c>
      <c r="W88" s="112">
        <v>363</v>
      </c>
      <c r="X88" s="112">
        <v>391</v>
      </c>
      <c r="Y88" s="112">
        <v>383</v>
      </c>
      <c r="Z88" s="112">
        <v>393</v>
      </c>
    </row>
    <row r="89" spans="1:30" ht="15" customHeight="1" x14ac:dyDescent="0.25">
      <c r="A89" s="49" t="s">
        <v>6</v>
      </c>
      <c r="B89" s="49"/>
      <c r="C89" s="57" t="str">
        <f t="shared" si="3"/>
        <v>16,739</v>
      </c>
      <c r="D89" s="96">
        <f t="shared" si="4"/>
        <v>4.1435948485037066E-2</v>
      </c>
      <c r="E89" s="97">
        <f t="shared" si="5"/>
        <v>4.1435948485037066E-2</v>
      </c>
      <c r="F89" s="96">
        <f t="shared" si="6"/>
        <v>7.5632952062716807E-2</v>
      </c>
      <c r="G89" s="97">
        <f t="shared" si="7"/>
        <v>7.5632952062716807E-2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894</v>
      </c>
      <c r="W89" s="112">
        <v>883</v>
      </c>
      <c r="X89" s="112">
        <v>927</v>
      </c>
      <c r="Y89" s="112">
        <v>976</v>
      </c>
      <c r="Z89" s="112">
        <v>981</v>
      </c>
    </row>
    <row r="90" spans="1:30" ht="15" customHeight="1" x14ac:dyDescent="0.25">
      <c r="A90" s="49" t="s">
        <v>96</v>
      </c>
      <c r="B90" s="49"/>
      <c r="C90" s="57" t="str">
        <f t="shared" si="3"/>
        <v>$42,325</v>
      </c>
      <c r="D90" s="96">
        <f t="shared" si="4"/>
        <v>2.5349451294847336E-2</v>
      </c>
      <c r="E90" s="97">
        <f t="shared" si="5"/>
        <v>2.5349451294847336E-2</v>
      </c>
      <c r="F90" s="96">
        <f t="shared" si="6"/>
        <v>0.13924220989097846</v>
      </c>
      <c r="G90" s="97">
        <f t="shared" si="7"/>
        <v>0.13924220989097846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1564</v>
      </c>
      <c r="W90" s="112">
        <v>1551</v>
      </c>
      <c r="X90" s="112">
        <v>1568</v>
      </c>
      <c r="Y90" s="112">
        <v>1599</v>
      </c>
      <c r="Z90" s="112">
        <v>1665</v>
      </c>
    </row>
    <row r="91" spans="1:30" ht="15" customHeight="1" x14ac:dyDescent="0.25">
      <c r="A91" s="49" t="s">
        <v>7</v>
      </c>
      <c r="B91" s="49"/>
      <c r="C91" s="57" t="str">
        <f t="shared" si="3"/>
        <v>$882.3 mil</v>
      </c>
      <c r="D91" s="96">
        <f t="shared" si="4"/>
        <v>0.11450087894062144</v>
      </c>
      <c r="E91" s="97">
        <f t="shared" si="5"/>
        <v>0.11450087894062144</v>
      </c>
      <c r="F91" s="96">
        <f t="shared" si="6"/>
        <v>0.29230408742642</v>
      </c>
      <c r="G91" s="97">
        <f t="shared" si="7"/>
        <v>0.29230408742642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8238</v>
      </c>
      <c r="W91" s="112">
        <v>8081</v>
      </c>
      <c r="X91" s="112">
        <v>8316</v>
      </c>
      <c r="Y91" s="112">
        <v>8395</v>
      </c>
      <c r="Z91" s="112">
        <v>8722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484</v>
      </c>
      <c r="W93" s="112">
        <v>521</v>
      </c>
      <c r="X93" s="112">
        <v>556</v>
      </c>
      <c r="Y93" s="112">
        <v>572</v>
      </c>
      <c r="Z93" s="112">
        <v>614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1212</v>
      </c>
      <c r="W94" s="112">
        <v>1216</v>
      </c>
      <c r="X94" s="112">
        <v>1234</v>
      </c>
      <c r="Y94" s="112">
        <v>1250</v>
      </c>
      <c r="Z94" s="112">
        <v>1338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249</v>
      </c>
      <c r="W95" s="112">
        <v>254</v>
      </c>
      <c r="X95" s="112">
        <v>248</v>
      </c>
      <c r="Y95" s="112">
        <v>256</v>
      </c>
      <c r="Z95" s="112">
        <v>272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1096</v>
      </c>
      <c r="W96" s="112">
        <v>1181</v>
      </c>
      <c r="X96" s="112">
        <v>1211</v>
      </c>
      <c r="Y96" s="112">
        <v>1304</v>
      </c>
      <c r="Z96" s="112">
        <v>1374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1013</v>
      </c>
      <c r="W97" s="112">
        <v>1041</v>
      </c>
      <c r="X97" s="112">
        <v>1040</v>
      </c>
      <c r="Y97" s="112">
        <v>1052</v>
      </c>
      <c r="Z97" s="112">
        <v>1057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749</v>
      </c>
      <c r="W98" s="112">
        <v>758</v>
      </c>
      <c r="X98" s="112">
        <v>763</v>
      </c>
      <c r="Y98" s="112">
        <v>797</v>
      </c>
      <c r="Z98" s="112">
        <v>806</v>
      </c>
    </row>
    <row r="99" spans="1:32" ht="15" customHeight="1" x14ac:dyDescent="0.25">
      <c r="S99" s="115" t="s">
        <v>197</v>
      </c>
      <c r="T99" s="115"/>
      <c r="U99" s="112"/>
      <c r="V99" s="112">
        <v>59</v>
      </c>
      <c r="W99" s="112">
        <v>70</v>
      </c>
      <c r="X99" s="112">
        <v>70</v>
      </c>
      <c r="Y99" s="112">
        <v>73</v>
      </c>
      <c r="Z99" s="112">
        <v>86</v>
      </c>
    </row>
    <row r="100" spans="1:32" ht="15" customHeight="1" x14ac:dyDescent="0.25">
      <c r="S100" s="115" t="s">
        <v>58</v>
      </c>
      <c r="T100" s="115"/>
      <c r="U100" s="112"/>
      <c r="V100" s="112">
        <v>915</v>
      </c>
      <c r="W100" s="112">
        <v>945</v>
      </c>
      <c r="X100" s="112">
        <v>974</v>
      </c>
      <c r="Y100" s="112">
        <v>968</v>
      </c>
      <c r="Z100" s="112">
        <v>1022</v>
      </c>
    </row>
    <row r="101" spans="1:32" x14ac:dyDescent="0.25">
      <c r="A101" s="18"/>
      <c r="S101" s="118" t="s">
        <v>53</v>
      </c>
      <c r="T101" s="118"/>
      <c r="U101" s="112"/>
      <c r="V101" s="112">
        <v>7322</v>
      </c>
      <c r="W101" s="112">
        <v>7353</v>
      </c>
      <c r="X101" s="112">
        <v>7584</v>
      </c>
      <c r="Y101" s="112">
        <v>7670</v>
      </c>
      <c r="Z101" s="112">
        <v>8001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15642</v>
      </c>
      <c r="W104" s="112">
        <v>15769</v>
      </c>
      <c r="X104" s="112">
        <v>17166</v>
      </c>
      <c r="Y104" s="112">
        <v>17446</v>
      </c>
      <c r="Z104" s="112">
        <v>18869</v>
      </c>
      <c r="AB104" s="109" t="str">
        <f>TEXT(Z104,"###,###")</f>
        <v>18,869</v>
      </c>
      <c r="AD104" s="130">
        <f>Z104/($Z$4)*100</f>
        <v>76.544562086730764</v>
      </c>
      <c r="AF104" s="109"/>
    </row>
    <row r="105" spans="1:32" x14ac:dyDescent="0.25">
      <c r="S105" s="115" t="s">
        <v>17</v>
      </c>
      <c r="T105" s="115"/>
      <c r="U105" s="112"/>
      <c r="V105" s="112">
        <v>2970</v>
      </c>
      <c r="W105" s="112">
        <v>3221</v>
      </c>
      <c r="X105" s="112">
        <v>3255</v>
      </c>
      <c r="Y105" s="112">
        <v>3136</v>
      </c>
      <c r="Z105" s="112">
        <v>3288</v>
      </c>
      <c r="AB105" s="109" t="str">
        <f>TEXT(Z105,"###,###")</f>
        <v>3,288</v>
      </c>
      <c r="AD105" s="130">
        <f>Z105/($Z$4)*100</f>
        <v>13.33820129000852</v>
      </c>
      <c r="AF105" s="109"/>
    </row>
    <row r="106" spans="1:32" x14ac:dyDescent="0.25">
      <c r="S106" s="118" t="s">
        <v>53</v>
      </c>
      <c r="T106" s="118"/>
      <c r="U106" s="120"/>
      <c r="V106" s="120">
        <v>18612</v>
      </c>
      <c r="W106" s="120">
        <v>18990</v>
      </c>
      <c r="X106" s="120">
        <v>20421</v>
      </c>
      <c r="Y106" s="120">
        <v>20582</v>
      </c>
      <c r="Z106" s="120">
        <v>22157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3804</v>
      </c>
      <c r="W108" s="112">
        <v>3417</v>
      </c>
      <c r="X108" s="112">
        <v>3555</v>
      </c>
      <c r="Y108" s="112">
        <v>3840</v>
      </c>
      <c r="Z108" s="112">
        <v>3858</v>
      </c>
      <c r="AB108" s="109" t="str">
        <f>TEXT(Z108,"###,###")</f>
        <v>3,858</v>
      </c>
      <c r="AD108" s="130">
        <f>Z108/($Z$4)*100</f>
        <v>15.650480710721675</v>
      </c>
      <c r="AF108" s="109"/>
    </row>
    <row r="109" spans="1:32" x14ac:dyDescent="0.25">
      <c r="S109" s="115" t="s">
        <v>20</v>
      </c>
      <c r="T109" s="115"/>
      <c r="U109" s="112"/>
      <c r="V109" s="112">
        <v>4038</v>
      </c>
      <c r="W109" s="112">
        <v>4212</v>
      </c>
      <c r="X109" s="112">
        <v>4363</v>
      </c>
      <c r="Y109" s="112">
        <v>4380</v>
      </c>
      <c r="Z109" s="112">
        <v>4725</v>
      </c>
      <c r="AB109" s="109" t="str">
        <f>TEXT(Z109,"###,###")</f>
        <v>4,725</v>
      </c>
      <c r="AD109" s="130">
        <f>Z109/($Z$4)*100</f>
        <v>19.167579408543265</v>
      </c>
      <c r="AF109" s="109"/>
    </row>
    <row r="110" spans="1:32" x14ac:dyDescent="0.25">
      <c r="S110" s="115" t="s">
        <v>21</v>
      </c>
      <c r="T110" s="115"/>
      <c r="U110" s="112"/>
      <c r="V110" s="112">
        <v>5297</v>
      </c>
      <c r="W110" s="112">
        <v>5516</v>
      </c>
      <c r="X110" s="112">
        <v>5768</v>
      </c>
      <c r="Y110" s="112">
        <v>6192</v>
      </c>
      <c r="Z110" s="112">
        <v>6857</v>
      </c>
      <c r="AB110" s="109" t="str">
        <f>TEXT(Z110,"###,###")</f>
        <v>6,857</v>
      </c>
      <c r="AD110" s="130">
        <f>Z110/($Z$4)*100</f>
        <v>27.816315768122994</v>
      </c>
      <c r="AF110" s="109"/>
    </row>
    <row r="111" spans="1:32" x14ac:dyDescent="0.25">
      <c r="S111" s="115" t="s">
        <v>22</v>
      </c>
      <c r="T111" s="115"/>
      <c r="U111" s="112"/>
      <c r="V111" s="112">
        <v>5912</v>
      </c>
      <c r="W111" s="112">
        <v>5725</v>
      </c>
      <c r="X111" s="112">
        <v>5856</v>
      </c>
      <c r="Y111" s="112">
        <v>6170</v>
      </c>
      <c r="Z111" s="112">
        <v>6713</v>
      </c>
      <c r="AB111" s="109" t="str">
        <f>TEXT(Z111,"###,###")</f>
        <v>6,713</v>
      </c>
      <c r="AD111" s="130">
        <f>Z111/($Z$4)*100</f>
        <v>27.232160967100725</v>
      </c>
      <c r="AF111" s="109"/>
    </row>
    <row r="112" spans="1:32" x14ac:dyDescent="0.25">
      <c r="S112" s="118" t="s">
        <v>53</v>
      </c>
      <c r="T112" s="118"/>
      <c r="U112" s="112"/>
      <c r="V112" s="112">
        <v>22316</v>
      </c>
      <c r="W112" s="112">
        <v>21880</v>
      </c>
      <c r="X112" s="112">
        <v>22507</v>
      </c>
      <c r="Y112" s="112">
        <v>23265</v>
      </c>
      <c r="Z112" s="112">
        <v>24650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43.28</v>
      </c>
      <c r="W118" s="131">
        <v>43.22</v>
      </c>
      <c r="X118" s="131">
        <v>43.44</v>
      </c>
      <c r="Y118" s="131">
        <v>43.51</v>
      </c>
      <c r="Z118" s="131">
        <v>43.42</v>
      </c>
      <c r="AB118" s="109" t="str">
        <f>TEXT(Z118,"##.0")</f>
        <v>43.4</v>
      </c>
    </row>
    <row r="120" spans="19:32" x14ac:dyDescent="0.25">
      <c r="S120" s="101" t="s">
        <v>98</v>
      </c>
      <c r="T120" s="112"/>
      <c r="U120" s="112"/>
      <c r="V120" s="112">
        <v>12006</v>
      </c>
      <c r="W120" s="112">
        <v>12080</v>
      </c>
      <c r="X120" s="112">
        <v>12405</v>
      </c>
      <c r="Y120" s="112">
        <v>12639</v>
      </c>
      <c r="Z120" s="112">
        <v>13361</v>
      </c>
      <c r="AB120" s="109" t="str">
        <f>TEXT(Z120,"###,###")</f>
        <v>13,361</v>
      </c>
    </row>
    <row r="121" spans="19:32" x14ac:dyDescent="0.25">
      <c r="S121" s="101" t="s">
        <v>99</v>
      </c>
      <c r="T121" s="112"/>
      <c r="U121" s="112"/>
      <c r="V121" s="112">
        <v>2044</v>
      </c>
      <c r="W121" s="112">
        <v>1864</v>
      </c>
      <c r="X121" s="112">
        <v>1913</v>
      </c>
      <c r="Y121" s="112">
        <v>1861</v>
      </c>
      <c r="Z121" s="112">
        <v>1863</v>
      </c>
      <c r="AB121" s="109" t="str">
        <f>TEXT(Z121,"###,###")</f>
        <v>1,863</v>
      </c>
    </row>
    <row r="122" spans="19:32" x14ac:dyDescent="0.25">
      <c r="S122" s="101" t="s">
        <v>100</v>
      </c>
      <c r="T122" s="112"/>
      <c r="U122" s="112"/>
      <c r="V122" s="112">
        <v>1515</v>
      </c>
      <c r="W122" s="112">
        <v>1485</v>
      </c>
      <c r="X122" s="112">
        <v>1577</v>
      </c>
      <c r="Y122" s="112">
        <v>1573</v>
      </c>
      <c r="Z122" s="112">
        <v>1514</v>
      </c>
      <c r="AB122" s="109" t="str">
        <f>TEXT(Z122,"###,###")</f>
        <v>1,514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13521</v>
      </c>
      <c r="W124" s="112">
        <v>13565</v>
      </c>
      <c r="X124" s="112">
        <v>13982</v>
      </c>
      <c r="Y124" s="112">
        <v>14212</v>
      </c>
      <c r="Z124" s="112">
        <v>14875</v>
      </c>
      <c r="AB124" s="109" t="str">
        <f>TEXT(Z124,"###,###")</f>
        <v>14,875</v>
      </c>
      <c r="AD124" s="127">
        <f>Z124/$Z$7*100</f>
        <v>88.864328812951783</v>
      </c>
    </row>
    <row r="125" spans="19:32" x14ac:dyDescent="0.25">
      <c r="S125" s="101" t="s">
        <v>102</v>
      </c>
      <c r="T125" s="112"/>
      <c r="U125" s="112"/>
      <c r="V125" s="112">
        <v>3559</v>
      </c>
      <c r="W125" s="112">
        <v>3349</v>
      </c>
      <c r="X125" s="112">
        <v>3490</v>
      </c>
      <c r="Y125" s="112">
        <v>3434</v>
      </c>
      <c r="Z125" s="112">
        <v>3377</v>
      </c>
      <c r="AB125" s="109" t="str">
        <f>TEXT(Z125,"###,###")</f>
        <v>3,377</v>
      </c>
      <c r="AD125" s="127">
        <f>Z125/$Z$7*100</f>
        <v>20.174442917737021</v>
      </c>
    </row>
    <row r="127" spans="19:32" x14ac:dyDescent="0.25">
      <c r="S127" s="101" t="s">
        <v>103</v>
      </c>
      <c r="T127" s="112"/>
      <c r="U127" s="112"/>
      <c r="V127" s="112">
        <v>8239</v>
      </c>
      <c r="W127" s="112">
        <v>8075</v>
      </c>
      <c r="X127" s="112">
        <v>8314</v>
      </c>
      <c r="Y127" s="112">
        <v>8400</v>
      </c>
      <c r="Z127" s="112">
        <v>8722</v>
      </c>
      <c r="AB127" s="109" t="str">
        <f>TEXT(Z127,"###,###")</f>
        <v>8,722</v>
      </c>
      <c r="AD127" s="127">
        <f>Z127/$Z$7*100</f>
        <v>52.105860565147267</v>
      </c>
    </row>
    <row r="128" spans="19:32" x14ac:dyDescent="0.25">
      <c r="S128" s="101" t="s">
        <v>104</v>
      </c>
      <c r="T128" s="112"/>
      <c r="U128" s="112"/>
      <c r="V128" s="112">
        <v>7318</v>
      </c>
      <c r="W128" s="112">
        <v>7349</v>
      </c>
      <c r="X128" s="112">
        <v>7586</v>
      </c>
      <c r="Y128" s="112">
        <v>7665</v>
      </c>
      <c r="Z128" s="112">
        <v>8002</v>
      </c>
      <c r="AB128" s="109" t="str">
        <f>TEXT(Z128,"###,###")</f>
        <v>8,002</v>
      </c>
      <c r="AD128" s="127">
        <f>Z128/$Z$7*100</f>
        <v>47.804528346974138</v>
      </c>
    </row>
    <row r="130" spans="19:20" x14ac:dyDescent="0.25">
      <c r="S130" s="101" t="s">
        <v>280</v>
      </c>
      <c r="T130" s="127">
        <v>79.819583009737741</v>
      </c>
    </row>
    <row r="131" spans="19:20" x14ac:dyDescent="0.25">
      <c r="S131" s="101" t="s">
        <v>281</v>
      </c>
      <c r="T131" s="127">
        <v>11.129697114522969</v>
      </c>
    </row>
    <row r="132" spans="19:20" x14ac:dyDescent="0.25">
      <c r="S132" s="101" t="s">
        <v>282</v>
      </c>
      <c r="T132" s="127">
        <v>9.0447458032140506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8A3F97-9720-425D-B945-4377A2136B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85F4524-0DDB-4AD3-8F0D-51C85E7889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4F46791-C870-4BF2-877C-7BCC47FA71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A41B74C-9A49-4EAE-A531-86D831E587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8E828-1DD6-4574-B2AD-7842CEEA7F34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206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206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 Banyule,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100702</v>
      </c>
      <c r="W4" s="108">
        <v>102778</v>
      </c>
      <c r="X4" s="108">
        <v>100598</v>
      </c>
      <c r="Y4" s="108">
        <v>100004</v>
      </c>
      <c r="Z4" s="108">
        <v>108384</v>
      </c>
      <c r="AB4" s="109" t="str">
        <f>TEXT(Z4,"###,###")</f>
        <v>108,384</v>
      </c>
      <c r="AD4" s="110">
        <f>Z4/Y4-1</f>
        <v>8.3796648134074614E-2</v>
      </c>
      <c r="AF4" s="110">
        <f>Z4/V4-1</f>
        <v>7.6284482929832587E-2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49876</v>
      </c>
      <c r="W5" s="108">
        <v>50553</v>
      </c>
      <c r="X5" s="108">
        <v>49829</v>
      </c>
      <c r="Y5" s="108">
        <v>49096</v>
      </c>
      <c r="Z5" s="108">
        <v>52692</v>
      </c>
      <c r="AB5" s="109" t="str">
        <f>TEXT(Z5,"###,###")</f>
        <v>52,692</v>
      </c>
      <c r="AD5" s="110">
        <f t="shared" ref="AD5:AD9" si="0">Z5/Y5-1</f>
        <v>7.3244256151213882E-2</v>
      </c>
      <c r="AF5" s="110">
        <f t="shared" ref="AF5:AF9" si="1">Z5/V5-1</f>
        <v>5.6460020851712311E-2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50815</v>
      </c>
      <c r="W6" s="108">
        <v>52224</v>
      </c>
      <c r="X6" s="108">
        <v>50768</v>
      </c>
      <c r="Y6" s="108">
        <v>50870</v>
      </c>
      <c r="Z6" s="108">
        <v>55653</v>
      </c>
      <c r="AB6" s="109" t="str">
        <f>TEXT(Z6,"###,###")</f>
        <v>55,653</v>
      </c>
      <c r="AD6" s="110">
        <f t="shared" si="0"/>
        <v>9.402398270100254E-2</v>
      </c>
      <c r="AF6" s="110">
        <f t="shared" si="1"/>
        <v>9.5208107842172485E-2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72376</v>
      </c>
      <c r="W7" s="108">
        <v>73162</v>
      </c>
      <c r="X7" s="108">
        <v>73196</v>
      </c>
      <c r="Y7" s="108">
        <v>72093</v>
      </c>
      <c r="Z7" s="108">
        <v>73387</v>
      </c>
      <c r="AB7" s="109" t="str">
        <f>TEXT(Z7,"###,###")</f>
        <v>73,387</v>
      </c>
      <c r="AD7" s="110">
        <f t="shared" si="0"/>
        <v>1.7949038048076682E-2</v>
      </c>
      <c r="AF7" s="110">
        <f t="shared" si="1"/>
        <v>1.3968718912346745E-2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108,384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73,387</v>
      </c>
      <c r="P8" s="67"/>
      <c r="S8" s="107" t="s">
        <v>83</v>
      </c>
      <c r="T8" s="108"/>
      <c r="U8" s="108"/>
      <c r="V8" s="108">
        <v>48800</v>
      </c>
      <c r="W8" s="108">
        <v>49620</v>
      </c>
      <c r="X8" s="108">
        <v>51637.09</v>
      </c>
      <c r="Y8" s="108">
        <v>54493</v>
      </c>
      <c r="Z8" s="108">
        <v>54875.82</v>
      </c>
      <c r="AB8" s="109" t="str">
        <f>TEXT(Z8,"$###,###")</f>
        <v>$54,876</v>
      </c>
      <c r="AD8" s="110">
        <f t="shared" si="0"/>
        <v>7.0251224927972977E-3</v>
      </c>
      <c r="AF8" s="110">
        <f t="shared" si="1"/>
        <v>0.12450450819672132</v>
      </c>
    </row>
    <row r="9" spans="1:32" x14ac:dyDescent="0.25">
      <c r="A9" s="30" t="s">
        <v>14</v>
      </c>
      <c r="B9" s="71"/>
      <c r="C9" s="72"/>
      <c r="D9" s="73">
        <f>AD104</f>
        <v>74.27849129022735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50.026571463610722</v>
      </c>
      <c r="P9" s="74" t="s">
        <v>84</v>
      </c>
      <c r="S9" s="107" t="s">
        <v>7</v>
      </c>
      <c r="T9" s="108"/>
      <c r="U9" s="108"/>
      <c r="V9" s="108">
        <v>4879482717</v>
      </c>
      <c r="W9" s="108">
        <v>5112950285</v>
      </c>
      <c r="X9" s="108">
        <v>5306639897</v>
      </c>
      <c r="Y9" s="108">
        <v>5508623073</v>
      </c>
      <c r="Z9" s="108">
        <v>5883593083</v>
      </c>
      <c r="AB9" s="109" t="str">
        <f>TEXT(Z9/1000000,"$#,###.0")&amp;" mil"</f>
        <v>$5,883.6 mil</v>
      </c>
      <c r="AD9" s="110">
        <f t="shared" si="0"/>
        <v>6.8069643726012208E-2</v>
      </c>
      <c r="AF9" s="110">
        <f t="shared" si="1"/>
        <v>0.20578213393434175</v>
      </c>
    </row>
    <row r="10" spans="1:32" x14ac:dyDescent="0.25">
      <c r="A10" s="30" t="s">
        <v>17</v>
      </c>
      <c r="B10" s="71"/>
      <c r="C10" s="72"/>
      <c r="D10" s="73">
        <f>AD105</f>
        <v>20.278823442574552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49.935274639922596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85.986618883453474</v>
      </c>
      <c r="P11" s="74" t="s">
        <v>84</v>
      </c>
      <c r="S11" s="107" t="s">
        <v>29</v>
      </c>
      <c r="T11" s="112"/>
      <c r="U11" s="112"/>
      <c r="V11" s="112">
        <v>90889</v>
      </c>
      <c r="W11" s="112">
        <v>92772</v>
      </c>
      <c r="X11" s="112">
        <v>90539</v>
      </c>
      <c r="Y11" s="112">
        <v>89925</v>
      </c>
      <c r="Z11" s="112">
        <v>98109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5.9438320138444141</v>
      </c>
      <c r="P12" s="74" t="s">
        <v>84</v>
      </c>
      <c r="S12" s="107" t="s">
        <v>30</v>
      </c>
      <c r="T12" s="112"/>
      <c r="U12" s="112"/>
      <c r="V12" s="112">
        <v>9810</v>
      </c>
      <c r="W12" s="112">
        <v>10007</v>
      </c>
      <c r="X12" s="112">
        <v>10058</v>
      </c>
      <c r="Y12" s="112">
        <v>10079</v>
      </c>
      <c r="Z12" s="112">
        <v>10283</v>
      </c>
    </row>
    <row r="13" spans="1:32" ht="15" customHeight="1" x14ac:dyDescent="0.25">
      <c r="A13" s="30" t="s">
        <v>19</v>
      </c>
      <c r="B13" s="72"/>
      <c r="C13" s="72"/>
      <c r="D13" s="73">
        <f>AD108</f>
        <v>14.505831118984352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8.061373267744969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13.467855033953352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20.834255978742249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18.710908223751449</v>
      </c>
      <c r="P15" s="74" t="s">
        <v>84</v>
      </c>
      <c r="S15" s="115" t="s">
        <v>60</v>
      </c>
      <c r="T15" s="115"/>
      <c r="U15" s="116"/>
      <c r="V15" s="116">
        <v>374</v>
      </c>
      <c r="W15" s="116">
        <v>371</v>
      </c>
      <c r="X15" s="116">
        <v>328</v>
      </c>
      <c r="Y15" s="112">
        <v>331</v>
      </c>
      <c r="Z15" s="112">
        <v>296</v>
      </c>
      <c r="AB15" s="117">
        <f t="shared" ref="AB15:AB34" si="2">IF(Z15="np",0,Z15/$Z$34)</f>
        <v>2.730929623205521E-3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45.748449955713021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81.289091776248554</v>
      </c>
      <c r="P16" s="37" t="s">
        <v>84</v>
      </c>
      <c r="S16" s="115" t="s">
        <v>61</v>
      </c>
      <c r="T16" s="115"/>
      <c r="U16" s="116"/>
      <c r="V16" s="116">
        <v>83</v>
      </c>
      <c r="W16" s="116">
        <v>106</v>
      </c>
      <c r="X16" s="116">
        <v>125</v>
      </c>
      <c r="Y16" s="112">
        <v>106</v>
      </c>
      <c r="Z16" s="112">
        <v>103</v>
      </c>
      <c r="AB16" s="117">
        <f t="shared" si="2"/>
        <v>9.5028969996678603E-4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4647</v>
      </c>
      <c r="W17" s="116">
        <v>4624</v>
      </c>
      <c r="X17" s="116">
        <v>4372</v>
      </c>
      <c r="Y17" s="112">
        <v>4345</v>
      </c>
      <c r="Z17" s="112">
        <v>4469</v>
      </c>
      <c r="AB17" s="117">
        <f t="shared" si="2"/>
        <v>4.1231501642248217E-2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597</v>
      </c>
      <c r="W18" s="116">
        <v>614</v>
      </c>
      <c r="X18" s="116">
        <v>615</v>
      </c>
      <c r="Y18" s="112">
        <v>602</v>
      </c>
      <c r="Z18" s="112">
        <v>602</v>
      </c>
      <c r="AB18" s="117">
        <f t="shared" si="2"/>
        <v>5.5541203823301476E-3</v>
      </c>
    </row>
    <row r="19" spans="1:28" x14ac:dyDescent="0.25">
      <c r="A19" s="63" t="str">
        <f>$S$1&amp;" ("&amp;$V$2&amp;" to "&amp;$Z$2&amp;")"</f>
        <v>Banyule (2017-18 to 2021-22)</v>
      </c>
      <c r="B19" s="63"/>
      <c r="C19" s="63"/>
      <c r="D19" s="63"/>
      <c r="E19" s="63"/>
      <c r="F19" s="63"/>
      <c r="G19" s="63" t="str">
        <f>$S$1&amp;" ("&amp;$V$2&amp;" to "&amp;$Z$2&amp;")"</f>
        <v>Banyule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6671</v>
      </c>
      <c r="W19" s="116">
        <v>6780</v>
      </c>
      <c r="X19" s="116">
        <v>6765</v>
      </c>
      <c r="Y19" s="112">
        <v>6862</v>
      </c>
      <c r="Z19" s="112">
        <v>7145</v>
      </c>
      <c r="AB19" s="117">
        <f t="shared" si="2"/>
        <v>6.5920581614200835E-2</v>
      </c>
    </row>
    <row r="20" spans="1:28" x14ac:dyDescent="0.25">
      <c r="S20" s="115" t="s">
        <v>65</v>
      </c>
      <c r="T20" s="115"/>
      <c r="U20" s="116"/>
      <c r="V20" s="116">
        <v>4026</v>
      </c>
      <c r="W20" s="116">
        <v>3867</v>
      </c>
      <c r="X20" s="116">
        <v>3695</v>
      </c>
      <c r="Y20" s="112">
        <v>3665</v>
      </c>
      <c r="Z20" s="112">
        <v>3618</v>
      </c>
      <c r="AB20" s="117">
        <f t="shared" si="2"/>
        <v>3.338007897553235E-2</v>
      </c>
    </row>
    <row r="21" spans="1:28" x14ac:dyDescent="0.25">
      <c r="S21" s="115" t="s">
        <v>66</v>
      </c>
      <c r="T21" s="115"/>
      <c r="U21" s="116"/>
      <c r="V21" s="116">
        <v>8128</v>
      </c>
      <c r="W21" s="116">
        <v>8122</v>
      </c>
      <c r="X21" s="116">
        <v>8142</v>
      </c>
      <c r="Y21" s="112">
        <v>8324</v>
      </c>
      <c r="Z21" s="112">
        <v>9341</v>
      </c>
      <c r="AB21" s="117">
        <f t="shared" si="2"/>
        <v>8.6181127062036386E-2</v>
      </c>
    </row>
    <row r="22" spans="1:28" x14ac:dyDescent="0.25">
      <c r="S22" s="115" t="s">
        <v>67</v>
      </c>
      <c r="T22" s="115"/>
      <c r="U22" s="116"/>
      <c r="V22" s="116">
        <v>5309</v>
      </c>
      <c r="W22" s="116">
        <v>5472</v>
      </c>
      <c r="X22" s="116">
        <v>5499</v>
      </c>
      <c r="Y22" s="112">
        <v>5543</v>
      </c>
      <c r="Z22" s="112">
        <v>6757</v>
      </c>
      <c r="AB22" s="117">
        <f t="shared" si="2"/>
        <v>6.234084954053954E-2</v>
      </c>
    </row>
    <row r="23" spans="1:28" x14ac:dyDescent="0.25">
      <c r="S23" s="115" t="s">
        <v>68</v>
      </c>
      <c r="T23" s="115"/>
      <c r="U23" s="116"/>
      <c r="V23" s="116">
        <v>2996</v>
      </c>
      <c r="W23" s="116">
        <v>3151</v>
      </c>
      <c r="X23" s="116">
        <v>2986</v>
      </c>
      <c r="Y23" s="112">
        <v>3025</v>
      </c>
      <c r="Z23" s="112">
        <v>3173</v>
      </c>
      <c r="AB23" s="117">
        <f t="shared" si="2"/>
        <v>2.9274458427132156E-2</v>
      </c>
    </row>
    <row r="24" spans="1:28" x14ac:dyDescent="0.25">
      <c r="S24" s="115" t="s">
        <v>69</v>
      </c>
      <c r="T24" s="115"/>
      <c r="U24" s="116"/>
      <c r="V24" s="116">
        <v>2133</v>
      </c>
      <c r="W24" s="116">
        <v>2137</v>
      </c>
      <c r="X24" s="116">
        <v>2017</v>
      </c>
      <c r="Y24" s="112">
        <v>1999</v>
      </c>
      <c r="Z24" s="112">
        <v>2258</v>
      </c>
      <c r="AB24" s="117">
        <f t="shared" si="2"/>
        <v>2.0832564490534007E-2</v>
      </c>
    </row>
    <row r="25" spans="1:28" x14ac:dyDescent="0.25">
      <c r="S25" s="115" t="s">
        <v>70</v>
      </c>
      <c r="T25" s="115"/>
      <c r="U25" s="116"/>
      <c r="V25" s="116">
        <v>4764</v>
      </c>
      <c r="W25" s="116">
        <v>4812</v>
      </c>
      <c r="X25" s="116">
        <v>4928</v>
      </c>
      <c r="Y25" s="112">
        <v>5045</v>
      </c>
      <c r="Z25" s="112">
        <v>5606</v>
      </c>
      <c r="AB25" s="117">
        <f t="shared" si="2"/>
        <v>5.1721592796250507E-2</v>
      </c>
    </row>
    <row r="26" spans="1:28" x14ac:dyDescent="0.25">
      <c r="S26" s="115" t="s">
        <v>71</v>
      </c>
      <c r="T26" s="115"/>
      <c r="U26" s="116"/>
      <c r="V26" s="116">
        <v>1700</v>
      </c>
      <c r="W26" s="116">
        <v>1661</v>
      </c>
      <c r="X26" s="116">
        <v>1586</v>
      </c>
      <c r="Y26" s="112">
        <v>1552</v>
      </c>
      <c r="Z26" s="112">
        <v>1701</v>
      </c>
      <c r="AB26" s="117">
        <f t="shared" si="2"/>
        <v>1.5693619219839836E-2</v>
      </c>
    </row>
    <row r="27" spans="1:28" x14ac:dyDescent="0.25">
      <c r="S27" s="115" t="s">
        <v>72</v>
      </c>
      <c r="T27" s="115"/>
      <c r="U27" s="116"/>
      <c r="V27" s="116">
        <v>10289</v>
      </c>
      <c r="W27" s="116">
        <v>10671</v>
      </c>
      <c r="X27" s="116">
        <v>10403</v>
      </c>
      <c r="Y27" s="112">
        <v>10682</v>
      </c>
      <c r="Z27" s="112">
        <v>11553</v>
      </c>
      <c r="AB27" s="117">
        <f t="shared" si="2"/>
        <v>0.1065892903273425</v>
      </c>
    </row>
    <row r="28" spans="1:28" x14ac:dyDescent="0.25">
      <c r="S28" s="115" t="s">
        <v>73</v>
      </c>
      <c r="T28" s="115"/>
      <c r="U28" s="116"/>
      <c r="V28" s="116">
        <v>7764</v>
      </c>
      <c r="W28" s="116">
        <v>8058</v>
      </c>
      <c r="X28" s="116">
        <v>8034</v>
      </c>
      <c r="Y28" s="112">
        <v>7316</v>
      </c>
      <c r="Z28" s="112">
        <v>8071</v>
      </c>
      <c r="AB28" s="117">
        <f t="shared" si="2"/>
        <v>7.4463962800309993E-2</v>
      </c>
    </row>
    <row r="29" spans="1:28" x14ac:dyDescent="0.25">
      <c r="S29" s="115" t="s">
        <v>74</v>
      </c>
      <c r="T29" s="115"/>
      <c r="U29" s="116"/>
      <c r="V29" s="116">
        <v>5588</v>
      </c>
      <c r="W29" s="116">
        <v>8955</v>
      </c>
      <c r="X29" s="116">
        <v>5898</v>
      </c>
      <c r="Y29" s="112">
        <v>6104</v>
      </c>
      <c r="Z29" s="112">
        <v>6965</v>
      </c>
      <c r="AB29" s="117">
        <f t="shared" si="2"/>
        <v>6.4259881167656935E-2</v>
      </c>
    </row>
    <row r="30" spans="1:28" x14ac:dyDescent="0.25">
      <c r="S30" s="115" t="s">
        <v>75</v>
      </c>
      <c r="T30" s="115"/>
      <c r="U30" s="116"/>
      <c r="V30" s="116">
        <v>11360</v>
      </c>
      <c r="W30" s="116">
        <v>9231</v>
      </c>
      <c r="X30" s="116">
        <v>11294</v>
      </c>
      <c r="Y30" s="112">
        <v>10656</v>
      </c>
      <c r="Z30" s="112">
        <v>11350</v>
      </c>
      <c r="AB30" s="117">
        <f t="shared" si="2"/>
        <v>0.10471638926818468</v>
      </c>
    </row>
    <row r="31" spans="1:28" x14ac:dyDescent="0.25">
      <c r="S31" s="115" t="s">
        <v>76</v>
      </c>
      <c r="T31" s="115"/>
      <c r="U31" s="116"/>
      <c r="V31" s="116">
        <v>14074</v>
      </c>
      <c r="W31" s="116">
        <v>14451</v>
      </c>
      <c r="X31" s="116">
        <v>14576</v>
      </c>
      <c r="Y31" s="112">
        <v>15193</v>
      </c>
      <c r="Z31" s="112">
        <v>16478</v>
      </c>
      <c r="AB31" s="117">
        <f t="shared" si="2"/>
        <v>0.15202789976750195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2718</v>
      </c>
      <c r="W32" s="116">
        <v>2811</v>
      </c>
      <c r="X32" s="116">
        <v>2898</v>
      </c>
      <c r="Y32" s="112">
        <v>2844</v>
      </c>
      <c r="Z32" s="112">
        <v>3177</v>
      </c>
      <c r="AB32" s="117">
        <f t="shared" si="2"/>
        <v>2.9311362881499797E-2</v>
      </c>
    </row>
    <row r="33" spans="19:32" x14ac:dyDescent="0.25">
      <c r="S33" s="115" t="s">
        <v>78</v>
      </c>
      <c r="T33" s="115"/>
      <c r="U33" s="116"/>
      <c r="V33" s="116">
        <v>3215</v>
      </c>
      <c r="W33" s="116">
        <v>3432</v>
      </c>
      <c r="X33" s="116">
        <v>3405</v>
      </c>
      <c r="Y33" s="112">
        <v>3454</v>
      </c>
      <c r="Z33" s="112">
        <v>3589</v>
      </c>
      <c r="AB33" s="117">
        <f t="shared" si="2"/>
        <v>3.3112521681366941E-2</v>
      </c>
    </row>
    <row r="34" spans="19:32" x14ac:dyDescent="0.25">
      <c r="S34" s="118" t="s">
        <v>53</v>
      </c>
      <c r="T34" s="118"/>
      <c r="U34" s="119"/>
      <c r="V34" s="119">
        <v>100699</v>
      </c>
      <c r="W34" s="119">
        <v>102779</v>
      </c>
      <c r="X34" s="119">
        <v>100600</v>
      </c>
      <c r="Y34" s="120">
        <v>100004</v>
      </c>
      <c r="Z34" s="120">
        <v>108388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61200</v>
      </c>
      <c r="W37" s="112">
        <v>60917</v>
      </c>
      <c r="X37" s="112">
        <v>61407</v>
      </c>
      <c r="Y37" s="112">
        <v>60533</v>
      </c>
      <c r="Z37" s="112">
        <v>59654</v>
      </c>
      <c r="AB37" s="132">
        <f>Z37/Z40*100</f>
        <v>81.289091776248554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11177</v>
      </c>
      <c r="W38" s="112">
        <v>12244</v>
      </c>
      <c r="X38" s="112">
        <v>11790</v>
      </c>
      <c r="Y38" s="112">
        <v>11555</v>
      </c>
      <c r="Z38" s="112">
        <v>13731</v>
      </c>
      <c r="AB38" s="132">
        <f>Z38/Z40*100</f>
        <v>18.710908223751449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72377</v>
      </c>
      <c r="W40" s="112">
        <v>73161</v>
      </c>
      <c r="X40" s="112">
        <v>73197</v>
      </c>
      <c r="Y40" s="112">
        <v>72088</v>
      </c>
      <c r="Z40" s="112">
        <v>73385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20</v>
      </c>
      <c r="W44" s="112">
        <v>12</v>
      </c>
      <c r="X44" s="112">
        <v>12</v>
      </c>
      <c r="Y44" s="112">
        <v>9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575</v>
      </c>
      <c r="W45" s="112">
        <v>605</v>
      </c>
      <c r="X45" s="112">
        <v>595</v>
      </c>
      <c r="Y45" s="112">
        <v>639</v>
      </c>
      <c r="Z45" s="112">
        <v>1006</v>
      </c>
    </row>
    <row r="46" spans="19:32" x14ac:dyDescent="0.25">
      <c r="S46" s="115" t="s">
        <v>38</v>
      </c>
      <c r="T46" s="115"/>
      <c r="U46" s="112"/>
      <c r="V46" s="112">
        <v>2394</v>
      </c>
      <c r="W46" s="112">
        <v>2422</v>
      </c>
      <c r="X46" s="112">
        <v>2308</v>
      </c>
      <c r="Y46" s="112">
        <v>2211</v>
      </c>
      <c r="Z46" s="112">
        <v>2950</v>
      </c>
    </row>
    <row r="47" spans="19:32" x14ac:dyDescent="0.25">
      <c r="S47" s="115" t="s">
        <v>39</v>
      </c>
      <c r="T47" s="115"/>
      <c r="U47" s="112"/>
      <c r="V47" s="112">
        <v>4559</v>
      </c>
      <c r="W47" s="112">
        <v>4672</v>
      </c>
      <c r="X47" s="112">
        <v>4463</v>
      </c>
      <c r="Y47" s="112">
        <v>4344</v>
      </c>
      <c r="Z47" s="112">
        <v>4691</v>
      </c>
    </row>
    <row r="48" spans="19:32" x14ac:dyDescent="0.25">
      <c r="S48" s="115" t="s">
        <v>40</v>
      </c>
      <c r="T48" s="115"/>
      <c r="U48" s="112"/>
      <c r="V48" s="112">
        <v>6127</v>
      </c>
      <c r="W48" s="112">
        <v>6205</v>
      </c>
      <c r="X48" s="112">
        <v>5992</v>
      </c>
      <c r="Y48" s="112">
        <v>5917</v>
      </c>
      <c r="Z48" s="112">
        <v>5957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6129</v>
      </c>
      <c r="W49" s="112">
        <v>6263</v>
      </c>
      <c r="X49" s="112">
        <v>6155</v>
      </c>
      <c r="Y49" s="112">
        <v>6014</v>
      </c>
      <c r="Z49" s="112">
        <v>6230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Banyule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5754</v>
      </c>
      <c r="W50" s="112">
        <v>5812</v>
      </c>
      <c r="X50" s="112">
        <v>5791</v>
      </c>
      <c r="Y50" s="112">
        <v>5686</v>
      </c>
      <c r="Z50" s="112">
        <v>6119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5252</v>
      </c>
      <c r="W51" s="112">
        <v>5298</v>
      </c>
      <c r="X51" s="112">
        <v>5263</v>
      </c>
      <c r="Y51" s="112">
        <v>5262</v>
      </c>
      <c r="Z51" s="112">
        <v>5771</v>
      </c>
    </row>
    <row r="52" spans="1:26" ht="15" customHeight="1" x14ac:dyDescent="0.25">
      <c r="S52" s="115" t="s">
        <v>44</v>
      </c>
      <c r="T52" s="115"/>
      <c r="U52" s="112"/>
      <c r="V52" s="112">
        <v>5022</v>
      </c>
      <c r="W52" s="112">
        <v>5025</v>
      </c>
      <c r="X52" s="112">
        <v>4968</v>
      </c>
      <c r="Y52" s="112">
        <v>4894</v>
      </c>
      <c r="Z52" s="112">
        <v>4969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4133</v>
      </c>
      <c r="W53" s="112">
        <v>4177</v>
      </c>
      <c r="X53" s="112">
        <v>4287</v>
      </c>
      <c r="Y53" s="112">
        <v>4348</v>
      </c>
      <c r="Z53" s="112">
        <v>4718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3839</v>
      </c>
      <c r="W54" s="112">
        <v>3723</v>
      </c>
      <c r="X54" s="112">
        <v>3679</v>
      </c>
      <c r="Y54" s="112">
        <v>3490</v>
      </c>
      <c r="Z54" s="112">
        <v>3699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3007</v>
      </c>
      <c r="W55" s="112">
        <v>3190</v>
      </c>
      <c r="X55" s="112">
        <v>3119</v>
      </c>
      <c r="Y55" s="112">
        <v>3155</v>
      </c>
      <c r="Z55" s="112">
        <v>3214</v>
      </c>
    </row>
    <row r="56" spans="1:26" ht="15" customHeight="1" x14ac:dyDescent="0.25">
      <c r="S56" s="115" t="s">
        <v>48</v>
      </c>
      <c r="T56" s="115"/>
      <c r="U56" s="112"/>
      <c r="V56" s="112">
        <v>1702</v>
      </c>
      <c r="W56" s="112">
        <v>1765</v>
      </c>
      <c r="X56" s="112">
        <v>1802</v>
      </c>
      <c r="Y56" s="112">
        <v>1742</v>
      </c>
      <c r="Z56" s="112">
        <v>1890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789</v>
      </c>
      <c r="W57" s="112">
        <v>824</v>
      </c>
      <c r="X57" s="112">
        <v>846</v>
      </c>
      <c r="Y57" s="112">
        <v>837</v>
      </c>
      <c r="Z57" s="112">
        <v>900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269</v>
      </c>
      <c r="W58" s="112">
        <v>287</v>
      </c>
      <c r="X58" s="112">
        <v>307</v>
      </c>
      <c r="Y58" s="112">
        <v>326</v>
      </c>
      <c r="Z58" s="112">
        <v>342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161</v>
      </c>
      <c r="W59" s="112">
        <v>156</v>
      </c>
      <c r="X59" s="112">
        <v>141</v>
      </c>
      <c r="Y59" s="112">
        <v>113</v>
      </c>
      <c r="Z59" s="112">
        <v>123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129</v>
      </c>
      <c r="W60" s="112">
        <v>118</v>
      </c>
      <c r="X60" s="112">
        <v>100</v>
      </c>
      <c r="Y60" s="112">
        <v>109</v>
      </c>
      <c r="Z60" s="112">
        <v>100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49875</v>
      </c>
      <c r="W61" s="112">
        <v>50551</v>
      </c>
      <c r="X61" s="112">
        <v>49830</v>
      </c>
      <c r="Y61" s="112">
        <v>49096</v>
      </c>
      <c r="Z61" s="112">
        <v>52695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19</v>
      </c>
      <c r="X63" s="112">
        <v>13</v>
      </c>
      <c r="Y63" s="112">
        <v>14</v>
      </c>
      <c r="Z63" s="112">
        <v>12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753</v>
      </c>
      <c r="W64" s="112">
        <v>830</v>
      </c>
      <c r="X64" s="112">
        <v>793</v>
      </c>
      <c r="Y64" s="112">
        <v>847</v>
      </c>
      <c r="Z64" s="112">
        <v>1249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Banyule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2669</v>
      </c>
      <c r="W65" s="112">
        <v>2727</v>
      </c>
      <c r="X65" s="112">
        <v>2401</v>
      </c>
      <c r="Y65" s="112">
        <v>2474</v>
      </c>
      <c r="Z65" s="112">
        <v>3147</v>
      </c>
    </row>
    <row r="66" spans="1:26" x14ac:dyDescent="0.25">
      <c r="S66" s="115" t="s">
        <v>39</v>
      </c>
      <c r="T66" s="115"/>
      <c r="U66" s="112"/>
      <c r="V66" s="112">
        <v>4829</v>
      </c>
      <c r="W66" s="112">
        <v>4907</v>
      </c>
      <c r="X66" s="112">
        <v>4662</v>
      </c>
      <c r="Y66" s="112">
        <v>4594</v>
      </c>
      <c r="Z66" s="112">
        <v>5230</v>
      </c>
    </row>
    <row r="67" spans="1:26" x14ac:dyDescent="0.25">
      <c r="S67" s="115" t="s">
        <v>40</v>
      </c>
      <c r="T67" s="115"/>
      <c r="U67" s="112"/>
      <c r="V67" s="112">
        <v>6090</v>
      </c>
      <c r="W67" s="112">
        <v>6340</v>
      </c>
      <c r="X67" s="112">
        <v>5874</v>
      </c>
      <c r="Y67" s="112">
        <v>5794</v>
      </c>
      <c r="Z67" s="112">
        <v>6184</v>
      </c>
    </row>
    <row r="68" spans="1:26" x14ac:dyDescent="0.25">
      <c r="S68" s="115" t="s">
        <v>41</v>
      </c>
      <c r="T68" s="115"/>
      <c r="U68" s="112"/>
      <c r="V68" s="112">
        <v>6007</v>
      </c>
      <c r="W68" s="112">
        <v>6061</v>
      </c>
      <c r="X68" s="112">
        <v>5975</v>
      </c>
      <c r="Y68" s="112">
        <v>6097</v>
      </c>
      <c r="Z68" s="112">
        <v>6562</v>
      </c>
    </row>
    <row r="69" spans="1:26" x14ac:dyDescent="0.25">
      <c r="S69" s="115" t="s">
        <v>42</v>
      </c>
      <c r="T69" s="115"/>
      <c r="U69" s="112"/>
      <c r="V69" s="112">
        <v>5567</v>
      </c>
      <c r="W69" s="112">
        <v>5855</v>
      </c>
      <c r="X69" s="112">
        <v>5882</v>
      </c>
      <c r="Y69" s="112">
        <v>5788</v>
      </c>
      <c r="Z69" s="112">
        <v>6348</v>
      </c>
    </row>
    <row r="70" spans="1:26" x14ac:dyDescent="0.25">
      <c r="S70" s="115" t="s">
        <v>43</v>
      </c>
      <c r="T70" s="115"/>
      <c r="U70" s="112"/>
      <c r="V70" s="112">
        <v>5312</v>
      </c>
      <c r="W70" s="112">
        <v>5440</v>
      </c>
      <c r="X70" s="112">
        <v>5453</v>
      </c>
      <c r="Y70" s="112">
        <v>5473</v>
      </c>
      <c r="Z70" s="112">
        <v>5859</v>
      </c>
    </row>
    <row r="71" spans="1:26" x14ac:dyDescent="0.25">
      <c r="S71" s="115" t="s">
        <v>44</v>
      </c>
      <c r="T71" s="115"/>
      <c r="U71" s="112"/>
      <c r="V71" s="112">
        <v>5312</v>
      </c>
      <c r="W71" s="112">
        <v>5376</v>
      </c>
      <c r="X71" s="112">
        <v>5109</v>
      </c>
      <c r="Y71" s="112">
        <v>5180</v>
      </c>
      <c r="Z71" s="112">
        <v>5451</v>
      </c>
    </row>
    <row r="72" spans="1:26" x14ac:dyDescent="0.25">
      <c r="S72" s="115" t="s">
        <v>45</v>
      </c>
      <c r="T72" s="115"/>
      <c r="U72" s="112"/>
      <c r="V72" s="112">
        <v>4429</v>
      </c>
      <c r="W72" s="112">
        <v>4543</v>
      </c>
      <c r="X72" s="112">
        <v>4648</v>
      </c>
      <c r="Y72" s="112">
        <v>4782</v>
      </c>
      <c r="Z72" s="112">
        <v>5124</v>
      </c>
    </row>
    <row r="73" spans="1:26" x14ac:dyDescent="0.25">
      <c r="S73" s="115" t="s">
        <v>46</v>
      </c>
      <c r="T73" s="115"/>
      <c r="U73" s="112"/>
      <c r="V73" s="112">
        <v>4142</v>
      </c>
      <c r="W73" s="112">
        <v>4247</v>
      </c>
      <c r="X73" s="112">
        <v>4085</v>
      </c>
      <c r="Y73" s="112">
        <v>3948</v>
      </c>
      <c r="Z73" s="112">
        <v>4143</v>
      </c>
    </row>
    <row r="74" spans="1:26" x14ac:dyDescent="0.25">
      <c r="S74" s="115" t="s">
        <v>47</v>
      </c>
      <c r="T74" s="115"/>
      <c r="U74" s="112"/>
      <c r="V74" s="112">
        <v>2992</v>
      </c>
      <c r="W74" s="112">
        <v>3110</v>
      </c>
      <c r="X74" s="112">
        <v>3100</v>
      </c>
      <c r="Y74" s="112">
        <v>3125</v>
      </c>
      <c r="Z74" s="112">
        <v>3361</v>
      </c>
    </row>
    <row r="75" spans="1:26" x14ac:dyDescent="0.25">
      <c r="S75" s="115" t="s">
        <v>48</v>
      </c>
      <c r="T75" s="115"/>
      <c r="U75" s="112"/>
      <c r="V75" s="112">
        <v>1531</v>
      </c>
      <c r="W75" s="112">
        <v>1600</v>
      </c>
      <c r="X75" s="112">
        <v>1602</v>
      </c>
      <c r="Y75" s="112">
        <v>1628</v>
      </c>
      <c r="Z75" s="112">
        <v>1813</v>
      </c>
    </row>
    <row r="76" spans="1:26" x14ac:dyDescent="0.25">
      <c r="S76" s="115" t="s">
        <v>49</v>
      </c>
      <c r="T76" s="115"/>
      <c r="U76" s="112"/>
      <c r="V76" s="112">
        <v>571</v>
      </c>
      <c r="W76" s="112">
        <v>620</v>
      </c>
      <c r="X76" s="112">
        <v>626</v>
      </c>
      <c r="Y76" s="112">
        <v>643</v>
      </c>
      <c r="Z76" s="112">
        <v>665</v>
      </c>
    </row>
    <row r="77" spans="1:26" x14ac:dyDescent="0.25">
      <c r="S77" s="115" t="s">
        <v>50</v>
      </c>
      <c r="T77" s="115"/>
      <c r="U77" s="112"/>
      <c r="V77" s="112">
        <v>254</v>
      </c>
      <c r="W77" s="112">
        <v>248</v>
      </c>
      <c r="X77" s="112">
        <v>251</v>
      </c>
      <c r="Y77" s="112">
        <v>205</v>
      </c>
      <c r="Z77" s="112">
        <v>247</v>
      </c>
    </row>
    <row r="78" spans="1:26" x14ac:dyDescent="0.25">
      <c r="S78" s="115" t="s">
        <v>51</v>
      </c>
      <c r="T78" s="115"/>
      <c r="U78" s="112"/>
      <c r="V78" s="112">
        <v>151</v>
      </c>
      <c r="W78" s="112">
        <v>138</v>
      </c>
      <c r="X78" s="112">
        <v>117</v>
      </c>
      <c r="Y78" s="112">
        <v>119</v>
      </c>
      <c r="Z78" s="112">
        <v>128</v>
      </c>
    </row>
    <row r="79" spans="1:26" x14ac:dyDescent="0.25">
      <c r="S79" s="115" t="s">
        <v>52</v>
      </c>
      <c r="T79" s="115"/>
      <c r="U79" s="112"/>
      <c r="V79" s="112">
        <v>189</v>
      </c>
      <c r="W79" s="112">
        <v>163</v>
      </c>
      <c r="X79" s="112">
        <v>161</v>
      </c>
      <c r="Y79" s="112">
        <v>159</v>
      </c>
      <c r="Z79" s="112">
        <v>139</v>
      </c>
    </row>
    <row r="80" spans="1:26" x14ac:dyDescent="0.25">
      <c r="S80" s="118" t="s">
        <v>53</v>
      </c>
      <c r="T80" s="118"/>
      <c r="U80" s="112"/>
      <c r="V80" s="112">
        <v>50818</v>
      </c>
      <c r="W80" s="112">
        <v>52225</v>
      </c>
      <c r="X80" s="112">
        <v>50769</v>
      </c>
      <c r="Y80" s="112">
        <v>50870</v>
      </c>
      <c r="Z80" s="112">
        <v>55654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Banyule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5533</v>
      </c>
      <c r="W83" s="112">
        <v>5581</v>
      </c>
      <c r="X83" s="112">
        <v>5714</v>
      </c>
      <c r="Y83" s="112">
        <v>5653</v>
      </c>
      <c r="Z83" s="112">
        <v>5704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8453</v>
      </c>
      <c r="W84" s="112">
        <v>8734</v>
      </c>
      <c r="X84" s="112">
        <v>8731</v>
      </c>
      <c r="Y84" s="112">
        <v>8747</v>
      </c>
      <c r="Z84" s="112">
        <v>8953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5248</v>
      </c>
      <c r="W85" s="112">
        <v>5304</v>
      </c>
      <c r="X85" s="112">
        <v>5239</v>
      </c>
      <c r="Y85" s="112">
        <v>5210</v>
      </c>
      <c r="Z85" s="112">
        <v>5187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108,384</v>
      </c>
      <c r="D86" s="96">
        <f t="shared" ref="D86:D91" si="4">AD4</f>
        <v>8.3796648134074614E-2</v>
      </c>
      <c r="E86" s="97">
        <f t="shared" ref="E86:E91" si="5">AD4</f>
        <v>8.3796648134074614E-2</v>
      </c>
      <c r="F86" s="96">
        <f t="shared" ref="F86:F91" si="6">AF4</f>
        <v>7.6284482929832587E-2</v>
      </c>
      <c r="G86" s="97">
        <f t="shared" ref="G86:G91" si="7">AF4</f>
        <v>7.6284482929832587E-2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2120</v>
      </c>
      <c r="W86" s="112">
        <v>2159</v>
      </c>
      <c r="X86" s="112">
        <v>2247</v>
      </c>
      <c r="Y86" s="112">
        <v>2182</v>
      </c>
      <c r="Z86" s="112">
        <v>2204</v>
      </c>
    </row>
    <row r="87" spans="1:30" ht="15" customHeight="1" x14ac:dyDescent="0.25">
      <c r="A87" s="98" t="s">
        <v>4</v>
      </c>
      <c r="B87" s="49"/>
      <c r="C87" s="57" t="str">
        <f t="shared" si="3"/>
        <v>52,692</v>
      </c>
      <c r="D87" s="96">
        <f t="shared" si="4"/>
        <v>7.3244256151213882E-2</v>
      </c>
      <c r="E87" s="97">
        <f t="shared" si="5"/>
        <v>7.3244256151213882E-2</v>
      </c>
      <c r="F87" s="96">
        <f t="shared" si="6"/>
        <v>5.6460020851712311E-2</v>
      </c>
      <c r="G87" s="97">
        <f t="shared" si="7"/>
        <v>5.6460020851712311E-2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2554</v>
      </c>
      <c r="W87" s="112">
        <v>2532</v>
      </c>
      <c r="X87" s="112">
        <v>2475</v>
      </c>
      <c r="Y87" s="112">
        <v>2437</v>
      </c>
      <c r="Z87" s="112">
        <v>2519</v>
      </c>
    </row>
    <row r="88" spans="1:30" ht="15" customHeight="1" x14ac:dyDescent="0.25">
      <c r="A88" s="98" t="s">
        <v>5</v>
      </c>
      <c r="B88" s="49"/>
      <c r="C88" s="57" t="str">
        <f t="shared" si="3"/>
        <v>55,653</v>
      </c>
      <c r="D88" s="96">
        <f t="shared" si="4"/>
        <v>9.402398270100254E-2</v>
      </c>
      <c r="E88" s="97">
        <f t="shared" si="5"/>
        <v>9.402398270100254E-2</v>
      </c>
      <c r="F88" s="96">
        <f t="shared" si="6"/>
        <v>9.5208107842172485E-2</v>
      </c>
      <c r="G88" s="97">
        <f t="shared" si="7"/>
        <v>9.5208107842172485E-2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2077</v>
      </c>
      <c r="W88" s="112">
        <v>2105</v>
      </c>
      <c r="X88" s="112">
        <v>2064</v>
      </c>
      <c r="Y88" s="112">
        <v>2018</v>
      </c>
      <c r="Z88" s="112">
        <v>2070</v>
      </c>
    </row>
    <row r="89" spans="1:30" ht="15" customHeight="1" x14ac:dyDescent="0.25">
      <c r="A89" s="49" t="s">
        <v>6</v>
      </c>
      <c r="B89" s="49"/>
      <c r="C89" s="57" t="str">
        <f t="shared" si="3"/>
        <v>73,387</v>
      </c>
      <c r="D89" s="96">
        <f t="shared" si="4"/>
        <v>1.7949038048076682E-2</v>
      </c>
      <c r="E89" s="97">
        <f t="shared" si="5"/>
        <v>1.7949038048076682E-2</v>
      </c>
      <c r="F89" s="96">
        <f t="shared" si="6"/>
        <v>1.3968718912346745E-2</v>
      </c>
      <c r="G89" s="97">
        <f t="shared" si="7"/>
        <v>1.3968718912346745E-2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1531</v>
      </c>
      <c r="W89" s="112">
        <v>1515</v>
      </c>
      <c r="X89" s="112">
        <v>1536</v>
      </c>
      <c r="Y89" s="112">
        <v>1460</v>
      </c>
      <c r="Z89" s="112">
        <v>1476</v>
      </c>
    </row>
    <row r="90" spans="1:30" ht="15" customHeight="1" x14ac:dyDescent="0.25">
      <c r="A90" s="49" t="s">
        <v>96</v>
      </c>
      <c r="B90" s="49"/>
      <c r="C90" s="57" t="str">
        <f t="shared" si="3"/>
        <v>$54,876</v>
      </c>
      <c r="D90" s="96">
        <f t="shared" si="4"/>
        <v>7.0251224927972977E-3</v>
      </c>
      <c r="E90" s="97">
        <f t="shared" si="5"/>
        <v>7.0251224927972977E-3</v>
      </c>
      <c r="F90" s="96">
        <f t="shared" si="6"/>
        <v>0.12450450819672132</v>
      </c>
      <c r="G90" s="97">
        <f t="shared" si="7"/>
        <v>0.12450450819672132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2310</v>
      </c>
      <c r="W90" s="112">
        <v>2407</v>
      </c>
      <c r="X90" s="112">
        <v>2314</v>
      </c>
      <c r="Y90" s="112">
        <v>2273</v>
      </c>
      <c r="Z90" s="112">
        <v>2264</v>
      </c>
    </row>
    <row r="91" spans="1:30" ht="15" customHeight="1" x14ac:dyDescent="0.25">
      <c r="A91" s="49" t="s">
        <v>7</v>
      </c>
      <c r="B91" s="49"/>
      <c r="C91" s="57" t="str">
        <f t="shared" si="3"/>
        <v>$5,883.6 mil</v>
      </c>
      <c r="D91" s="96">
        <f t="shared" si="4"/>
        <v>6.8069643726012208E-2</v>
      </c>
      <c r="E91" s="97">
        <f t="shared" si="5"/>
        <v>6.8069643726012208E-2</v>
      </c>
      <c r="F91" s="96">
        <f t="shared" si="6"/>
        <v>0.20578213393434175</v>
      </c>
      <c r="G91" s="97">
        <f t="shared" si="7"/>
        <v>0.20578213393434175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36612</v>
      </c>
      <c r="W91" s="112">
        <v>36869</v>
      </c>
      <c r="X91" s="112">
        <v>36933</v>
      </c>
      <c r="Y91" s="112">
        <v>36223</v>
      </c>
      <c r="Z91" s="112">
        <v>36708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3448</v>
      </c>
      <c r="W93" s="112">
        <v>3632</v>
      </c>
      <c r="X93" s="112">
        <v>3661</v>
      </c>
      <c r="Y93" s="112">
        <v>3662</v>
      </c>
      <c r="Z93" s="112">
        <v>3784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10613</v>
      </c>
      <c r="W94" s="112">
        <v>11015</v>
      </c>
      <c r="X94" s="112">
        <v>11167</v>
      </c>
      <c r="Y94" s="112">
        <v>11189</v>
      </c>
      <c r="Z94" s="112">
        <v>11677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939</v>
      </c>
      <c r="W95" s="112">
        <v>1018</v>
      </c>
      <c r="X95" s="112">
        <v>1001</v>
      </c>
      <c r="Y95" s="112">
        <v>1030</v>
      </c>
      <c r="Z95" s="112">
        <v>1089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3850</v>
      </c>
      <c r="W96" s="112">
        <v>3975</v>
      </c>
      <c r="X96" s="112">
        <v>3985</v>
      </c>
      <c r="Y96" s="112">
        <v>3956</v>
      </c>
      <c r="Z96" s="112">
        <v>4103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7127</v>
      </c>
      <c r="W97" s="112">
        <v>7030</v>
      </c>
      <c r="X97" s="112">
        <v>6841</v>
      </c>
      <c r="Y97" s="112">
        <v>6654</v>
      </c>
      <c r="Z97" s="112">
        <v>6600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3048</v>
      </c>
      <c r="W98" s="112">
        <v>3050</v>
      </c>
      <c r="X98" s="112">
        <v>3040</v>
      </c>
      <c r="Y98" s="112">
        <v>2946</v>
      </c>
      <c r="Z98" s="112">
        <v>2977</v>
      </c>
    </row>
    <row r="99" spans="1:32" ht="15" customHeight="1" x14ac:dyDescent="0.25">
      <c r="S99" s="115" t="s">
        <v>197</v>
      </c>
      <c r="T99" s="115"/>
      <c r="U99" s="112"/>
      <c r="V99" s="112">
        <v>163</v>
      </c>
      <c r="W99" s="112">
        <v>193</v>
      </c>
      <c r="X99" s="112">
        <v>185</v>
      </c>
      <c r="Y99" s="112">
        <v>193</v>
      </c>
      <c r="Z99" s="112">
        <v>211</v>
      </c>
    </row>
    <row r="100" spans="1:32" ht="15" customHeight="1" x14ac:dyDescent="0.25">
      <c r="S100" s="115" t="s">
        <v>58</v>
      </c>
      <c r="T100" s="115"/>
      <c r="U100" s="112"/>
      <c r="V100" s="112">
        <v>946</v>
      </c>
      <c r="W100" s="112">
        <v>968</v>
      </c>
      <c r="X100" s="112">
        <v>991</v>
      </c>
      <c r="Y100" s="112">
        <v>956</v>
      </c>
      <c r="Z100" s="112">
        <v>1023</v>
      </c>
    </row>
    <row r="101" spans="1:32" x14ac:dyDescent="0.25">
      <c r="A101" s="18"/>
      <c r="S101" s="118" t="s">
        <v>53</v>
      </c>
      <c r="T101" s="118"/>
      <c r="U101" s="112"/>
      <c r="V101" s="112">
        <v>35763</v>
      </c>
      <c r="W101" s="112">
        <v>36299</v>
      </c>
      <c r="X101" s="112">
        <v>36261</v>
      </c>
      <c r="Y101" s="112">
        <v>35839</v>
      </c>
      <c r="Z101" s="112">
        <v>36644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72954</v>
      </c>
      <c r="W104" s="112">
        <v>74085</v>
      </c>
      <c r="X104" s="112">
        <v>74071</v>
      </c>
      <c r="Y104" s="112">
        <v>73608</v>
      </c>
      <c r="Z104" s="112">
        <v>80506</v>
      </c>
      <c r="AB104" s="109" t="str">
        <f>TEXT(Z104,"###,###")</f>
        <v>80,506</v>
      </c>
      <c r="AD104" s="130">
        <f>Z104/($Z$4)*100</f>
        <v>74.27849129022735</v>
      </c>
      <c r="AF104" s="109"/>
    </row>
    <row r="105" spans="1:32" x14ac:dyDescent="0.25">
      <c r="S105" s="115" t="s">
        <v>17</v>
      </c>
      <c r="T105" s="115"/>
      <c r="U105" s="112"/>
      <c r="V105" s="112">
        <v>20497</v>
      </c>
      <c r="W105" s="112">
        <v>21702</v>
      </c>
      <c r="X105" s="112">
        <v>20665</v>
      </c>
      <c r="Y105" s="112">
        <v>20386</v>
      </c>
      <c r="Z105" s="112">
        <v>21979</v>
      </c>
      <c r="AB105" s="109" t="str">
        <f>TEXT(Z105,"###,###")</f>
        <v>21,979</v>
      </c>
      <c r="AD105" s="130">
        <f>Z105/($Z$4)*100</f>
        <v>20.278823442574552</v>
      </c>
      <c r="AF105" s="109"/>
    </row>
    <row r="106" spans="1:32" x14ac:dyDescent="0.25">
      <c r="S106" s="118" t="s">
        <v>53</v>
      </c>
      <c r="T106" s="118"/>
      <c r="U106" s="120"/>
      <c r="V106" s="120">
        <v>93451</v>
      </c>
      <c r="W106" s="120">
        <v>95787</v>
      </c>
      <c r="X106" s="120">
        <v>94736</v>
      </c>
      <c r="Y106" s="120">
        <v>93994</v>
      </c>
      <c r="Z106" s="120">
        <v>102485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16498</v>
      </c>
      <c r="W108" s="112">
        <v>15638</v>
      </c>
      <c r="X108" s="112">
        <v>15364</v>
      </c>
      <c r="Y108" s="112">
        <v>14884</v>
      </c>
      <c r="Z108" s="112">
        <v>15722</v>
      </c>
      <c r="AB108" s="109" t="str">
        <f>TEXT(Z108,"###,###")</f>
        <v>15,722</v>
      </c>
      <c r="AD108" s="130">
        <f>Z108/($Z$4)*100</f>
        <v>14.505831118984352</v>
      </c>
      <c r="AF108" s="109"/>
    </row>
    <row r="109" spans="1:32" x14ac:dyDescent="0.25">
      <c r="S109" s="115" t="s">
        <v>20</v>
      </c>
      <c r="T109" s="115"/>
      <c r="U109" s="112"/>
      <c r="V109" s="112">
        <v>12857</v>
      </c>
      <c r="W109" s="112">
        <v>12405</v>
      </c>
      <c r="X109" s="112">
        <v>12333</v>
      </c>
      <c r="Y109" s="112">
        <v>13471</v>
      </c>
      <c r="Z109" s="112">
        <v>14597</v>
      </c>
      <c r="AB109" s="109" t="str">
        <f>TEXT(Z109,"###,###")</f>
        <v>14,597</v>
      </c>
      <c r="AD109" s="130">
        <f>Z109/($Z$4)*100</f>
        <v>13.467855033953352</v>
      </c>
      <c r="AF109" s="109"/>
    </row>
    <row r="110" spans="1:32" x14ac:dyDescent="0.25">
      <c r="S110" s="115" t="s">
        <v>21</v>
      </c>
      <c r="T110" s="115"/>
      <c r="U110" s="112"/>
      <c r="V110" s="112">
        <v>20568</v>
      </c>
      <c r="W110" s="112">
        <v>22279</v>
      </c>
      <c r="X110" s="112">
        <v>20861</v>
      </c>
      <c r="Y110" s="112">
        <v>20395</v>
      </c>
      <c r="Z110" s="112">
        <v>22581</v>
      </c>
      <c r="AB110" s="109" t="str">
        <f>TEXT(Z110,"###,###")</f>
        <v>22,581</v>
      </c>
      <c r="AD110" s="130">
        <f>Z110/($Z$4)*100</f>
        <v>20.834255978742249</v>
      </c>
      <c r="AF110" s="109"/>
    </row>
    <row r="111" spans="1:32" x14ac:dyDescent="0.25">
      <c r="S111" s="115" t="s">
        <v>22</v>
      </c>
      <c r="T111" s="115"/>
      <c r="U111" s="112"/>
      <c r="V111" s="112">
        <v>43915</v>
      </c>
      <c r="W111" s="112">
        <v>45754</v>
      </c>
      <c r="X111" s="112">
        <v>45344</v>
      </c>
      <c r="Y111" s="112">
        <v>45244</v>
      </c>
      <c r="Z111" s="112">
        <v>49584</v>
      </c>
      <c r="AB111" s="109" t="str">
        <f>TEXT(Z111,"###,###")</f>
        <v>49,584</v>
      </c>
      <c r="AD111" s="130">
        <f>Z111/($Z$4)*100</f>
        <v>45.748449955713021</v>
      </c>
      <c r="AF111" s="109"/>
    </row>
    <row r="112" spans="1:32" x14ac:dyDescent="0.25">
      <c r="S112" s="118" t="s">
        <v>53</v>
      </c>
      <c r="T112" s="118"/>
      <c r="U112" s="112"/>
      <c r="V112" s="112">
        <v>100698</v>
      </c>
      <c r="W112" s="112">
        <v>102773</v>
      </c>
      <c r="X112" s="112">
        <v>100595</v>
      </c>
      <c r="Y112" s="112">
        <v>100004</v>
      </c>
      <c r="Z112" s="112">
        <v>108389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41.76</v>
      </c>
      <c r="W118" s="131">
        <v>41.74</v>
      </c>
      <c r="X118" s="131">
        <v>41.92</v>
      </c>
      <c r="Y118" s="131">
        <v>42.11</v>
      </c>
      <c r="Z118" s="131">
        <v>41.98</v>
      </c>
      <c r="AB118" s="109" t="str">
        <f>TEXT(Z118,"##.0")</f>
        <v>42.0</v>
      </c>
    </row>
    <row r="120" spans="19:32" x14ac:dyDescent="0.25">
      <c r="S120" s="101" t="s">
        <v>98</v>
      </c>
      <c r="T120" s="112"/>
      <c r="U120" s="112"/>
      <c r="V120" s="112">
        <v>62567</v>
      </c>
      <c r="W120" s="112">
        <v>63159</v>
      </c>
      <c r="X120" s="112">
        <v>63142</v>
      </c>
      <c r="Y120" s="112">
        <v>62013</v>
      </c>
      <c r="Z120" s="112">
        <v>63103</v>
      </c>
      <c r="AB120" s="109" t="str">
        <f>TEXT(Z120,"###,###")</f>
        <v>63,103</v>
      </c>
    </row>
    <row r="121" spans="19:32" x14ac:dyDescent="0.25">
      <c r="S121" s="101" t="s">
        <v>99</v>
      </c>
      <c r="T121" s="112"/>
      <c r="U121" s="112"/>
      <c r="V121" s="112">
        <v>4673</v>
      </c>
      <c r="W121" s="112">
        <v>4618</v>
      </c>
      <c r="X121" s="112">
        <v>4608</v>
      </c>
      <c r="Y121" s="112">
        <v>4592</v>
      </c>
      <c r="Z121" s="112">
        <v>4362</v>
      </c>
      <c r="AB121" s="109" t="str">
        <f>TEXT(Z121,"###,###")</f>
        <v>4,362</v>
      </c>
    </row>
    <row r="122" spans="19:32" x14ac:dyDescent="0.25">
      <c r="S122" s="101" t="s">
        <v>100</v>
      </c>
      <c r="T122" s="112"/>
      <c r="U122" s="112"/>
      <c r="V122" s="112">
        <v>5134</v>
      </c>
      <c r="W122" s="112">
        <v>5393</v>
      </c>
      <c r="X122" s="112">
        <v>5448</v>
      </c>
      <c r="Y122" s="112">
        <v>5490</v>
      </c>
      <c r="Z122" s="112">
        <v>5916</v>
      </c>
      <c r="AB122" s="109" t="str">
        <f>TEXT(Z122,"###,###")</f>
        <v>5,916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67701</v>
      </c>
      <c r="W124" s="112">
        <v>68552</v>
      </c>
      <c r="X124" s="112">
        <v>68590</v>
      </c>
      <c r="Y124" s="112">
        <v>67503</v>
      </c>
      <c r="Z124" s="112">
        <v>69019</v>
      </c>
      <c r="AB124" s="109" t="str">
        <f>TEXT(Z124,"###,###")</f>
        <v>69,019</v>
      </c>
      <c r="AD124" s="127">
        <f>Z124/$Z$7*100</f>
        <v>94.047992151198443</v>
      </c>
    </row>
    <row r="125" spans="19:32" x14ac:dyDescent="0.25">
      <c r="S125" s="101" t="s">
        <v>102</v>
      </c>
      <c r="T125" s="112"/>
      <c r="U125" s="112"/>
      <c r="V125" s="112">
        <v>9807</v>
      </c>
      <c r="W125" s="112">
        <v>10011</v>
      </c>
      <c r="X125" s="112">
        <v>10056</v>
      </c>
      <c r="Y125" s="112">
        <v>10082</v>
      </c>
      <c r="Z125" s="112">
        <v>10278</v>
      </c>
      <c r="AB125" s="109" t="str">
        <f>TEXT(Z125,"###,###")</f>
        <v>10,278</v>
      </c>
      <c r="AD125" s="127">
        <f>Z125/$Z$7*100</f>
        <v>14.005205281589383</v>
      </c>
    </row>
    <row r="127" spans="19:32" x14ac:dyDescent="0.25">
      <c r="S127" s="101" t="s">
        <v>103</v>
      </c>
      <c r="T127" s="112"/>
      <c r="U127" s="112"/>
      <c r="V127" s="112">
        <v>36615</v>
      </c>
      <c r="W127" s="112">
        <v>36868</v>
      </c>
      <c r="X127" s="112">
        <v>36936</v>
      </c>
      <c r="Y127" s="112">
        <v>36221</v>
      </c>
      <c r="Z127" s="112">
        <v>36713</v>
      </c>
      <c r="AB127" s="109" t="str">
        <f>TEXT(Z127,"###,###")</f>
        <v>36,713</v>
      </c>
      <c r="AD127" s="127">
        <f>Z127/$Z$7*100</f>
        <v>50.026571463610722</v>
      </c>
    </row>
    <row r="128" spans="19:32" x14ac:dyDescent="0.25">
      <c r="S128" s="101" t="s">
        <v>104</v>
      </c>
      <c r="T128" s="112"/>
      <c r="U128" s="112"/>
      <c r="V128" s="112">
        <v>35762</v>
      </c>
      <c r="W128" s="112">
        <v>36299</v>
      </c>
      <c r="X128" s="112">
        <v>36260</v>
      </c>
      <c r="Y128" s="112">
        <v>35838</v>
      </c>
      <c r="Z128" s="112">
        <v>36646</v>
      </c>
      <c r="AB128" s="109" t="str">
        <f>TEXT(Z128,"###,###")</f>
        <v>36,646</v>
      </c>
      <c r="AD128" s="127">
        <f>Z128/$Z$7*100</f>
        <v>49.935274639922596</v>
      </c>
    </row>
    <row r="130" spans="19:20" x14ac:dyDescent="0.25">
      <c r="S130" s="101" t="s">
        <v>280</v>
      </c>
      <c r="T130" s="127">
        <v>85.986618883453474</v>
      </c>
    </row>
    <row r="131" spans="19:20" x14ac:dyDescent="0.25">
      <c r="S131" s="101" t="s">
        <v>281</v>
      </c>
      <c r="T131" s="127">
        <v>5.9438320138444141</v>
      </c>
    </row>
    <row r="132" spans="19:20" x14ac:dyDescent="0.25">
      <c r="S132" s="101" t="s">
        <v>282</v>
      </c>
      <c r="T132" s="127">
        <v>8.061373267744969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13BD00F-0C42-484A-BDB8-A2426D68CB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68533BD-2158-493D-AC22-18E66D9C5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3E954A-4613-44CE-BB70-B432F019A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54D848D-64E7-4261-AC3C-CBD5A9930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AD483-9F91-4C8F-BD01-74953390E5A9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157</v>
      </c>
      <c r="T1" s="99"/>
      <c r="U1" s="99"/>
      <c r="V1" s="99"/>
      <c r="W1" s="99"/>
      <c r="X1" s="99"/>
      <c r="Y1" s="100" t="s">
        <v>247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157</v>
      </c>
      <c r="Y3" s="105" t="s">
        <v>247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8.49 Monash,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142849</v>
      </c>
      <c r="W4" s="108">
        <v>148972</v>
      </c>
      <c r="X4" s="108">
        <v>149850</v>
      </c>
      <c r="Y4" s="108">
        <v>152283</v>
      </c>
      <c r="Z4" s="108">
        <v>171360</v>
      </c>
      <c r="AB4" s="109" t="str">
        <f>TEXT(Z4,"###,###")</f>
        <v>171,360</v>
      </c>
      <c r="AD4" s="110">
        <f>Z4/Y4-1</f>
        <v>0.12527333976872002</v>
      </c>
      <c r="AF4" s="110">
        <f>Z4/V4-1</f>
        <v>0.19958837653746264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74168</v>
      </c>
      <c r="W5" s="108">
        <v>77171</v>
      </c>
      <c r="X5" s="108">
        <v>78492</v>
      </c>
      <c r="Y5" s="108">
        <v>79288</v>
      </c>
      <c r="Z5" s="108">
        <v>88251</v>
      </c>
      <c r="AB5" s="109" t="str">
        <f>TEXT(Z5,"###,###")</f>
        <v>88,251</v>
      </c>
      <c r="AD5" s="110">
        <f t="shared" ref="AD5:AD9" si="0">Z5/Y5-1</f>
        <v>0.11304358793260016</v>
      </c>
      <c r="AF5" s="110">
        <f t="shared" ref="AF5:AF9" si="1">Z5/V5-1</f>
        <v>0.18987973249919099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68674</v>
      </c>
      <c r="W6" s="108">
        <v>71803</v>
      </c>
      <c r="X6" s="108">
        <v>71358</v>
      </c>
      <c r="Y6" s="108">
        <v>72947</v>
      </c>
      <c r="Z6" s="108">
        <v>83062</v>
      </c>
      <c r="AB6" s="109" t="str">
        <f>TEXT(Z6,"###,###")</f>
        <v>83,062</v>
      </c>
      <c r="AD6" s="110">
        <f t="shared" si="0"/>
        <v>0.13866231647634586</v>
      </c>
      <c r="AF6" s="110">
        <f t="shared" si="1"/>
        <v>0.20951160555668813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102083</v>
      </c>
      <c r="W7" s="108">
        <v>105086</v>
      </c>
      <c r="X7" s="108">
        <v>107032</v>
      </c>
      <c r="Y7" s="108">
        <v>105971</v>
      </c>
      <c r="Z7" s="108">
        <v>110822</v>
      </c>
      <c r="AB7" s="109" t="str">
        <f>TEXT(Z7,"###,###")</f>
        <v>110,822</v>
      </c>
      <c r="AD7" s="110">
        <f t="shared" si="0"/>
        <v>4.5776674750639401E-2</v>
      </c>
      <c r="AF7" s="110">
        <f t="shared" si="1"/>
        <v>8.5606810144686296E-2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171,360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110,822</v>
      </c>
      <c r="P8" s="67"/>
      <c r="S8" s="107" t="s">
        <v>83</v>
      </c>
      <c r="T8" s="108"/>
      <c r="U8" s="108"/>
      <c r="V8" s="108">
        <v>42340</v>
      </c>
      <c r="W8" s="108">
        <v>42009.11</v>
      </c>
      <c r="X8" s="108">
        <v>42448.86</v>
      </c>
      <c r="Y8" s="108">
        <v>45205.5</v>
      </c>
      <c r="Z8" s="108">
        <v>45463.66</v>
      </c>
      <c r="AB8" s="109" t="str">
        <f>TEXT(Z8,"$###,###")</f>
        <v>$45,464</v>
      </c>
      <c r="AD8" s="110">
        <f t="shared" si="0"/>
        <v>5.7108095253897151E-3</v>
      </c>
      <c r="AF8" s="110">
        <f t="shared" si="1"/>
        <v>7.3775625885687424E-2</v>
      </c>
    </row>
    <row r="9" spans="1:32" x14ac:dyDescent="0.25">
      <c r="A9" s="30" t="s">
        <v>14</v>
      </c>
      <c r="B9" s="71"/>
      <c r="C9" s="72"/>
      <c r="D9" s="73">
        <f>AD104</f>
        <v>79.534313725490193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51.98606774828103</v>
      </c>
      <c r="P9" s="74" t="s">
        <v>84</v>
      </c>
      <c r="S9" s="107" t="s">
        <v>7</v>
      </c>
      <c r="T9" s="108"/>
      <c r="U9" s="108"/>
      <c r="V9" s="108">
        <v>6081233434</v>
      </c>
      <c r="W9" s="108">
        <v>6397507666</v>
      </c>
      <c r="X9" s="108">
        <v>6707496040</v>
      </c>
      <c r="Y9" s="108">
        <v>7058687097</v>
      </c>
      <c r="Z9" s="108">
        <v>7744872856</v>
      </c>
      <c r="AB9" s="109" t="str">
        <f>TEXT(Z9/1000000,"$#,###.0")&amp;" mil"</f>
        <v>$7,744.9 mil</v>
      </c>
      <c r="AD9" s="110">
        <f t="shared" si="0"/>
        <v>9.7211528088790633E-2</v>
      </c>
      <c r="AF9" s="110">
        <f t="shared" si="1"/>
        <v>0.27356940661061291</v>
      </c>
    </row>
    <row r="10" spans="1:32" x14ac:dyDescent="0.25">
      <c r="A10" s="30" t="s">
        <v>17</v>
      </c>
      <c r="B10" s="71"/>
      <c r="C10" s="72"/>
      <c r="D10" s="73">
        <f>AD105</f>
        <v>14.005018674136322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47.972424247893017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84.605042320116937</v>
      </c>
      <c r="P11" s="74" t="s">
        <v>84</v>
      </c>
      <c r="S11" s="107" t="s">
        <v>29</v>
      </c>
      <c r="T11" s="112"/>
      <c r="U11" s="112"/>
      <c r="V11" s="112">
        <v>128357</v>
      </c>
      <c r="W11" s="112">
        <v>133581</v>
      </c>
      <c r="X11" s="112">
        <v>133590</v>
      </c>
      <c r="Y11" s="112">
        <v>135430</v>
      </c>
      <c r="Z11" s="112">
        <v>154297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6.3065095378174005</v>
      </c>
      <c r="P12" s="74" t="s">
        <v>84</v>
      </c>
      <c r="S12" s="107" t="s">
        <v>30</v>
      </c>
      <c r="T12" s="112"/>
      <c r="U12" s="112"/>
      <c r="V12" s="112">
        <v>14488</v>
      </c>
      <c r="W12" s="112">
        <v>15394</v>
      </c>
      <c r="X12" s="112">
        <v>16258</v>
      </c>
      <c r="Y12" s="112">
        <v>16853</v>
      </c>
      <c r="Z12" s="112">
        <v>17066</v>
      </c>
    </row>
    <row r="13" spans="1:32" ht="15" customHeight="1" x14ac:dyDescent="0.25">
      <c r="A13" s="30" t="s">
        <v>19</v>
      </c>
      <c r="B13" s="72"/>
      <c r="C13" s="72"/>
      <c r="D13" s="73">
        <f>AD108</f>
        <v>14.873366013071895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9.090252837884174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13.794934640522877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20.973389355742299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21.013165374793587</v>
      </c>
      <c r="P15" s="74" t="s">
        <v>84</v>
      </c>
      <c r="S15" s="115" t="s">
        <v>60</v>
      </c>
      <c r="T15" s="115"/>
      <c r="U15" s="116"/>
      <c r="V15" s="116">
        <v>480</v>
      </c>
      <c r="W15" s="116">
        <v>529</v>
      </c>
      <c r="X15" s="116">
        <v>477</v>
      </c>
      <c r="Y15" s="112">
        <v>457</v>
      </c>
      <c r="Z15" s="112">
        <v>393</v>
      </c>
      <c r="AB15" s="117">
        <f t="shared" ref="AB15:AB34" si="2">IF(Z15="np",0,Z15/$Z$34)</f>
        <v>2.2933638337106978E-3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43.897058823529413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78.986834625206413</v>
      </c>
      <c r="P16" s="37" t="s">
        <v>84</v>
      </c>
      <c r="S16" s="115" t="s">
        <v>61</v>
      </c>
      <c r="T16" s="115"/>
      <c r="U16" s="116"/>
      <c r="V16" s="116">
        <v>124</v>
      </c>
      <c r="W16" s="116">
        <v>133</v>
      </c>
      <c r="X16" s="116">
        <v>181</v>
      </c>
      <c r="Y16" s="112">
        <v>142</v>
      </c>
      <c r="Z16" s="112">
        <v>148</v>
      </c>
      <c r="AB16" s="117">
        <f t="shared" si="2"/>
        <v>8.6365864475619147E-4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7575</v>
      </c>
      <c r="W17" s="116">
        <v>7768</v>
      </c>
      <c r="X17" s="116">
        <v>7446</v>
      </c>
      <c r="Y17" s="112">
        <v>7557</v>
      </c>
      <c r="Z17" s="112">
        <v>8304</v>
      </c>
      <c r="AB17" s="117">
        <f t="shared" si="2"/>
        <v>4.8458252608482529E-2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771</v>
      </c>
      <c r="W18" s="116">
        <v>777</v>
      </c>
      <c r="X18" s="116">
        <v>765</v>
      </c>
      <c r="Y18" s="112">
        <v>826</v>
      </c>
      <c r="Z18" s="112">
        <v>868</v>
      </c>
      <c r="AB18" s="117">
        <f t="shared" si="2"/>
        <v>5.0652412408673936E-3</v>
      </c>
    </row>
    <row r="19" spans="1:28" x14ac:dyDescent="0.25">
      <c r="A19" s="63" t="str">
        <f>$S$1&amp;" ("&amp;$V$2&amp;" to "&amp;$Z$2&amp;")"</f>
        <v>Monash (2017-18 to 2021-22)</v>
      </c>
      <c r="B19" s="63"/>
      <c r="C19" s="63"/>
      <c r="D19" s="63"/>
      <c r="E19" s="63"/>
      <c r="F19" s="63"/>
      <c r="G19" s="63" t="str">
        <f>$S$1&amp;" ("&amp;$V$2&amp;" to "&amp;$Z$2&amp;")"</f>
        <v>Monash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6465</v>
      </c>
      <c r="W19" s="116">
        <v>6761</v>
      </c>
      <c r="X19" s="116">
        <v>6699</v>
      </c>
      <c r="Y19" s="112">
        <v>6948</v>
      </c>
      <c r="Z19" s="112">
        <v>7625</v>
      </c>
      <c r="AB19" s="117">
        <f t="shared" si="2"/>
        <v>4.4495926799094324E-2</v>
      </c>
    </row>
    <row r="20" spans="1:28" x14ac:dyDescent="0.25">
      <c r="S20" s="115" t="s">
        <v>65</v>
      </c>
      <c r="T20" s="115"/>
      <c r="U20" s="116"/>
      <c r="V20" s="116">
        <v>7686</v>
      </c>
      <c r="W20" s="116">
        <v>7847</v>
      </c>
      <c r="X20" s="116">
        <v>7596</v>
      </c>
      <c r="Y20" s="112">
        <v>7599</v>
      </c>
      <c r="Z20" s="112">
        <v>7842</v>
      </c>
      <c r="AB20" s="117">
        <f t="shared" si="2"/>
        <v>4.5762237109311175E-2</v>
      </c>
    </row>
    <row r="21" spans="1:28" x14ac:dyDescent="0.25">
      <c r="S21" s="115" t="s">
        <v>66</v>
      </c>
      <c r="T21" s="115"/>
      <c r="U21" s="116"/>
      <c r="V21" s="116">
        <v>13510</v>
      </c>
      <c r="W21" s="116">
        <v>13986</v>
      </c>
      <c r="X21" s="116">
        <v>14589</v>
      </c>
      <c r="Y21" s="112">
        <v>15211</v>
      </c>
      <c r="Z21" s="112">
        <v>18070</v>
      </c>
      <c r="AB21" s="117">
        <f t="shared" si="2"/>
        <v>0.1054480520996242</v>
      </c>
    </row>
    <row r="22" spans="1:28" x14ac:dyDescent="0.25">
      <c r="S22" s="115" t="s">
        <v>67</v>
      </c>
      <c r="T22" s="115"/>
      <c r="U22" s="116"/>
      <c r="V22" s="116">
        <v>10430</v>
      </c>
      <c r="W22" s="116">
        <v>11600</v>
      </c>
      <c r="X22" s="116">
        <v>11935</v>
      </c>
      <c r="Y22" s="112">
        <v>11796</v>
      </c>
      <c r="Z22" s="112">
        <v>15066</v>
      </c>
      <c r="AB22" s="117">
        <f t="shared" si="2"/>
        <v>8.7918115823626894E-2</v>
      </c>
    </row>
    <row r="23" spans="1:28" x14ac:dyDescent="0.25">
      <c r="S23" s="115" t="s">
        <v>68</v>
      </c>
      <c r="T23" s="115"/>
      <c r="U23" s="116"/>
      <c r="V23" s="116">
        <v>4310</v>
      </c>
      <c r="W23" s="116">
        <v>4581</v>
      </c>
      <c r="X23" s="116">
        <v>4830</v>
      </c>
      <c r="Y23" s="112">
        <v>5301</v>
      </c>
      <c r="Z23" s="112">
        <v>5918</v>
      </c>
      <c r="AB23" s="117">
        <f t="shared" si="2"/>
        <v>3.4534674727480681E-2</v>
      </c>
    </row>
    <row r="24" spans="1:28" x14ac:dyDescent="0.25">
      <c r="S24" s="115" t="s">
        <v>69</v>
      </c>
      <c r="T24" s="115"/>
      <c r="U24" s="116"/>
      <c r="V24" s="116">
        <v>2976</v>
      </c>
      <c r="W24" s="116">
        <v>3035</v>
      </c>
      <c r="X24" s="116">
        <v>2954</v>
      </c>
      <c r="Y24" s="112">
        <v>2681</v>
      </c>
      <c r="Z24" s="112">
        <v>3147</v>
      </c>
      <c r="AB24" s="117">
        <f t="shared" si="2"/>
        <v>1.8364417263836044E-2</v>
      </c>
    </row>
    <row r="25" spans="1:28" x14ac:dyDescent="0.25">
      <c r="S25" s="115" t="s">
        <v>70</v>
      </c>
      <c r="T25" s="115"/>
      <c r="U25" s="116"/>
      <c r="V25" s="116">
        <v>7271</v>
      </c>
      <c r="W25" s="116">
        <v>7361</v>
      </c>
      <c r="X25" s="116">
        <v>7632</v>
      </c>
      <c r="Y25" s="112">
        <v>7857</v>
      </c>
      <c r="Z25" s="112">
        <v>9171</v>
      </c>
      <c r="AB25" s="117">
        <f t="shared" si="2"/>
        <v>5.3517658317966434E-2</v>
      </c>
    </row>
    <row r="26" spans="1:28" x14ac:dyDescent="0.25">
      <c r="S26" s="115" t="s">
        <v>71</v>
      </c>
      <c r="T26" s="115"/>
      <c r="U26" s="116"/>
      <c r="V26" s="116">
        <v>2784</v>
      </c>
      <c r="W26" s="116">
        <v>2724</v>
      </c>
      <c r="X26" s="116">
        <v>2723</v>
      </c>
      <c r="Y26" s="112">
        <v>2681</v>
      </c>
      <c r="Z26" s="112">
        <v>2839</v>
      </c>
      <c r="AB26" s="117">
        <f t="shared" si="2"/>
        <v>1.6567073597721808E-2</v>
      </c>
    </row>
    <row r="27" spans="1:28" x14ac:dyDescent="0.25">
      <c r="S27" s="115" t="s">
        <v>72</v>
      </c>
      <c r="T27" s="115"/>
      <c r="U27" s="116"/>
      <c r="V27" s="116">
        <v>15738</v>
      </c>
      <c r="W27" s="116">
        <v>16550</v>
      </c>
      <c r="X27" s="116">
        <v>16569</v>
      </c>
      <c r="Y27" s="112">
        <v>16947</v>
      </c>
      <c r="Z27" s="112">
        <v>19082</v>
      </c>
      <c r="AB27" s="117">
        <f t="shared" si="2"/>
        <v>0.11135360985971382</v>
      </c>
    </row>
    <row r="28" spans="1:28" x14ac:dyDescent="0.25">
      <c r="S28" s="115" t="s">
        <v>73</v>
      </c>
      <c r="T28" s="115"/>
      <c r="U28" s="116"/>
      <c r="V28" s="116">
        <v>14955</v>
      </c>
      <c r="W28" s="116">
        <v>16075</v>
      </c>
      <c r="X28" s="116">
        <v>16465</v>
      </c>
      <c r="Y28" s="112">
        <v>16839</v>
      </c>
      <c r="Z28" s="112">
        <v>18120</v>
      </c>
      <c r="AB28" s="117">
        <f t="shared" si="2"/>
        <v>0.10573982866879858</v>
      </c>
    </row>
    <row r="29" spans="1:28" x14ac:dyDescent="0.25">
      <c r="S29" s="115" t="s">
        <v>74</v>
      </c>
      <c r="T29" s="115"/>
      <c r="U29" s="116"/>
      <c r="V29" s="116">
        <v>4525</v>
      </c>
      <c r="W29" s="116">
        <v>7813</v>
      </c>
      <c r="X29" s="116">
        <v>4991</v>
      </c>
      <c r="Y29" s="112">
        <v>5098</v>
      </c>
      <c r="Z29" s="112">
        <v>6219</v>
      </c>
      <c r="AB29" s="117">
        <f t="shared" si="2"/>
        <v>3.6291169673910509E-2</v>
      </c>
    </row>
    <row r="30" spans="1:28" x14ac:dyDescent="0.25">
      <c r="S30" s="115" t="s">
        <v>75</v>
      </c>
      <c r="T30" s="115"/>
      <c r="U30" s="116"/>
      <c r="V30" s="116">
        <v>13495</v>
      </c>
      <c r="W30" s="116">
        <v>11925</v>
      </c>
      <c r="X30" s="116">
        <v>14190</v>
      </c>
      <c r="Y30" s="112">
        <v>13438</v>
      </c>
      <c r="Z30" s="112">
        <v>14648</v>
      </c>
      <c r="AB30" s="117">
        <f t="shared" si="2"/>
        <v>8.5478863705329006E-2</v>
      </c>
    </row>
    <row r="31" spans="1:28" x14ac:dyDescent="0.25">
      <c r="S31" s="115" t="s">
        <v>76</v>
      </c>
      <c r="T31" s="115"/>
      <c r="U31" s="116"/>
      <c r="V31" s="116">
        <v>15652</v>
      </c>
      <c r="W31" s="116">
        <v>16315</v>
      </c>
      <c r="X31" s="116">
        <v>16925</v>
      </c>
      <c r="Y31" s="112">
        <v>18780</v>
      </c>
      <c r="Z31" s="112">
        <v>21897</v>
      </c>
      <c r="AB31" s="117">
        <f t="shared" si="2"/>
        <v>0.12778063070423193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2533</v>
      </c>
      <c r="W32" s="116">
        <v>2655</v>
      </c>
      <c r="X32" s="116">
        <v>2793</v>
      </c>
      <c r="Y32" s="112">
        <v>2738</v>
      </c>
      <c r="Z32" s="112">
        <v>3044</v>
      </c>
      <c r="AB32" s="117">
        <f t="shared" si="2"/>
        <v>1.7763357531336805E-2</v>
      </c>
    </row>
    <row r="33" spans="19:32" x14ac:dyDescent="0.25">
      <c r="S33" s="115" t="s">
        <v>78</v>
      </c>
      <c r="T33" s="115"/>
      <c r="U33" s="116"/>
      <c r="V33" s="116">
        <v>4485</v>
      </c>
      <c r="W33" s="116">
        <v>4751</v>
      </c>
      <c r="X33" s="116">
        <v>4849</v>
      </c>
      <c r="Y33" s="112">
        <v>4954</v>
      </c>
      <c r="Z33" s="112">
        <v>5129</v>
      </c>
      <c r="AB33" s="117">
        <f t="shared" si="2"/>
        <v>2.9930440465908825E-2</v>
      </c>
    </row>
    <row r="34" spans="19:32" x14ac:dyDescent="0.25">
      <c r="S34" s="118" t="s">
        <v>53</v>
      </c>
      <c r="T34" s="118"/>
      <c r="U34" s="119"/>
      <c r="V34" s="119">
        <v>142849</v>
      </c>
      <c r="W34" s="119">
        <v>148973</v>
      </c>
      <c r="X34" s="119">
        <v>149850</v>
      </c>
      <c r="Y34" s="120">
        <v>152283</v>
      </c>
      <c r="Z34" s="120">
        <v>171364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86082</v>
      </c>
      <c r="W37" s="112">
        <v>87079</v>
      </c>
      <c r="X37" s="112">
        <v>88900</v>
      </c>
      <c r="Y37" s="112">
        <v>87247</v>
      </c>
      <c r="Z37" s="112">
        <v>87534</v>
      </c>
      <c r="AB37" s="132">
        <f>Z37/Z40*100</f>
        <v>78.986834625206413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16000</v>
      </c>
      <c r="W38" s="112">
        <v>18006</v>
      </c>
      <c r="X38" s="112">
        <v>18130</v>
      </c>
      <c r="Y38" s="112">
        <v>18726</v>
      </c>
      <c r="Z38" s="112">
        <v>23287</v>
      </c>
      <c r="AB38" s="132">
        <f>Z38/Z40*100</f>
        <v>21.013165374793587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102082</v>
      </c>
      <c r="W40" s="112">
        <v>105085</v>
      </c>
      <c r="X40" s="112">
        <v>107030</v>
      </c>
      <c r="Y40" s="112">
        <v>105973</v>
      </c>
      <c r="Z40" s="112">
        <v>110821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18</v>
      </c>
      <c r="W44" s="112">
        <v>25</v>
      </c>
      <c r="X44" s="112">
        <v>28</v>
      </c>
      <c r="Y44" s="112">
        <v>29</v>
      </c>
      <c r="Z44" s="112">
        <v>24</v>
      </c>
    </row>
    <row r="45" spans="19:32" x14ac:dyDescent="0.25">
      <c r="S45" s="115" t="s">
        <v>37</v>
      </c>
      <c r="T45" s="115"/>
      <c r="U45" s="112"/>
      <c r="V45" s="112">
        <v>748</v>
      </c>
      <c r="W45" s="112">
        <v>898</v>
      </c>
      <c r="X45" s="112">
        <v>888</v>
      </c>
      <c r="Y45" s="112">
        <v>947</v>
      </c>
      <c r="Z45" s="112">
        <v>1489</v>
      </c>
    </row>
    <row r="46" spans="19:32" x14ac:dyDescent="0.25">
      <c r="S46" s="115" t="s">
        <v>38</v>
      </c>
      <c r="T46" s="115"/>
      <c r="U46" s="112"/>
      <c r="V46" s="112">
        <v>3326</v>
      </c>
      <c r="W46" s="112">
        <v>3697</v>
      </c>
      <c r="X46" s="112">
        <v>3631</v>
      </c>
      <c r="Y46" s="112">
        <v>3571</v>
      </c>
      <c r="Z46" s="112">
        <v>4969</v>
      </c>
    </row>
    <row r="47" spans="19:32" x14ac:dyDescent="0.25">
      <c r="S47" s="115" t="s">
        <v>39</v>
      </c>
      <c r="T47" s="115"/>
      <c r="U47" s="112"/>
      <c r="V47" s="112">
        <v>9160</v>
      </c>
      <c r="W47" s="112">
        <v>9797</v>
      </c>
      <c r="X47" s="112">
        <v>9791</v>
      </c>
      <c r="Y47" s="112">
        <v>9620</v>
      </c>
      <c r="Z47" s="112">
        <v>10655</v>
      </c>
    </row>
    <row r="48" spans="19:32" x14ac:dyDescent="0.25">
      <c r="S48" s="115" t="s">
        <v>40</v>
      </c>
      <c r="T48" s="115"/>
      <c r="U48" s="112"/>
      <c r="V48" s="112">
        <v>11753</v>
      </c>
      <c r="W48" s="112">
        <v>12895</v>
      </c>
      <c r="X48" s="112">
        <v>13726</v>
      </c>
      <c r="Y48" s="112">
        <v>14421</v>
      </c>
      <c r="Z48" s="112">
        <v>15976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9155</v>
      </c>
      <c r="W49" s="112">
        <v>9292</v>
      </c>
      <c r="X49" s="112">
        <v>9626</v>
      </c>
      <c r="Y49" s="112">
        <v>9765</v>
      </c>
      <c r="Z49" s="112">
        <v>10771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Monash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8112</v>
      </c>
      <c r="W50" s="112">
        <v>8381</v>
      </c>
      <c r="X50" s="112">
        <v>8501</v>
      </c>
      <c r="Y50" s="112">
        <v>8453</v>
      </c>
      <c r="Z50" s="112">
        <v>9311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6883</v>
      </c>
      <c r="W51" s="112">
        <v>7153</v>
      </c>
      <c r="X51" s="112">
        <v>7252</v>
      </c>
      <c r="Y51" s="112">
        <v>7345</v>
      </c>
      <c r="Z51" s="112">
        <v>8073</v>
      </c>
    </row>
    <row r="52" spans="1:26" ht="15" customHeight="1" x14ac:dyDescent="0.25">
      <c r="S52" s="115" t="s">
        <v>44</v>
      </c>
      <c r="T52" s="115"/>
      <c r="U52" s="112"/>
      <c r="V52" s="112">
        <v>6833</v>
      </c>
      <c r="W52" s="112">
        <v>6682</v>
      </c>
      <c r="X52" s="112">
        <v>6634</v>
      </c>
      <c r="Y52" s="112">
        <v>6564</v>
      </c>
      <c r="Z52" s="112">
        <v>6960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5809</v>
      </c>
      <c r="W53" s="112">
        <v>5707</v>
      </c>
      <c r="X53" s="112">
        <v>5751</v>
      </c>
      <c r="Y53" s="112">
        <v>5876</v>
      </c>
      <c r="Z53" s="112">
        <v>6451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4938</v>
      </c>
      <c r="W54" s="112">
        <v>5163</v>
      </c>
      <c r="X54" s="112">
        <v>5022</v>
      </c>
      <c r="Y54" s="112">
        <v>5083</v>
      </c>
      <c r="Z54" s="112">
        <v>5455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3626</v>
      </c>
      <c r="W55" s="112">
        <v>3666</v>
      </c>
      <c r="X55" s="112">
        <v>3770</v>
      </c>
      <c r="Y55" s="112">
        <v>3727</v>
      </c>
      <c r="Z55" s="112">
        <v>4006</v>
      </c>
    </row>
    <row r="56" spans="1:26" ht="15" customHeight="1" x14ac:dyDescent="0.25">
      <c r="S56" s="115" t="s">
        <v>48</v>
      </c>
      <c r="T56" s="115"/>
      <c r="U56" s="112"/>
      <c r="V56" s="112">
        <v>1976</v>
      </c>
      <c r="W56" s="112">
        <v>1983</v>
      </c>
      <c r="X56" s="112">
        <v>2054</v>
      </c>
      <c r="Y56" s="112">
        <v>2136</v>
      </c>
      <c r="Z56" s="112">
        <v>2248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953</v>
      </c>
      <c r="W57" s="112">
        <v>975</v>
      </c>
      <c r="X57" s="112">
        <v>965</v>
      </c>
      <c r="Y57" s="112">
        <v>949</v>
      </c>
      <c r="Z57" s="112">
        <v>1021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453</v>
      </c>
      <c r="W58" s="112">
        <v>460</v>
      </c>
      <c r="X58" s="112">
        <v>450</v>
      </c>
      <c r="Y58" s="112">
        <v>428</v>
      </c>
      <c r="Z58" s="112">
        <v>463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254</v>
      </c>
      <c r="W59" s="112">
        <v>244</v>
      </c>
      <c r="X59" s="112">
        <v>244</v>
      </c>
      <c r="Y59" s="112">
        <v>231</v>
      </c>
      <c r="Z59" s="112">
        <v>217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164</v>
      </c>
      <c r="W60" s="112">
        <v>154</v>
      </c>
      <c r="X60" s="112">
        <v>161</v>
      </c>
      <c r="Y60" s="112">
        <v>143</v>
      </c>
      <c r="Z60" s="112">
        <v>154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74166</v>
      </c>
      <c r="W61" s="112">
        <v>77168</v>
      </c>
      <c r="X61" s="112">
        <v>78496</v>
      </c>
      <c r="Y61" s="112">
        <v>79288</v>
      </c>
      <c r="Z61" s="112">
        <v>88249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19</v>
      </c>
      <c r="X63" s="112">
        <v>19</v>
      </c>
      <c r="Y63" s="112">
        <v>23</v>
      </c>
      <c r="Z63" s="112">
        <v>36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957</v>
      </c>
      <c r="W64" s="112">
        <v>1121</v>
      </c>
      <c r="X64" s="112">
        <v>1059</v>
      </c>
      <c r="Y64" s="112">
        <v>1117</v>
      </c>
      <c r="Z64" s="112">
        <v>1795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Monash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3579</v>
      </c>
      <c r="W65" s="112">
        <v>3950</v>
      </c>
      <c r="X65" s="112">
        <v>3636</v>
      </c>
      <c r="Y65" s="112">
        <v>3846</v>
      </c>
      <c r="Z65" s="112">
        <v>5236</v>
      </c>
    </row>
    <row r="66" spans="1:26" x14ac:dyDescent="0.25">
      <c r="S66" s="115" t="s">
        <v>39</v>
      </c>
      <c r="T66" s="115"/>
      <c r="U66" s="112"/>
      <c r="V66" s="112">
        <v>8185</v>
      </c>
      <c r="W66" s="112">
        <v>8875</v>
      </c>
      <c r="X66" s="112">
        <v>8491</v>
      </c>
      <c r="Y66" s="112">
        <v>8361</v>
      </c>
      <c r="Z66" s="112">
        <v>10128</v>
      </c>
    </row>
    <row r="67" spans="1:26" x14ac:dyDescent="0.25">
      <c r="S67" s="115" t="s">
        <v>40</v>
      </c>
      <c r="T67" s="115"/>
      <c r="U67" s="112"/>
      <c r="V67" s="112">
        <v>9899</v>
      </c>
      <c r="W67" s="112">
        <v>10563</v>
      </c>
      <c r="X67" s="112">
        <v>10596</v>
      </c>
      <c r="Y67" s="112">
        <v>10924</v>
      </c>
      <c r="Z67" s="112">
        <v>12101</v>
      </c>
    </row>
    <row r="68" spans="1:26" x14ac:dyDescent="0.25">
      <c r="S68" s="115" t="s">
        <v>41</v>
      </c>
      <c r="T68" s="115"/>
      <c r="U68" s="112"/>
      <c r="V68" s="112">
        <v>8176</v>
      </c>
      <c r="W68" s="112">
        <v>8316</v>
      </c>
      <c r="X68" s="112">
        <v>8533</v>
      </c>
      <c r="Y68" s="112">
        <v>8833</v>
      </c>
      <c r="Z68" s="112">
        <v>9989</v>
      </c>
    </row>
    <row r="69" spans="1:26" x14ac:dyDescent="0.25">
      <c r="S69" s="115" t="s">
        <v>42</v>
      </c>
      <c r="T69" s="115"/>
      <c r="U69" s="112"/>
      <c r="V69" s="112">
        <v>7324</v>
      </c>
      <c r="W69" s="112">
        <v>7680</v>
      </c>
      <c r="X69" s="112">
        <v>7740</v>
      </c>
      <c r="Y69" s="112">
        <v>8013</v>
      </c>
      <c r="Z69" s="112">
        <v>9031</v>
      </c>
    </row>
    <row r="70" spans="1:26" x14ac:dyDescent="0.25">
      <c r="S70" s="115" t="s">
        <v>43</v>
      </c>
      <c r="T70" s="115"/>
      <c r="U70" s="112"/>
      <c r="V70" s="112">
        <v>6466</v>
      </c>
      <c r="W70" s="112">
        <v>6636</v>
      </c>
      <c r="X70" s="112">
        <v>6747</v>
      </c>
      <c r="Y70" s="112">
        <v>7090</v>
      </c>
      <c r="Z70" s="112">
        <v>8047</v>
      </c>
    </row>
    <row r="71" spans="1:26" x14ac:dyDescent="0.25">
      <c r="S71" s="115" t="s">
        <v>44</v>
      </c>
      <c r="T71" s="115"/>
      <c r="U71" s="112"/>
      <c r="V71" s="112">
        <v>7038</v>
      </c>
      <c r="W71" s="112">
        <v>7065</v>
      </c>
      <c r="X71" s="112">
        <v>6851</v>
      </c>
      <c r="Y71" s="112">
        <v>6740</v>
      </c>
      <c r="Z71" s="112">
        <v>7132</v>
      </c>
    </row>
    <row r="72" spans="1:26" x14ac:dyDescent="0.25">
      <c r="S72" s="115" t="s">
        <v>45</v>
      </c>
      <c r="T72" s="115"/>
      <c r="U72" s="112"/>
      <c r="V72" s="112">
        <v>5908</v>
      </c>
      <c r="W72" s="112">
        <v>5988</v>
      </c>
      <c r="X72" s="112">
        <v>6080</v>
      </c>
      <c r="Y72" s="112">
        <v>6251</v>
      </c>
      <c r="Z72" s="112">
        <v>7025</v>
      </c>
    </row>
    <row r="73" spans="1:26" x14ac:dyDescent="0.25">
      <c r="S73" s="115" t="s">
        <v>46</v>
      </c>
      <c r="T73" s="115"/>
      <c r="U73" s="112"/>
      <c r="V73" s="112">
        <v>4815</v>
      </c>
      <c r="W73" s="112">
        <v>5054</v>
      </c>
      <c r="X73" s="112">
        <v>4913</v>
      </c>
      <c r="Y73" s="112">
        <v>4976</v>
      </c>
      <c r="Z73" s="112">
        <v>5397</v>
      </c>
    </row>
    <row r="74" spans="1:26" x14ac:dyDescent="0.25">
      <c r="S74" s="115" t="s">
        <v>47</v>
      </c>
      <c r="T74" s="115"/>
      <c r="U74" s="112"/>
      <c r="V74" s="112">
        <v>3117</v>
      </c>
      <c r="W74" s="112">
        <v>3320</v>
      </c>
      <c r="X74" s="112">
        <v>3404</v>
      </c>
      <c r="Y74" s="112">
        <v>3538</v>
      </c>
      <c r="Z74" s="112">
        <v>3754</v>
      </c>
    </row>
    <row r="75" spans="1:26" x14ac:dyDescent="0.25">
      <c r="S75" s="115" t="s">
        <v>48</v>
      </c>
      <c r="T75" s="115"/>
      <c r="U75" s="112"/>
      <c r="V75" s="112">
        <v>1621</v>
      </c>
      <c r="W75" s="112">
        <v>1656</v>
      </c>
      <c r="X75" s="112">
        <v>1722</v>
      </c>
      <c r="Y75" s="112">
        <v>1774</v>
      </c>
      <c r="Z75" s="112">
        <v>1857</v>
      </c>
    </row>
    <row r="76" spans="1:26" x14ac:dyDescent="0.25">
      <c r="S76" s="115" t="s">
        <v>49</v>
      </c>
      <c r="T76" s="115"/>
      <c r="U76" s="112"/>
      <c r="V76" s="112">
        <v>700</v>
      </c>
      <c r="W76" s="112">
        <v>761</v>
      </c>
      <c r="X76" s="112">
        <v>751</v>
      </c>
      <c r="Y76" s="112">
        <v>710</v>
      </c>
      <c r="Z76" s="112">
        <v>778</v>
      </c>
    </row>
    <row r="77" spans="1:26" x14ac:dyDescent="0.25">
      <c r="S77" s="115" t="s">
        <v>50</v>
      </c>
      <c r="T77" s="115"/>
      <c r="U77" s="112"/>
      <c r="V77" s="112">
        <v>369</v>
      </c>
      <c r="W77" s="112">
        <v>351</v>
      </c>
      <c r="X77" s="112">
        <v>353</v>
      </c>
      <c r="Y77" s="112">
        <v>327</v>
      </c>
      <c r="Z77" s="112">
        <v>341</v>
      </c>
    </row>
    <row r="78" spans="1:26" x14ac:dyDescent="0.25">
      <c r="S78" s="115" t="s">
        <v>51</v>
      </c>
      <c r="T78" s="115"/>
      <c r="U78" s="112"/>
      <c r="V78" s="112">
        <v>245</v>
      </c>
      <c r="W78" s="112">
        <v>207</v>
      </c>
      <c r="X78" s="112">
        <v>193</v>
      </c>
      <c r="Y78" s="112">
        <v>202</v>
      </c>
      <c r="Z78" s="112">
        <v>208</v>
      </c>
    </row>
    <row r="79" spans="1:26" x14ac:dyDescent="0.25">
      <c r="S79" s="115" t="s">
        <v>52</v>
      </c>
      <c r="T79" s="115"/>
      <c r="U79" s="112"/>
      <c r="V79" s="112">
        <v>249</v>
      </c>
      <c r="W79" s="112">
        <v>255</v>
      </c>
      <c r="X79" s="112">
        <v>254</v>
      </c>
      <c r="Y79" s="112">
        <v>222</v>
      </c>
      <c r="Z79" s="112">
        <v>217</v>
      </c>
    </row>
    <row r="80" spans="1:26" x14ac:dyDescent="0.25">
      <c r="S80" s="118" t="s">
        <v>53</v>
      </c>
      <c r="T80" s="118"/>
      <c r="U80" s="112"/>
      <c r="V80" s="112">
        <v>68675</v>
      </c>
      <c r="W80" s="112">
        <v>71800</v>
      </c>
      <c r="X80" s="112">
        <v>71357</v>
      </c>
      <c r="Y80" s="112">
        <v>72947</v>
      </c>
      <c r="Z80" s="112">
        <v>83060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Monash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7531</v>
      </c>
      <c r="W83" s="112">
        <v>7615</v>
      </c>
      <c r="X83" s="112">
        <v>8092</v>
      </c>
      <c r="Y83" s="112">
        <v>8197</v>
      </c>
      <c r="Z83" s="112">
        <v>8207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13358</v>
      </c>
      <c r="W84" s="112">
        <v>13811</v>
      </c>
      <c r="X84" s="112">
        <v>14256</v>
      </c>
      <c r="Y84" s="112">
        <v>14166</v>
      </c>
      <c r="Z84" s="112">
        <v>15185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5919</v>
      </c>
      <c r="W85" s="112">
        <v>6040</v>
      </c>
      <c r="X85" s="112">
        <v>5940</v>
      </c>
      <c r="Y85" s="112">
        <v>5915</v>
      </c>
      <c r="Z85" s="112">
        <v>6109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171,360</v>
      </c>
      <c r="D86" s="96">
        <f t="shared" ref="D86:D91" si="4">AD4</f>
        <v>0.12527333976872002</v>
      </c>
      <c r="E86" s="97">
        <f t="shared" ref="E86:E91" si="5">AD4</f>
        <v>0.12527333976872002</v>
      </c>
      <c r="F86" s="96">
        <f t="shared" ref="F86:F91" si="6">AF4</f>
        <v>0.19958837653746264</v>
      </c>
      <c r="G86" s="97">
        <f t="shared" ref="G86:G91" si="7">AF4</f>
        <v>0.19958837653746264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2435</v>
      </c>
      <c r="W86" s="112">
        <v>2547</v>
      </c>
      <c r="X86" s="112">
        <v>2662</v>
      </c>
      <c r="Y86" s="112">
        <v>2694</v>
      </c>
      <c r="Z86" s="112">
        <v>2977</v>
      </c>
    </row>
    <row r="87" spans="1:30" ht="15" customHeight="1" x14ac:dyDescent="0.25">
      <c r="A87" s="98" t="s">
        <v>4</v>
      </c>
      <c r="B87" s="49"/>
      <c r="C87" s="57" t="str">
        <f t="shared" si="3"/>
        <v>88,251</v>
      </c>
      <c r="D87" s="96">
        <f t="shared" si="4"/>
        <v>0.11304358793260016</v>
      </c>
      <c r="E87" s="97">
        <f t="shared" si="5"/>
        <v>0.11304358793260016</v>
      </c>
      <c r="F87" s="96">
        <f t="shared" si="6"/>
        <v>0.18987973249919099</v>
      </c>
      <c r="G87" s="97">
        <f t="shared" si="7"/>
        <v>0.18987973249919099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3719</v>
      </c>
      <c r="W87" s="112">
        <v>3794</v>
      </c>
      <c r="X87" s="112">
        <v>3740</v>
      </c>
      <c r="Y87" s="112">
        <v>3704</v>
      </c>
      <c r="Z87" s="112">
        <v>3890</v>
      </c>
    </row>
    <row r="88" spans="1:30" ht="15" customHeight="1" x14ac:dyDescent="0.25">
      <c r="A88" s="98" t="s">
        <v>5</v>
      </c>
      <c r="B88" s="49"/>
      <c r="C88" s="57" t="str">
        <f t="shared" si="3"/>
        <v>83,062</v>
      </c>
      <c r="D88" s="96">
        <f t="shared" si="4"/>
        <v>0.13866231647634586</v>
      </c>
      <c r="E88" s="97">
        <f t="shared" si="5"/>
        <v>0.13866231647634586</v>
      </c>
      <c r="F88" s="96">
        <f t="shared" si="6"/>
        <v>0.20951160555668813</v>
      </c>
      <c r="G88" s="97">
        <f t="shared" si="7"/>
        <v>0.20951160555668813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3510</v>
      </c>
      <c r="W88" s="112">
        <v>3607</v>
      </c>
      <c r="X88" s="112">
        <v>3716</v>
      </c>
      <c r="Y88" s="112">
        <v>3660</v>
      </c>
      <c r="Z88" s="112">
        <v>3896</v>
      </c>
    </row>
    <row r="89" spans="1:30" ht="15" customHeight="1" x14ac:dyDescent="0.25">
      <c r="A89" s="49" t="s">
        <v>6</v>
      </c>
      <c r="B89" s="49"/>
      <c r="C89" s="57" t="str">
        <f t="shared" si="3"/>
        <v>110,822</v>
      </c>
      <c r="D89" s="96">
        <f t="shared" si="4"/>
        <v>4.5776674750639401E-2</v>
      </c>
      <c r="E89" s="97">
        <f t="shared" si="5"/>
        <v>4.5776674750639401E-2</v>
      </c>
      <c r="F89" s="96">
        <f t="shared" si="6"/>
        <v>8.5606810144686296E-2</v>
      </c>
      <c r="G89" s="97">
        <f t="shared" si="7"/>
        <v>8.5606810144686296E-2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2310</v>
      </c>
      <c r="W89" s="112">
        <v>2405</v>
      </c>
      <c r="X89" s="112">
        <v>2463</v>
      </c>
      <c r="Y89" s="112">
        <v>2523</v>
      </c>
      <c r="Z89" s="112">
        <v>2574</v>
      </c>
    </row>
    <row r="90" spans="1:30" ht="15" customHeight="1" x14ac:dyDescent="0.25">
      <c r="A90" s="49" t="s">
        <v>96</v>
      </c>
      <c r="B90" s="49"/>
      <c r="C90" s="57" t="str">
        <f t="shared" si="3"/>
        <v>$45,464</v>
      </c>
      <c r="D90" s="96">
        <f t="shared" si="4"/>
        <v>5.7108095253897151E-3</v>
      </c>
      <c r="E90" s="97">
        <f t="shared" si="5"/>
        <v>5.7108095253897151E-3</v>
      </c>
      <c r="F90" s="96">
        <f t="shared" si="6"/>
        <v>7.3775625885687424E-2</v>
      </c>
      <c r="G90" s="97">
        <f t="shared" si="7"/>
        <v>7.3775625885687424E-2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3892</v>
      </c>
      <c r="W90" s="112">
        <v>4271</v>
      </c>
      <c r="X90" s="112">
        <v>4450</v>
      </c>
      <c r="Y90" s="112">
        <v>4300</v>
      </c>
      <c r="Z90" s="112">
        <v>4374</v>
      </c>
    </row>
    <row r="91" spans="1:30" ht="15" customHeight="1" x14ac:dyDescent="0.25">
      <c r="A91" s="49" t="s">
        <v>7</v>
      </c>
      <c r="B91" s="49"/>
      <c r="C91" s="57" t="str">
        <f t="shared" si="3"/>
        <v>$7,744.9 mil</v>
      </c>
      <c r="D91" s="96">
        <f t="shared" si="4"/>
        <v>9.7211528088790633E-2</v>
      </c>
      <c r="E91" s="97">
        <f t="shared" si="5"/>
        <v>9.7211528088790633E-2</v>
      </c>
      <c r="F91" s="96">
        <f t="shared" si="6"/>
        <v>0.27356940661061291</v>
      </c>
      <c r="G91" s="97">
        <f t="shared" si="7"/>
        <v>0.27356940661061291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53419</v>
      </c>
      <c r="W91" s="112">
        <v>54981</v>
      </c>
      <c r="X91" s="112">
        <v>56195</v>
      </c>
      <c r="Y91" s="112">
        <v>55359</v>
      </c>
      <c r="Z91" s="112">
        <v>57614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4729</v>
      </c>
      <c r="W93" s="112">
        <v>4835</v>
      </c>
      <c r="X93" s="112">
        <v>5213</v>
      </c>
      <c r="Y93" s="112">
        <v>5328</v>
      </c>
      <c r="Z93" s="112">
        <v>5406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13016</v>
      </c>
      <c r="W94" s="112">
        <v>13625</v>
      </c>
      <c r="X94" s="112">
        <v>14045</v>
      </c>
      <c r="Y94" s="112">
        <v>14364</v>
      </c>
      <c r="Z94" s="112">
        <v>15183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1368</v>
      </c>
      <c r="W95" s="112">
        <v>1461</v>
      </c>
      <c r="X95" s="112">
        <v>1468</v>
      </c>
      <c r="Y95" s="112">
        <v>1519</v>
      </c>
      <c r="Z95" s="112">
        <v>1629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5183</v>
      </c>
      <c r="W96" s="112">
        <v>5439</v>
      </c>
      <c r="X96" s="112">
        <v>5582</v>
      </c>
      <c r="Y96" s="112">
        <v>5705</v>
      </c>
      <c r="Z96" s="112">
        <v>6168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8826</v>
      </c>
      <c r="W97" s="112">
        <v>8834</v>
      </c>
      <c r="X97" s="112">
        <v>8726</v>
      </c>
      <c r="Y97" s="112">
        <v>8496</v>
      </c>
      <c r="Z97" s="112">
        <v>8856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4678</v>
      </c>
      <c r="W98" s="112">
        <v>4778</v>
      </c>
      <c r="X98" s="112">
        <v>4728</v>
      </c>
      <c r="Y98" s="112">
        <v>4577</v>
      </c>
      <c r="Z98" s="112">
        <v>4889</v>
      </c>
    </row>
    <row r="99" spans="1:32" ht="15" customHeight="1" x14ac:dyDescent="0.25">
      <c r="S99" s="115" t="s">
        <v>197</v>
      </c>
      <c r="T99" s="115"/>
      <c r="U99" s="112"/>
      <c r="V99" s="112">
        <v>347</v>
      </c>
      <c r="W99" s="112">
        <v>388</v>
      </c>
      <c r="X99" s="112">
        <v>390</v>
      </c>
      <c r="Y99" s="112">
        <v>447</v>
      </c>
      <c r="Z99" s="112">
        <v>499</v>
      </c>
    </row>
    <row r="100" spans="1:32" ht="15" customHeight="1" x14ac:dyDescent="0.25">
      <c r="S100" s="115" t="s">
        <v>58</v>
      </c>
      <c r="T100" s="115"/>
      <c r="U100" s="112"/>
      <c r="V100" s="112">
        <v>2099</v>
      </c>
      <c r="W100" s="112">
        <v>2183</v>
      </c>
      <c r="X100" s="112">
        <v>2263</v>
      </c>
      <c r="Y100" s="112">
        <v>2231</v>
      </c>
      <c r="Z100" s="112">
        <v>2393</v>
      </c>
    </row>
    <row r="101" spans="1:32" x14ac:dyDescent="0.25">
      <c r="A101" s="18"/>
      <c r="S101" s="118" t="s">
        <v>53</v>
      </c>
      <c r="T101" s="118"/>
      <c r="U101" s="112"/>
      <c r="V101" s="112">
        <v>48659</v>
      </c>
      <c r="W101" s="112">
        <v>50110</v>
      </c>
      <c r="X101" s="112">
        <v>50831</v>
      </c>
      <c r="Y101" s="112">
        <v>50569</v>
      </c>
      <c r="Z101" s="112">
        <v>53162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111373</v>
      </c>
      <c r="W104" s="112">
        <v>115006</v>
      </c>
      <c r="X104" s="112">
        <v>119624</v>
      </c>
      <c r="Y104" s="112">
        <v>119064</v>
      </c>
      <c r="Z104" s="112">
        <v>136290</v>
      </c>
      <c r="AB104" s="109" t="str">
        <f>TEXT(Z104,"###,###")</f>
        <v>136,290</v>
      </c>
      <c r="AD104" s="130">
        <f>Z104/($Z$4)*100</f>
        <v>79.534313725490193</v>
      </c>
      <c r="AF104" s="109"/>
    </row>
    <row r="105" spans="1:32" x14ac:dyDescent="0.25">
      <c r="S105" s="115" t="s">
        <v>17</v>
      </c>
      <c r="T105" s="115"/>
      <c r="U105" s="112"/>
      <c r="V105" s="112">
        <v>21288</v>
      </c>
      <c r="W105" s="112">
        <v>22785</v>
      </c>
      <c r="X105" s="112">
        <v>21743</v>
      </c>
      <c r="Y105" s="112">
        <v>21294</v>
      </c>
      <c r="Z105" s="112">
        <v>23999</v>
      </c>
      <c r="AB105" s="109" t="str">
        <f>TEXT(Z105,"###,###")</f>
        <v>23,999</v>
      </c>
      <c r="AD105" s="130">
        <f>Z105/($Z$4)*100</f>
        <v>14.005018674136322</v>
      </c>
      <c r="AF105" s="109"/>
    </row>
    <row r="106" spans="1:32" x14ac:dyDescent="0.25">
      <c r="S106" s="118" t="s">
        <v>53</v>
      </c>
      <c r="T106" s="118"/>
      <c r="U106" s="120"/>
      <c r="V106" s="120">
        <v>132661</v>
      </c>
      <c r="W106" s="120">
        <v>137791</v>
      </c>
      <c r="X106" s="120">
        <v>141367</v>
      </c>
      <c r="Y106" s="120">
        <v>140358</v>
      </c>
      <c r="Z106" s="120">
        <v>160289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25462</v>
      </c>
      <c r="W108" s="112">
        <v>22848</v>
      </c>
      <c r="X108" s="112">
        <v>23933</v>
      </c>
      <c r="Y108" s="112">
        <v>23379</v>
      </c>
      <c r="Z108" s="112">
        <v>25487</v>
      </c>
      <c r="AB108" s="109" t="str">
        <f>TEXT(Z108,"###,###")</f>
        <v>25,487</v>
      </c>
      <c r="AD108" s="130">
        <f>Z108/($Z$4)*100</f>
        <v>14.873366013071895</v>
      </c>
      <c r="AF108" s="109"/>
    </row>
    <row r="109" spans="1:32" x14ac:dyDescent="0.25">
      <c r="S109" s="115" t="s">
        <v>20</v>
      </c>
      <c r="T109" s="115"/>
      <c r="U109" s="112"/>
      <c r="V109" s="112">
        <v>18787</v>
      </c>
      <c r="W109" s="112">
        <v>19078</v>
      </c>
      <c r="X109" s="112">
        <v>19334</v>
      </c>
      <c r="Y109" s="112">
        <v>21028</v>
      </c>
      <c r="Z109" s="112">
        <v>23639</v>
      </c>
      <c r="AB109" s="109" t="str">
        <f>TEXT(Z109,"###,###")</f>
        <v>23,639</v>
      </c>
      <c r="AD109" s="130">
        <f>Z109/($Z$4)*100</f>
        <v>13.794934640522877</v>
      </c>
      <c r="AF109" s="109"/>
    </row>
    <row r="110" spans="1:32" x14ac:dyDescent="0.25">
      <c r="S110" s="115" t="s">
        <v>21</v>
      </c>
      <c r="T110" s="115"/>
      <c r="U110" s="112"/>
      <c r="V110" s="112">
        <v>27959</v>
      </c>
      <c r="W110" s="112">
        <v>32441</v>
      </c>
      <c r="X110" s="112">
        <v>30507</v>
      </c>
      <c r="Y110" s="112">
        <v>30842</v>
      </c>
      <c r="Z110" s="112">
        <v>35940</v>
      </c>
      <c r="AB110" s="109" t="str">
        <f>TEXT(Z110,"###,###")</f>
        <v>35,940</v>
      </c>
      <c r="AD110" s="130">
        <f>Z110/($Z$4)*100</f>
        <v>20.973389355742299</v>
      </c>
      <c r="AF110" s="109"/>
    </row>
    <row r="111" spans="1:32" x14ac:dyDescent="0.25">
      <c r="S111" s="115" t="s">
        <v>22</v>
      </c>
      <c r="T111" s="115"/>
      <c r="U111" s="112"/>
      <c r="V111" s="112">
        <v>59268</v>
      </c>
      <c r="W111" s="112">
        <v>63139</v>
      </c>
      <c r="X111" s="112">
        <v>63676</v>
      </c>
      <c r="Y111" s="112">
        <v>65109</v>
      </c>
      <c r="Z111" s="112">
        <v>75222</v>
      </c>
      <c r="AB111" s="109" t="str">
        <f>TEXT(Z111,"###,###")</f>
        <v>75,222</v>
      </c>
      <c r="AD111" s="130">
        <f>Z111/($Z$4)*100</f>
        <v>43.897058823529413</v>
      </c>
      <c r="AF111" s="109"/>
    </row>
    <row r="112" spans="1:32" x14ac:dyDescent="0.25">
      <c r="S112" s="118" t="s">
        <v>53</v>
      </c>
      <c r="T112" s="118"/>
      <c r="U112" s="112"/>
      <c r="V112" s="112">
        <v>142848</v>
      </c>
      <c r="W112" s="112">
        <v>148971</v>
      </c>
      <c r="X112" s="112">
        <v>149852</v>
      </c>
      <c r="Y112" s="112">
        <v>152283</v>
      </c>
      <c r="Z112" s="112">
        <v>171365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40.229999999999997</v>
      </c>
      <c r="W118" s="131">
        <v>39.909999999999997</v>
      </c>
      <c r="X118" s="131">
        <v>39.950000000000003</v>
      </c>
      <c r="Y118" s="131">
        <v>40.200000000000003</v>
      </c>
      <c r="Z118" s="131">
        <v>39.9</v>
      </c>
      <c r="AB118" s="109" t="str">
        <f>TEXT(Z118,"##.0")</f>
        <v>39.9</v>
      </c>
    </row>
    <row r="120" spans="19:32" x14ac:dyDescent="0.25">
      <c r="S120" s="101" t="s">
        <v>98</v>
      </c>
      <c r="T120" s="112"/>
      <c r="U120" s="112"/>
      <c r="V120" s="112">
        <v>87597</v>
      </c>
      <c r="W120" s="112">
        <v>89694</v>
      </c>
      <c r="X120" s="112">
        <v>90772</v>
      </c>
      <c r="Y120" s="112">
        <v>89120</v>
      </c>
      <c r="Z120" s="112">
        <v>93761</v>
      </c>
      <c r="AB120" s="109" t="str">
        <f>TEXT(Z120,"###,###")</f>
        <v>93,761</v>
      </c>
    </row>
    <row r="121" spans="19:32" x14ac:dyDescent="0.25">
      <c r="S121" s="101" t="s">
        <v>99</v>
      </c>
      <c r="T121" s="112"/>
      <c r="U121" s="112"/>
      <c r="V121" s="112">
        <v>6918</v>
      </c>
      <c r="W121" s="112">
        <v>7192</v>
      </c>
      <c r="X121" s="112">
        <v>7360</v>
      </c>
      <c r="Y121" s="112">
        <v>7251</v>
      </c>
      <c r="Z121" s="112">
        <v>6989</v>
      </c>
      <c r="AB121" s="109" t="str">
        <f>TEXT(Z121,"###,###")</f>
        <v>6,989</v>
      </c>
    </row>
    <row r="122" spans="19:32" x14ac:dyDescent="0.25">
      <c r="S122" s="101" t="s">
        <v>100</v>
      </c>
      <c r="T122" s="112"/>
      <c r="U122" s="112"/>
      <c r="V122" s="112">
        <v>7568</v>
      </c>
      <c r="W122" s="112">
        <v>8200</v>
      </c>
      <c r="X122" s="112">
        <v>8898</v>
      </c>
      <c r="Y122" s="112">
        <v>9605</v>
      </c>
      <c r="Z122" s="112">
        <v>10074</v>
      </c>
      <c r="AB122" s="109" t="str">
        <f>TEXT(Z122,"###,###")</f>
        <v>10,074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95165</v>
      </c>
      <c r="W124" s="112">
        <v>97894</v>
      </c>
      <c r="X124" s="112">
        <v>99670</v>
      </c>
      <c r="Y124" s="112">
        <v>98725</v>
      </c>
      <c r="Z124" s="112">
        <v>103835</v>
      </c>
      <c r="AB124" s="109" t="str">
        <f>TEXT(Z124,"###,###")</f>
        <v>103,835</v>
      </c>
      <c r="AD124" s="127">
        <f>Z124/$Z$7*100</f>
        <v>93.69529515800113</v>
      </c>
    </row>
    <row r="125" spans="19:32" x14ac:dyDescent="0.25">
      <c r="S125" s="101" t="s">
        <v>102</v>
      </c>
      <c r="T125" s="112"/>
      <c r="U125" s="112"/>
      <c r="V125" s="112">
        <v>14486</v>
      </c>
      <c r="W125" s="112">
        <v>15392</v>
      </c>
      <c r="X125" s="112">
        <v>16258</v>
      </c>
      <c r="Y125" s="112">
        <v>16856</v>
      </c>
      <c r="Z125" s="112">
        <v>17063</v>
      </c>
      <c r="AB125" s="109" t="str">
        <f>TEXT(Z125,"###,###")</f>
        <v>17,063</v>
      </c>
      <c r="AD125" s="127">
        <f>Z125/$Z$7*100</f>
        <v>15.396762375701575</v>
      </c>
    </row>
    <row r="127" spans="19:32" x14ac:dyDescent="0.25">
      <c r="S127" s="101" t="s">
        <v>103</v>
      </c>
      <c r="T127" s="112"/>
      <c r="U127" s="112"/>
      <c r="V127" s="112">
        <v>53418</v>
      </c>
      <c r="W127" s="112">
        <v>54980</v>
      </c>
      <c r="X127" s="112">
        <v>56197</v>
      </c>
      <c r="Y127" s="112">
        <v>55365</v>
      </c>
      <c r="Z127" s="112">
        <v>57612</v>
      </c>
      <c r="AB127" s="109" t="str">
        <f>TEXT(Z127,"###,###")</f>
        <v>57,612</v>
      </c>
      <c r="AD127" s="127">
        <f>Z127/$Z$7*100</f>
        <v>51.98606774828103</v>
      </c>
    </row>
    <row r="128" spans="19:32" x14ac:dyDescent="0.25">
      <c r="S128" s="101" t="s">
        <v>104</v>
      </c>
      <c r="T128" s="112"/>
      <c r="U128" s="112"/>
      <c r="V128" s="112">
        <v>48656</v>
      </c>
      <c r="W128" s="112">
        <v>50111</v>
      </c>
      <c r="X128" s="112">
        <v>50835</v>
      </c>
      <c r="Y128" s="112">
        <v>50566</v>
      </c>
      <c r="Z128" s="112">
        <v>53164</v>
      </c>
      <c r="AB128" s="109" t="str">
        <f>TEXT(Z128,"###,###")</f>
        <v>53,164</v>
      </c>
      <c r="AD128" s="127">
        <f>Z128/$Z$7*100</f>
        <v>47.972424247893017</v>
      </c>
    </row>
    <row r="130" spans="19:20" x14ac:dyDescent="0.25">
      <c r="S130" s="101" t="s">
        <v>280</v>
      </c>
      <c r="T130" s="127">
        <v>84.605042320116937</v>
      </c>
    </row>
    <row r="131" spans="19:20" x14ac:dyDescent="0.25">
      <c r="S131" s="101" t="s">
        <v>281</v>
      </c>
      <c r="T131" s="127">
        <v>6.3065095378174005</v>
      </c>
    </row>
    <row r="132" spans="19:20" x14ac:dyDescent="0.25">
      <c r="S132" s="101" t="s">
        <v>282</v>
      </c>
      <c r="T132" s="127">
        <v>9.090252837884174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B4819F-A9C4-4351-B4DA-3F812272C8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2FD3089-E342-49FE-8FF4-E4DC795415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31F0139-4BDB-445B-A08F-B5E6197824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FC6D10-20A2-400C-B17C-F417A21F8A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007B4-77FC-409C-B304-C39A59A83CFA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158</v>
      </c>
      <c r="T1" s="99"/>
      <c r="U1" s="99"/>
      <c r="V1" s="99"/>
      <c r="W1" s="99"/>
      <c r="X1" s="99"/>
      <c r="Y1" s="100" t="s">
        <v>159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158</v>
      </c>
      <c r="Y3" s="105" t="s">
        <v>159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8.50 Moonee Valley,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102116</v>
      </c>
      <c r="W4" s="108">
        <v>105527</v>
      </c>
      <c r="X4" s="108">
        <v>105165</v>
      </c>
      <c r="Y4" s="108">
        <v>104572</v>
      </c>
      <c r="Z4" s="108">
        <v>113254</v>
      </c>
      <c r="AB4" s="109" t="str">
        <f>TEXT(Z4,"###,###")</f>
        <v>113,254</v>
      </c>
      <c r="AD4" s="110">
        <f>Z4/Y4-1</f>
        <v>8.3024136480128519E-2</v>
      </c>
      <c r="AF4" s="110">
        <f>Z4/V4-1</f>
        <v>0.10907203572407842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51018</v>
      </c>
      <c r="W5" s="108">
        <v>52383</v>
      </c>
      <c r="X5" s="108">
        <v>52509</v>
      </c>
      <c r="Y5" s="108">
        <v>52019</v>
      </c>
      <c r="Z5" s="108">
        <v>55537</v>
      </c>
      <c r="AB5" s="109" t="str">
        <f>TEXT(Z5,"###,###")</f>
        <v>55,537</v>
      </c>
      <c r="AD5" s="110">
        <f t="shared" ref="AD5:AD9" si="0">Z5/Y5-1</f>
        <v>6.7629135508179727E-2</v>
      </c>
      <c r="AF5" s="110">
        <f t="shared" ref="AF5:AF9" si="1">Z5/V5-1</f>
        <v>8.8576580814614392E-2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51091</v>
      </c>
      <c r="W6" s="108">
        <v>53151</v>
      </c>
      <c r="X6" s="108">
        <v>52653</v>
      </c>
      <c r="Y6" s="108">
        <v>52496</v>
      </c>
      <c r="Z6" s="108">
        <v>57671</v>
      </c>
      <c r="AB6" s="109" t="str">
        <f>TEXT(Z6,"###,###")</f>
        <v>57,671</v>
      </c>
      <c r="AD6" s="110">
        <f t="shared" si="0"/>
        <v>9.8578939347759853E-2</v>
      </c>
      <c r="AF6" s="110">
        <f t="shared" si="1"/>
        <v>0.12878980642383198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71673</v>
      </c>
      <c r="W7" s="108">
        <v>73821</v>
      </c>
      <c r="X7" s="108">
        <v>74784</v>
      </c>
      <c r="Y7" s="108">
        <v>73183</v>
      </c>
      <c r="Z7" s="108">
        <v>74254</v>
      </c>
      <c r="AB7" s="109" t="str">
        <f>TEXT(Z7,"###,###")</f>
        <v>74,254</v>
      </c>
      <c r="AD7" s="110">
        <f t="shared" si="0"/>
        <v>1.4634546274407967E-2</v>
      </c>
      <c r="AF7" s="110">
        <f t="shared" si="1"/>
        <v>3.6010771141155029E-2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113,254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74,254</v>
      </c>
      <c r="P8" s="67"/>
      <c r="S8" s="107" t="s">
        <v>83</v>
      </c>
      <c r="T8" s="108"/>
      <c r="U8" s="108"/>
      <c r="V8" s="108">
        <v>49060</v>
      </c>
      <c r="W8" s="108">
        <v>49875.5</v>
      </c>
      <c r="X8" s="108">
        <v>50556.19</v>
      </c>
      <c r="Y8" s="108">
        <v>53113.39</v>
      </c>
      <c r="Z8" s="108">
        <v>52802.28</v>
      </c>
      <c r="AB8" s="109" t="str">
        <f>TEXT(Z8,"$###,###")</f>
        <v>$52,802</v>
      </c>
      <c r="AD8" s="110">
        <f t="shared" si="0"/>
        <v>-5.857468333314797E-3</v>
      </c>
      <c r="AF8" s="110">
        <f t="shared" si="1"/>
        <v>7.6279657562168701E-2</v>
      </c>
    </row>
    <row r="9" spans="1:32" x14ac:dyDescent="0.25">
      <c r="A9" s="30" t="s">
        <v>14</v>
      </c>
      <c r="B9" s="71"/>
      <c r="C9" s="72"/>
      <c r="D9" s="73">
        <f>AD104</f>
        <v>77.067476645416505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49.819538341368812</v>
      </c>
      <c r="P9" s="74" t="s">
        <v>84</v>
      </c>
      <c r="S9" s="107" t="s">
        <v>7</v>
      </c>
      <c r="T9" s="108"/>
      <c r="U9" s="108"/>
      <c r="V9" s="108">
        <v>4956671207</v>
      </c>
      <c r="W9" s="108">
        <v>5284552836</v>
      </c>
      <c r="X9" s="108">
        <v>5570388160</v>
      </c>
      <c r="Y9" s="108">
        <v>5756337037</v>
      </c>
      <c r="Z9" s="108">
        <v>6104311547</v>
      </c>
      <c r="AB9" s="109" t="str">
        <f>TEXT(Z9/1000000,"$#,###.0")&amp;" mil"</f>
        <v>$6,104.3 mil</v>
      </c>
      <c r="AD9" s="110">
        <f t="shared" si="0"/>
        <v>6.0450683787854009E-2</v>
      </c>
      <c r="AF9" s="110">
        <f t="shared" si="1"/>
        <v>0.23153448999789594</v>
      </c>
    </row>
    <row r="10" spans="1:32" x14ac:dyDescent="0.25">
      <c r="A10" s="30" t="s">
        <v>17</v>
      </c>
      <c r="B10" s="71"/>
      <c r="C10" s="72"/>
      <c r="D10" s="73">
        <f>AD105</f>
        <v>17.694739258657531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50.122552320413718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86.994640019392904</v>
      </c>
      <c r="P11" s="74" t="s">
        <v>84</v>
      </c>
      <c r="S11" s="107" t="s">
        <v>29</v>
      </c>
      <c r="T11" s="112"/>
      <c r="U11" s="112"/>
      <c r="V11" s="112">
        <v>92912</v>
      </c>
      <c r="W11" s="112">
        <v>95976</v>
      </c>
      <c r="X11" s="112">
        <v>95629</v>
      </c>
      <c r="Y11" s="112">
        <v>94942</v>
      </c>
      <c r="Z11" s="112">
        <v>103604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5.2266544563255852</v>
      </c>
      <c r="P12" s="74" t="s">
        <v>84</v>
      </c>
      <c r="S12" s="107" t="s">
        <v>30</v>
      </c>
      <c r="T12" s="112"/>
      <c r="U12" s="112"/>
      <c r="V12" s="112">
        <v>9208</v>
      </c>
      <c r="W12" s="112">
        <v>9547</v>
      </c>
      <c r="X12" s="112">
        <v>9536</v>
      </c>
      <c r="Y12" s="112">
        <v>9630</v>
      </c>
      <c r="Z12" s="112">
        <v>9653</v>
      </c>
    </row>
    <row r="13" spans="1:32" ht="15" customHeight="1" x14ac:dyDescent="0.25">
      <c r="A13" s="30" t="s">
        <v>19</v>
      </c>
      <c r="B13" s="72"/>
      <c r="C13" s="72"/>
      <c r="D13" s="73">
        <f>AD108</f>
        <v>13.648966040934537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7.7787055242815208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13.28165009624384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21.449132039486464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20.391095309280434</v>
      </c>
      <c r="P15" s="74" t="s">
        <v>84</v>
      </c>
      <c r="S15" s="115" t="s">
        <v>60</v>
      </c>
      <c r="T15" s="115"/>
      <c r="U15" s="116"/>
      <c r="V15" s="116">
        <v>408</v>
      </c>
      <c r="W15" s="116">
        <v>421</v>
      </c>
      <c r="X15" s="116">
        <v>410</v>
      </c>
      <c r="Y15" s="112">
        <v>407</v>
      </c>
      <c r="Z15" s="112">
        <v>348</v>
      </c>
      <c r="AB15" s="117">
        <f t="shared" ref="AB15:AB34" si="2">IF(Z15="np",0,Z15/$Z$34)</f>
        <v>3.072657760668215E-3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46.379818814346514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79.608904690719555</v>
      </c>
      <c r="P16" s="37" t="s">
        <v>84</v>
      </c>
      <c r="S16" s="115" t="s">
        <v>61</v>
      </c>
      <c r="T16" s="115"/>
      <c r="U16" s="116"/>
      <c r="V16" s="116">
        <v>112</v>
      </c>
      <c r="W16" s="116">
        <v>130</v>
      </c>
      <c r="X16" s="116">
        <v>146</v>
      </c>
      <c r="Y16" s="112">
        <v>105</v>
      </c>
      <c r="Z16" s="112">
        <v>104</v>
      </c>
      <c r="AB16" s="117">
        <f t="shared" si="2"/>
        <v>9.1826553767096074E-4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4398</v>
      </c>
      <c r="W17" s="116">
        <v>4358</v>
      </c>
      <c r="X17" s="116">
        <v>4086</v>
      </c>
      <c r="Y17" s="112">
        <v>4290</v>
      </c>
      <c r="Z17" s="112">
        <v>4397</v>
      </c>
      <c r="AB17" s="117">
        <f t="shared" si="2"/>
        <v>3.8823207395569367E-2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607</v>
      </c>
      <c r="W18" s="116">
        <v>610</v>
      </c>
      <c r="X18" s="116">
        <v>673</v>
      </c>
      <c r="Y18" s="112">
        <v>672</v>
      </c>
      <c r="Z18" s="112">
        <v>737</v>
      </c>
      <c r="AB18" s="117">
        <f t="shared" si="2"/>
        <v>6.5073240506105584E-3</v>
      </c>
    </row>
    <row r="19" spans="1:28" x14ac:dyDescent="0.25">
      <c r="A19" s="63" t="str">
        <f>$S$1&amp;" ("&amp;$V$2&amp;" to "&amp;$Z$2&amp;")"</f>
        <v>Moonee Valley (2017-18 to 2021-22)</v>
      </c>
      <c r="B19" s="63"/>
      <c r="C19" s="63"/>
      <c r="D19" s="63"/>
      <c r="E19" s="63"/>
      <c r="F19" s="63"/>
      <c r="G19" s="63" t="str">
        <f>$S$1&amp;" ("&amp;$V$2&amp;" to "&amp;$Z$2&amp;")"</f>
        <v>Moonee Valley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5812</v>
      </c>
      <c r="W19" s="116">
        <v>6114</v>
      </c>
      <c r="X19" s="116">
        <v>6116</v>
      </c>
      <c r="Y19" s="112">
        <v>6451</v>
      </c>
      <c r="Z19" s="112">
        <v>6708</v>
      </c>
      <c r="AB19" s="117">
        <f t="shared" si="2"/>
        <v>5.922812717977697E-2</v>
      </c>
    </row>
    <row r="20" spans="1:28" x14ac:dyDescent="0.25">
      <c r="S20" s="115" t="s">
        <v>65</v>
      </c>
      <c r="T20" s="115"/>
      <c r="U20" s="116"/>
      <c r="V20" s="116">
        <v>4005</v>
      </c>
      <c r="W20" s="116">
        <v>3907</v>
      </c>
      <c r="X20" s="116">
        <v>3620</v>
      </c>
      <c r="Y20" s="112">
        <v>3660</v>
      </c>
      <c r="Z20" s="112">
        <v>3659</v>
      </c>
      <c r="AB20" s="117">
        <f t="shared" si="2"/>
        <v>3.2307053868635048E-2</v>
      </c>
    </row>
    <row r="21" spans="1:28" x14ac:dyDescent="0.25">
      <c r="S21" s="115" t="s">
        <v>66</v>
      </c>
      <c r="T21" s="115"/>
      <c r="U21" s="116"/>
      <c r="V21" s="116">
        <v>8610</v>
      </c>
      <c r="W21" s="116">
        <v>8761</v>
      </c>
      <c r="X21" s="116">
        <v>8902</v>
      </c>
      <c r="Y21" s="112">
        <v>9090</v>
      </c>
      <c r="Z21" s="112">
        <v>10256</v>
      </c>
      <c r="AB21" s="117">
        <f t="shared" si="2"/>
        <v>9.0555109176474746E-2</v>
      </c>
    </row>
    <row r="22" spans="1:28" x14ac:dyDescent="0.25">
      <c r="S22" s="115" t="s">
        <v>67</v>
      </c>
      <c r="T22" s="115"/>
      <c r="U22" s="116"/>
      <c r="V22" s="116">
        <v>6846</v>
      </c>
      <c r="W22" s="116">
        <v>6963</v>
      </c>
      <c r="X22" s="116">
        <v>7656</v>
      </c>
      <c r="Y22" s="112">
        <v>7302</v>
      </c>
      <c r="Z22" s="112">
        <v>9008</v>
      </c>
      <c r="AB22" s="117">
        <f t="shared" si="2"/>
        <v>7.9535922724423211E-2</v>
      </c>
    </row>
    <row r="23" spans="1:28" x14ac:dyDescent="0.25">
      <c r="S23" s="115" t="s">
        <v>68</v>
      </c>
      <c r="T23" s="115"/>
      <c r="U23" s="116"/>
      <c r="V23" s="116">
        <v>4473</v>
      </c>
      <c r="W23" s="116">
        <v>4720</v>
      </c>
      <c r="X23" s="116">
        <v>4502</v>
      </c>
      <c r="Y23" s="112">
        <v>4629</v>
      </c>
      <c r="Z23" s="112">
        <v>4791</v>
      </c>
      <c r="AB23" s="117">
        <f t="shared" si="2"/>
        <v>4.2302021067130512E-2</v>
      </c>
    </row>
    <row r="24" spans="1:28" x14ac:dyDescent="0.25">
      <c r="S24" s="115" t="s">
        <v>69</v>
      </c>
      <c r="T24" s="115"/>
      <c r="U24" s="116"/>
      <c r="V24" s="116">
        <v>2302</v>
      </c>
      <c r="W24" s="116">
        <v>2353</v>
      </c>
      <c r="X24" s="116">
        <v>2190</v>
      </c>
      <c r="Y24" s="112">
        <v>2091</v>
      </c>
      <c r="Z24" s="112">
        <v>2257</v>
      </c>
      <c r="AB24" s="117">
        <f t="shared" si="2"/>
        <v>1.99281280627246E-2</v>
      </c>
    </row>
    <row r="25" spans="1:28" x14ac:dyDescent="0.25">
      <c r="S25" s="115" t="s">
        <v>70</v>
      </c>
      <c r="T25" s="115"/>
      <c r="U25" s="116"/>
      <c r="V25" s="116">
        <v>5289</v>
      </c>
      <c r="W25" s="116">
        <v>5431</v>
      </c>
      <c r="X25" s="116">
        <v>5757</v>
      </c>
      <c r="Y25" s="112">
        <v>5689</v>
      </c>
      <c r="Z25" s="112">
        <v>6265</v>
      </c>
      <c r="AB25" s="117">
        <f t="shared" si="2"/>
        <v>5.5316669168351623E-2</v>
      </c>
    </row>
    <row r="26" spans="1:28" x14ac:dyDescent="0.25">
      <c r="S26" s="115" t="s">
        <v>71</v>
      </c>
      <c r="T26" s="115"/>
      <c r="U26" s="116"/>
      <c r="V26" s="116">
        <v>2006</v>
      </c>
      <c r="W26" s="116">
        <v>2128</v>
      </c>
      <c r="X26" s="116">
        <v>2077</v>
      </c>
      <c r="Y26" s="112">
        <v>1943</v>
      </c>
      <c r="Z26" s="112">
        <v>2061</v>
      </c>
      <c r="AB26" s="117">
        <f t="shared" si="2"/>
        <v>1.8197550703267788E-2</v>
      </c>
    </row>
    <row r="27" spans="1:28" x14ac:dyDescent="0.25">
      <c r="S27" s="115" t="s">
        <v>72</v>
      </c>
      <c r="T27" s="115"/>
      <c r="U27" s="116"/>
      <c r="V27" s="116">
        <v>11069</v>
      </c>
      <c r="W27" s="116">
        <v>11456</v>
      </c>
      <c r="X27" s="116">
        <v>11414</v>
      </c>
      <c r="Y27" s="112">
        <v>11289</v>
      </c>
      <c r="Z27" s="112">
        <v>11936</v>
      </c>
      <c r="AB27" s="117">
        <f t="shared" si="2"/>
        <v>0.10538862940039026</v>
      </c>
    </row>
    <row r="28" spans="1:28" x14ac:dyDescent="0.25">
      <c r="S28" s="115" t="s">
        <v>73</v>
      </c>
      <c r="T28" s="115"/>
      <c r="U28" s="116"/>
      <c r="V28" s="116">
        <v>9922</v>
      </c>
      <c r="W28" s="116">
        <v>10619</v>
      </c>
      <c r="X28" s="116">
        <v>10575</v>
      </c>
      <c r="Y28" s="112">
        <v>9877</v>
      </c>
      <c r="Z28" s="112">
        <v>11024</v>
      </c>
      <c r="AB28" s="117">
        <f t="shared" si="2"/>
        <v>9.7336146993121833E-2</v>
      </c>
    </row>
    <row r="29" spans="1:28" x14ac:dyDescent="0.25">
      <c r="S29" s="115" t="s">
        <v>74</v>
      </c>
      <c r="T29" s="115"/>
      <c r="U29" s="116"/>
      <c r="V29" s="116">
        <v>5275</v>
      </c>
      <c r="W29" s="116">
        <v>8513</v>
      </c>
      <c r="X29" s="116">
        <v>5768</v>
      </c>
      <c r="Y29" s="112">
        <v>6382</v>
      </c>
      <c r="Z29" s="112">
        <v>7005</v>
      </c>
      <c r="AB29" s="117">
        <f t="shared" si="2"/>
        <v>6.1850481647933463E-2</v>
      </c>
    </row>
    <row r="30" spans="1:28" x14ac:dyDescent="0.25">
      <c r="S30" s="115" t="s">
        <v>75</v>
      </c>
      <c r="T30" s="115"/>
      <c r="U30" s="116"/>
      <c r="V30" s="116">
        <v>9527</v>
      </c>
      <c r="W30" s="116">
        <v>7526</v>
      </c>
      <c r="X30" s="116">
        <v>9419</v>
      </c>
      <c r="Y30" s="112">
        <v>8931</v>
      </c>
      <c r="Z30" s="112">
        <v>9391</v>
      </c>
      <c r="AB30" s="117">
        <f t="shared" si="2"/>
        <v>8.2917612156423001E-2</v>
      </c>
    </row>
    <row r="31" spans="1:28" x14ac:dyDescent="0.25">
      <c r="S31" s="115" t="s">
        <v>76</v>
      </c>
      <c r="T31" s="115"/>
      <c r="U31" s="116"/>
      <c r="V31" s="116">
        <v>10706</v>
      </c>
      <c r="W31" s="116">
        <v>11301</v>
      </c>
      <c r="X31" s="116">
        <v>11685</v>
      </c>
      <c r="Y31" s="112">
        <v>12613</v>
      </c>
      <c r="Z31" s="112">
        <v>13596</v>
      </c>
      <c r="AB31" s="117">
        <f t="shared" si="2"/>
        <v>0.1200455600978306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3301</v>
      </c>
      <c r="W32" s="116">
        <v>3478</v>
      </c>
      <c r="X32" s="116">
        <v>3699</v>
      </c>
      <c r="Y32" s="112">
        <v>3367</v>
      </c>
      <c r="Z32" s="112">
        <v>4073</v>
      </c>
      <c r="AB32" s="117">
        <f t="shared" si="2"/>
        <v>3.5962457066671373E-2</v>
      </c>
    </row>
    <row r="33" spans="19:32" x14ac:dyDescent="0.25">
      <c r="S33" s="115" t="s">
        <v>78</v>
      </c>
      <c r="T33" s="115"/>
      <c r="U33" s="116"/>
      <c r="V33" s="116">
        <v>3137</v>
      </c>
      <c r="W33" s="116">
        <v>3302</v>
      </c>
      <c r="X33" s="116">
        <v>3395</v>
      </c>
      <c r="Y33" s="112">
        <v>3367</v>
      </c>
      <c r="Z33" s="112">
        <v>3385</v>
      </c>
      <c r="AB33" s="117">
        <f t="shared" si="2"/>
        <v>2.9887777355925019E-2</v>
      </c>
    </row>
    <row r="34" spans="19:32" x14ac:dyDescent="0.25">
      <c r="S34" s="118" t="s">
        <v>53</v>
      </c>
      <c r="T34" s="118"/>
      <c r="U34" s="119"/>
      <c r="V34" s="119">
        <v>102116</v>
      </c>
      <c r="W34" s="119">
        <v>105531</v>
      </c>
      <c r="X34" s="119">
        <v>105163</v>
      </c>
      <c r="Y34" s="120">
        <v>104572</v>
      </c>
      <c r="Z34" s="120">
        <v>113257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60172</v>
      </c>
      <c r="W37" s="112">
        <v>60972</v>
      </c>
      <c r="X37" s="112">
        <v>61721</v>
      </c>
      <c r="Y37" s="112">
        <v>60301</v>
      </c>
      <c r="Z37" s="112">
        <v>59112</v>
      </c>
      <c r="AB37" s="132">
        <f>Z37/Z40*100</f>
        <v>79.608904690719555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11500</v>
      </c>
      <c r="W38" s="112">
        <v>12849</v>
      </c>
      <c r="X38" s="112">
        <v>13056</v>
      </c>
      <c r="Y38" s="112">
        <v>12882</v>
      </c>
      <c r="Z38" s="112">
        <v>15141</v>
      </c>
      <c r="AB38" s="132">
        <f>Z38/Z40*100</f>
        <v>20.391095309280434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71672</v>
      </c>
      <c r="W40" s="112">
        <v>73821</v>
      </c>
      <c r="X40" s="112">
        <v>74777</v>
      </c>
      <c r="Y40" s="112">
        <v>73183</v>
      </c>
      <c r="Z40" s="112">
        <v>74253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31</v>
      </c>
      <c r="W44" s="112">
        <v>25</v>
      </c>
      <c r="X44" s="112">
        <v>29</v>
      </c>
      <c r="Y44" s="112">
        <v>19</v>
      </c>
      <c r="Z44" s="112">
        <v>26</v>
      </c>
    </row>
    <row r="45" spans="19:32" x14ac:dyDescent="0.25">
      <c r="S45" s="115" t="s">
        <v>37</v>
      </c>
      <c r="T45" s="115"/>
      <c r="U45" s="112"/>
      <c r="V45" s="112">
        <v>646</v>
      </c>
      <c r="W45" s="112">
        <v>788</v>
      </c>
      <c r="X45" s="112">
        <v>753</v>
      </c>
      <c r="Y45" s="112">
        <v>741</v>
      </c>
      <c r="Z45" s="112">
        <v>1159</v>
      </c>
    </row>
    <row r="46" spans="19:32" x14ac:dyDescent="0.25">
      <c r="S46" s="115" t="s">
        <v>38</v>
      </c>
      <c r="T46" s="115"/>
      <c r="U46" s="112"/>
      <c r="V46" s="112">
        <v>2369</v>
      </c>
      <c r="W46" s="112">
        <v>2532</v>
      </c>
      <c r="X46" s="112">
        <v>2493</v>
      </c>
      <c r="Y46" s="112">
        <v>2501</v>
      </c>
      <c r="Z46" s="112">
        <v>3303</v>
      </c>
    </row>
    <row r="47" spans="19:32" x14ac:dyDescent="0.25">
      <c r="S47" s="115" t="s">
        <v>39</v>
      </c>
      <c r="T47" s="115"/>
      <c r="U47" s="112"/>
      <c r="V47" s="112">
        <v>5180</v>
      </c>
      <c r="W47" s="112">
        <v>5179</v>
      </c>
      <c r="X47" s="112">
        <v>5007</v>
      </c>
      <c r="Y47" s="112">
        <v>5104</v>
      </c>
      <c r="Z47" s="112">
        <v>5548</v>
      </c>
    </row>
    <row r="48" spans="19:32" x14ac:dyDescent="0.25">
      <c r="S48" s="115" t="s">
        <v>40</v>
      </c>
      <c r="T48" s="115"/>
      <c r="U48" s="112"/>
      <c r="V48" s="112">
        <v>7549</v>
      </c>
      <c r="W48" s="112">
        <v>7728</v>
      </c>
      <c r="X48" s="112">
        <v>7785</v>
      </c>
      <c r="Y48" s="112">
        <v>7463</v>
      </c>
      <c r="Z48" s="112">
        <v>7725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6809</v>
      </c>
      <c r="W49" s="112">
        <v>7078</v>
      </c>
      <c r="X49" s="112">
        <v>7080</v>
      </c>
      <c r="Y49" s="112">
        <v>6799</v>
      </c>
      <c r="Z49" s="112">
        <v>6857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Moonee Valley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5817</v>
      </c>
      <c r="W50" s="112">
        <v>6069</v>
      </c>
      <c r="X50" s="112">
        <v>6133</v>
      </c>
      <c r="Y50" s="112">
        <v>6020</v>
      </c>
      <c r="Z50" s="112">
        <v>6188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4923</v>
      </c>
      <c r="W51" s="112">
        <v>4959</v>
      </c>
      <c r="X51" s="112">
        <v>4965</v>
      </c>
      <c r="Y51" s="112">
        <v>5045</v>
      </c>
      <c r="Z51" s="112">
        <v>5344</v>
      </c>
    </row>
    <row r="52" spans="1:26" ht="15" customHeight="1" x14ac:dyDescent="0.25">
      <c r="S52" s="115" t="s">
        <v>44</v>
      </c>
      <c r="T52" s="115"/>
      <c r="U52" s="112"/>
      <c r="V52" s="112">
        <v>4988</v>
      </c>
      <c r="W52" s="112">
        <v>4929</v>
      </c>
      <c r="X52" s="112">
        <v>4816</v>
      </c>
      <c r="Y52" s="112">
        <v>4720</v>
      </c>
      <c r="Z52" s="112">
        <v>4759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4160</v>
      </c>
      <c r="W53" s="112">
        <v>4215</v>
      </c>
      <c r="X53" s="112">
        <v>4523</v>
      </c>
      <c r="Y53" s="112">
        <v>4517</v>
      </c>
      <c r="Z53" s="112">
        <v>4960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3680</v>
      </c>
      <c r="W54" s="112">
        <v>3714</v>
      </c>
      <c r="X54" s="112">
        <v>3557</v>
      </c>
      <c r="Y54" s="112">
        <v>3642</v>
      </c>
      <c r="Z54" s="112">
        <v>3782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2477</v>
      </c>
      <c r="W55" s="112">
        <v>2607</v>
      </c>
      <c r="X55" s="112">
        <v>2757</v>
      </c>
      <c r="Y55" s="112">
        <v>2848</v>
      </c>
      <c r="Z55" s="112">
        <v>3020</v>
      </c>
    </row>
    <row r="56" spans="1:26" ht="15" customHeight="1" x14ac:dyDescent="0.25">
      <c r="S56" s="115" t="s">
        <v>48</v>
      </c>
      <c r="T56" s="115"/>
      <c r="U56" s="112"/>
      <c r="V56" s="112">
        <v>1371</v>
      </c>
      <c r="W56" s="112">
        <v>1477</v>
      </c>
      <c r="X56" s="112">
        <v>1494</v>
      </c>
      <c r="Y56" s="112">
        <v>1496</v>
      </c>
      <c r="Z56" s="112">
        <v>1650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650</v>
      </c>
      <c r="W57" s="112">
        <v>694</v>
      </c>
      <c r="X57" s="112">
        <v>691</v>
      </c>
      <c r="Y57" s="112">
        <v>664</v>
      </c>
      <c r="Z57" s="112">
        <v>722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202</v>
      </c>
      <c r="W58" s="112">
        <v>215</v>
      </c>
      <c r="X58" s="112">
        <v>257</v>
      </c>
      <c r="Y58" s="112">
        <v>266</v>
      </c>
      <c r="Z58" s="112">
        <v>307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113</v>
      </c>
      <c r="W59" s="112">
        <v>106</v>
      </c>
      <c r="X59" s="112">
        <v>105</v>
      </c>
      <c r="Y59" s="112">
        <v>104</v>
      </c>
      <c r="Z59" s="112">
        <v>96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77</v>
      </c>
      <c r="W60" s="112">
        <v>63</v>
      </c>
      <c r="X60" s="112">
        <v>73</v>
      </c>
      <c r="Y60" s="112">
        <v>70</v>
      </c>
      <c r="Z60" s="112">
        <v>88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51022</v>
      </c>
      <c r="W61" s="112">
        <v>52383</v>
      </c>
      <c r="X61" s="112">
        <v>52510</v>
      </c>
      <c r="Y61" s="112">
        <v>52019</v>
      </c>
      <c r="Z61" s="112">
        <v>55535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22</v>
      </c>
      <c r="W63" s="112">
        <v>18</v>
      </c>
      <c r="X63" s="112">
        <v>15</v>
      </c>
      <c r="Y63" s="112">
        <v>8</v>
      </c>
      <c r="Z63" s="112">
        <v>16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896</v>
      </c>
      <c r="W64" s="112">
        <v>985</v>
      </c>
      <c r="X64" s="112">
        <v>1011</v>
      </c>
      <c r="Y64" s="112">
        <v>937</v>
      </c>
      <c r="Z64" s="112">
        <v>1460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Moonee Valley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2615</v>
      </c>
      <c r="W65" s="112">
        <v>2806</v>
      </c>
      <c r="X65" s="112">
        <v>2689</v>
      </c>
      <c r="Y65" s="112">
        <v>2628</v>
      </c>
      <c r="Z65" s="112">
        <v>3534</v>
      </c>
    </row>
    <row r="66" spans="1:26" x14ac:dyDescent="0.25">
      <c r="S66" s="115" t="s">
        <v>39</v>
      </c>
      <c r="T66" s="115"/>
      <c r="U66" s="112"/>
      <c r="V66" s="112">
        <v>5369</v>
      </c>
      <c r="W66" s="112">
        <v>5610</v>
      </c>
      <c r="X66" s="112">
        <v>5328</v>
      </c>
      <c r="Y66" s="112">
        <v>5362</v>
      </c>
      <c r="Z66" s="112">
        <v>6131</v>
      </c>
    </row>
    <row r="67" spans="1:26" x14ac:dyDescent="0.25">
      <c r="S67" s="115" t="s">
        <v>40</v>
      </c>
      <c r="T67" s="115"/>
      <c r="U67" s="112"/>
      <c r="V67" s="112">
        <v>7635</v>
      </c>
      <c r="W67" s="112">
        <v>7901</v>
      </c>
      <c r="X67" s="112">
        <v>7666</v>
      </c>
      <c r="Y67" s="112">
        <v>7305</v>
      </c>
      <c r="Z67" s="112">
        <v>7788</v>
      </c>
    </row>
    <row r="68" spans="1:26" x14ac:dyDescent="0.25">
      <c r="S68" s="115" t="s">
        <v>41</v>
      </c>
      <c r="T68" s="115"/>
      <c r="U68" s="112"/>
      <c r="V68" s="112">
        <v>6640</v>
      </c>
      <c r="W68" s="112">
        <v>6860</v>
      </c>
      <c r="X68" s="112">
        <v>7052</v>
      </c>
      <c r="Y68" s="112">
        <v>6750</v>
      </c>
      <c r="Z68" s="112">
        <v>7206</v>
      </c>
    </row>
    <row r="69" spans="1:26" x14ac:dyDescent="0.25">
      <c r="S69" s="115" t="s">
        <v>42</v>
      </c>
      <c r="T69" s="115"/>
      <c r="U69" s="112"/>
      <c r="V69" s="112">
        <v>5459</v>
      </c>
      <c r="W69" s="112">
        <v>5670</v>
      </c>
      <c r="X69" s="112">
        <v>5851</v>
      </c>
      <c r="Y69" s="112">
        <v>5875</v>
      </c>
      <c r="Z69" s="112">
        <v>6247</v>
      </c>
    </row>
    <row r="70" spans="1:26" x14ac:dyDescent="0.25">
      <c r="S70" s="115" t="s">
        <v>43</v>
      </c>
      <c r="T70" s="115"/>
      <c r="U70" s="112"/>
      <c r="V70" s="112">
        <v>4934</v>
      </c>
      <c r="W70" s="112">
        <v>5051</v>
      </c>
      <c r="X70" s="112">
        <v>4904</v>
      </c>
      <c r="Y70" s="112">
        <v>5057</v>
      </c>
      <c r="Z70" s="112">
        <v>5498</v>
      </c>
    </row>
    <row r="71" spans="1:26" x14ac:dyDescent="0.25">
      <c r="S71" s="115" t="s">
        <v>44</v>
      </c>
      <c r="T71" s="115"/>
      <c r="U71" s="112"/>
      <c r="V71" s="112">
        <v>5057</v>
      </c>
      <c r="W71" s="112">
        <v>5111</v>
      </c>
      <c r="X71" s="112">
        <v>5073</v>
      </c>
      <c r="Y71" s="112">
        <v>5051</v>
      </c>
      <c r="Z71" s="112">
        <v>5195</v>
      </c>
    </row>
    <row r="72" spans="1:26" x14ac:dyDescent="0.25">
      <c r="S72" s="115" t="s">
        <v>45</v>
      </c>
      <c r="T72" s="115"/>
      <c r="U72" s="112"/>
      <c r="V72" s="112">
        <v>4325</v>
      </c>
      <c r="W72" s="112">
        <v>4506</v>
      </c>
      <c r="X72" s="112">
        <v>4511</v>
      </c>
      <c r="Y72" s="112">
        <v>4719</v>
      </c>
      <c r="Z72" s="112">
        <v>5100</v>
      </c>
    </row>
    <row r="73" spans="1:26" x14ac:dyDescent="0.25">
      <c r="S73" s="115" t="s">
        <v>46</v>
      </c>
      <c r="T73" s="115"/>
      <c r="U73" s="112"/>
      <c r="V73" s="112">
        <v>3694</v>
      </c>
      <c r="W73" s="112">
        <v>3786</v>
      </c>
      <c r="X73" s="112">
        <v>3712</v>
      </c>
      <c r="Y73" s="112">
        <v>3838</v>
      </c>
      <c r="Z73" s="112">
        <v>4041</v>
      </c>
    </row>
    <row r="74" spans="1:26" x14ac:dyDescent="0.25">
      <c r="S74" s="115" t="s">
        <v>47</v>
      </c>
      <c r="T74" s="115"/>
      <c r="U74" s="112"/>
      <c r="V74" s="112">
        <v>2414</v>
      </c>
      <c r="W74" s="112">
        <v>2646</v>
      </c>
      <c r="X74" s="112">
        <v>2649</v>
      </c>
      <c r="Y74" s="112">
        <v>2721</v>
      </c>
      <c r="Z74" s="112">
        <v>3008</v>
      </c>
    </row>
    <row r="75" spans="1:26" x14ac:dyDescent="0.25">
      <c r="S75" s="115" t="s">
        <v>48</v>
      </c>
      <c r="T75" s="115"/>
      <c r="U75" s="112"/>
      <c r="V75" s="112">
        <v>1159</v>
      </c>
      <c r="W75" s="112">
        <v>1329</v>
      </c>
      <c r="X75" s="112">
        <v>1302</v>
      </c>
      <c r="Y75" s="112">
        <v>1333</v>
      </c>
      <c r="Z75" s="112">
        <v>1452</v>
      </c>
    </row>
    <row r="76" spans="1:26" x14ac:dyDescent="0.25">
      <c r="S76" s="115" t="s">
        <v>49</v>
      </c>
      <c r="T76" s="115"/>
      <c r="U76" s="112"/>
      <c r="V76" s="112">
        <v>426</v>
      </c>
      <c r="W76" s="112">
        <v>482</v>
      </c>
      <c r="X76" s="112">
        <v>518</v>
      </c>
      <c r="Y76" s="112">
        <v>544</v>
      </c>
      <c r="Z76" s="112">
        <v>594</v>
      </c>
    </row>
    <row r="77" spans="1:26" x14ac:dyDescent="0.25">
      <c r="S77" s="115" t="s">
        <v>50</v>
      </c>
      <c r="T77" s="115"/>
      <c r="U77" s="112"/>
      <c r="V77" s="112">
        <v>197</v>
      </c>
      <c r="W77" s="112">
        <v>168</v>
      </c>
      <c r="X77" s="112">
        <v>154</v>
      </c>
      <c r="Y77" s="112">
        <v>161</v>
      </c>
      <c r="Z77" s="112">
        <v>197</v>
      </c>
    </row>
    <row r="78" spans="1:26" x14ac:dyDescent="0.25">
      <c r="S78" s="115" t="s">
        <v>51</v>
      </c>
      <c r="T78" s="115"/>
      <c r="U78" s="112"/>
      <c r="V78" s="112">
        <v>122</v>
      </c>
      <c r="W78" s="112">
        <v>124</v>
      </c>
      <c r="X78" s="112">
        <v>117</v>
      </c>
      <c r="Y78" s="112">
        <v>102</v>
      </c>
      <c r="Z78" s="112">
        <v>82</v>
      </c>
    </row>
    <row r="79" spans="1:26" x14ac:dyDescent="0.25">
      <c r="S79" s="115" t="s">
        <v>52</v>
      </c>
      <c r="T79" s="115"/>
      <c r="U79" s="112"/>
      <c r="V79" s="112">
        <v>122</v>
      </c>
      <c r="W79" s="112">
        <v>94</v>
      </c>
      <c r="X79" s="112">
        <v>109</v>
      </c>
      <c r="Y79" s="112">
        <v>105</v>
      </c>
      <c r="Z79" s="112">
        <v>105</v>
      </c>
    </row>
    <row r="80" spans="1:26" x14ac:dyDescent="0.25">
      <c r="S80" s="118" t="s">
        <v>53</v>
      </c>
      <c r="T80" s="118"/>
      <c r="U80" s="112"/>
      <c r="V80" s="112">
        <v>51096</v>
      </c>
      <c r="W80" s="112">
        <v>53151</v>
      </c>
      <c r="X80" s="112">
        <v>52653</v>
      </c>
      <c r="Y80" s="112">
        <v>52496</v>
      </c>
      <c r="Z80" s="112">
        <v>57673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Moonee Valley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5782</v>
      </c>
      <c r="W83" s="112">
        <v>5927</v>
      </c>
      <c r="X83" s="112">
        <v>6200</v>
      </c>
      <c r="Y83" s="112">
        <v>6122</v>
      </c>
      <c r="Z83" s="112">
        <v>6125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7941</v>
      </c>
      <c r="W84" s="112">
        <v>8270</v>
      </c>
      <c r="X84" s="112">
        <v>8519</v>
      </c>
      <c r="Y84" s="112">
        <v>8343</v>
      </c>
      <c r="Z84" s="112">
        <v>8454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4533</v>
      </c>
      <c r="W85" s="112">
        <v>4583</v>
      </c>
      <c r="X85" s="112">
        <v>4631</v>
      </c>
      <c r="Y85" s="112">
        <v>4504</v>
      </c>
      <c r="Z85" s="112">
        <v>4513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113,254</v>
      </c>
      <c r="D86" s="96">
        <f t="shared" ref="D86:D91" si="4">AD4</f>
        <v>8.3024136480128519E-2</v>
      </c>
      <c r="E86" s="97">
        <f t="shared" ref="E86:E91" si="5">AD4</f>
        <v>8.3024136480128519E-2</v>
      </c>
      <c r="F86" s="96">
        <f t="shared" ref="F86:F91" si="6">AF4</f>
        <v>0.10907203572407842</v>
      </c>
      <c r="G86" s="97">
        <f t="shared" ref="G86:G91" si="7">AF4</f>
        <v>0.10907203572407842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2133</v>
      </c>
      <c r="W86" s="112">
        <v>2219</v>
      </c>
      <c r="X86" s="112">
        <v>2288</v>
      </c>
      <c r="Y86" s="112">
        <v>2172</v>
      </c>
      <c r="Z86" s="112">
        <v>2247</v>
      </c>
    </row>
    <row r="87" spans="1:30" ht="15" customHeight="1" x14ac:dyDescent="0.25">
      <c r="A87" s="98" t="s">
        <v>4</v>
      </c>
      <c r="B87" s="49"/>
      <c r="C87" s="57" t="str">
        <f t="shared" si="3"/>
        <v>55,537</v>
      </c>
      <c r="D87" s="96">
        <f t="shared" si="4"/>
        <v>6.7629135508179727E-2</v>
      </c>
      <c r="E87" s="97">
        <f t="shared" si="5"/>
        <v>6.7629135508179727E-2</v>
      </c>
      <c r="F87" s="96">
        <f t="shared" si="6"/>
        <v>8.8576580814614392E-2</v>
      </c>
      <c r="G87" s="97">
        <f t="shared" si="7"/>
        <v>8.8576580814614392E-2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2815</v>
      </c>
      <c r="W87" s="112">
        <v>2841</v>
      </c>
      <c r="X87" s="112">
        <v>2798</v>
      </c>
      <c r="Y87" s="112">
        <v>2744</v>
      </c>
      <c r="Z87" s="112">
        <v>2762</v>
      </c>
    </row>
    <row r="88" spans="1:30" ht="15" customHeight="1" x14ac:dyDescent="0.25">
      <c r="A88" s="98" t="s">
        <v>5</v>
      </c>
      <c r="B88" s="49"/>
      <c r="C88" s="57" t="str">
        <f t="shared" si="3"/>
        <v>57,671</v>
      </c>
      <c r="D88" s="96">
        <f t="shared" si="4"/>
        <v>9.8578939347759853E-2</v>
      </c>
      <c r="E88" s="97">
        <f t="shared" si="5"/>
        <v>9.8578939347759853E-2</v>
      </c>
      <c r="F88" s="96">
        <f t="shared" si="6"/>
        <v>0.12878980642383198</v>
      </c>
      <c r="G88" s="97">
        <f t="shared" si="7"/>
        <v>0.12878980642383198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2203</v>
      </c>
      <c r="W88" s="112">
        <v>2228</v>
      </c>
      <c r="X88" s="112">
        <v>2267</v>
      </c>
      <c r="Y88" s="112">
        <v>2197</v>
      </c>
      <c r="Z88" s="112">
        <v>2247</v>
      </c>
    </row>
    <row r="89" spans="1:30" ht="15" customHeight="1" x14ac:dyDescent="0.25">
      <c r="A89" s="49" t="s">
        <v>6</v>
      </c>
      <c r="B89" s="49"/>
      <c r="C89" s="57" t="str">
        <f t="shared" si="3"/>
        <v>74,254</v>
      </c>
      <c r="D89" s="96">
        <f t="shared" si="4"/>
        <v>1.4634546274407967E-2</v>
      </c>
      <c r="E89" s="97">
        <f t="shared" si="5"/>
        <v>1.4634546274407967E-2</v>
      </c>
      <c r="F89" s="96">
        <f t="shared" si="6"/>
        <v>3.6010771141155029E-2</v>
      </c>
      <c r="G89" s="97">
        <f t="shared" si="7"/>
        <v>3.6010771141155029E-2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1739</v>
      </c>
      <c r="W89" s="112">
        <v>1719</v>
      </c>
      <c r="X89" s="112">
        <v>1681</v>
      </c>
      <c r="Y89" s="112">
        <v>1665</v>
      </c>
      <c r="Z89" s="112">
        <v>1718</v>
      </c>
    </row>
    <row r="90" spans="1:30" ht="15" customHeight="1" x14ac:dyDescent="0.25">
      <c r="A90" s="49" t="s">
        <v>96</v>
      </c>
      <c r="B90" s="49"/>
      <c r="C90" s="57" t="str">
        <f t="shared" si="3"/>
        <v>$52,802</v>
      </c>
      <c r="D90" s="96">
        <f t="shared" si="4"/>
        <v>-5.857468333314797E-3</v>
      </c>
      <c r="E90" s="97">
        <f t="shared" si="5"/>
        <v>-5.857468333314797E-3</v>
      </c>
      <c r="F90" s="96">
        <f t="shared" si="6"/>
        <v>7.6279657562168701E-2</v>
      </c>
      <c r="G90" s="97">
        <f t="shared" si="7"/>
        <v>7.6279657562168701E-2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2652</v>
      </c>
      <c r="W90" s="112">
        <v>2872</v>
      </c>
      <c r="X90" s="112">
        <v>2949</v>
      </c>
      <c r="Y90" s="112">
        <v>2719</v>
      </c>
      <c r="Z90" s="112">
        <v>2721</v>
      </c>
    </row>
    <row r="91" spans="1:30" ht="15" customHeight="1" x14ac:dyDescent="0.25">
      <c r="A91" s="49" t="s">
        <v>7</v>
      </c>
      <c r="B91" s="49"/>
      <c r="C91" s="57" t="str">
        <f t="shared" si="3"/>
        <v>$6,104.3 mil</v>
      </c>
      <c r="D91" s="96">
        <f t="shared" si="4"/>
        <v>6.0450683787854009E-2</v>
      </c>
      <c r="E91" s="97">
        <f t="shared" si="5"/>
        <v>6.0450683787854009E-2</v>
      </c>
      <c r="F91" s="96">
        <f t="shared" si="6"/>
        <v>0.23153448999789594</v>
      </c>
      <c r="G91" s="97">
        <f t="shared" si="7"/>
        <v>0.23153448999789594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36192</v>
      </c>
      <c r="W91" s="112">
        <v>37278</v>
      </c>
      <c r="X91" s="112">
        <v>37822</v>
      </c>
      <c r="Y91" s="112">
        <v>36710</v>
      </c>
      <c r="Z91" s="112">
        <v>36993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4058</v>
      </c>
      <c r="W93" s="112">
        <v>4259</v>
      </c>
      <c r="X93" s="112">
        <v>4414</v>
      </c>
      <c r="Y93" s="112">
        <v>4440</v>
      </c>
      <c r="Z93" s="112">
        <v>4534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9939</v>
      </c>
      <c r="W94" s="112">
        <v>10294</v>
      </c>
      <c r="X94" s="112">
        <v>10564</v>
      </c>
      <c r="Y94" s="112">
        <v>10487</v>
      </c>
      <c r="Z94" s="112">
        <v>10683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875</v>
      </c>
      <c r="W95" s="112">
        <v>914</v>
      </c>
      <c r="X95" s="112">
        <v>946</v>
      </c>
      <c r="Y95" s="112">
        <v>929</v>
      </c>
      <c r="Z95" s="112">
        <v>982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3596</v>
      </c>
      <c r="W96" s="112">
        <v>3773</v>
      </c>
      <c r="X96" s="112">
        <v>3848</v>
      </c>
      <c r="Y96" s="112">
        <v>3778</v>
      </c>
      <c r="Z96" s="112">
        <v>3926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7015</v>
      </c>
      <c r="W97" s="112">
        <v>7080</v>
      </c>
      <c r="X97" s="112">
        <v>7059</v>
      </c>
      <c r="Y97" s="112">
        <v>6867</v>
      </c>
      <c r="Z97" s="112">
        <v>6901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3311</v>
      </c>
      <c r="W98" s="112">
        <v>3363</v>
      </c>
      <c r="X98" s="112">
        <v>3395</v>
      </c>
      <c r="Y98" s="112">
        <v>3322</v>
      </c>
      <c r="Z98" s="112">
        <v>3330</v>
      </c>
    </row>
    <row r="99" spans="1:32" ht="15" customHeight="1" x14ac:dyDescent="0.25">
      <c r="S99" s="115" t="s">
        <v>197</v>
      </c>
      <c r="T99" s="115"/>
      <c r="U99" s="112"/>
      <c r="V99" s="112">
        <v>203</v>
      </c>
      <c r="W99" s="112">
        <v>218</v>
      </c>
      <c r="X99" s="112">
        <v>209</v>
      </c>
      <c r="Y99" s="112">
        <v>230</v>
      </c>
      <c r="Z99" s="112">
        <v>277</v>
      </c>
    </row>
    <row r="100" spans="1:32" ht="15" customHeight="1" x14ac:dyDescent="0.25">
      <c r="S100" s="115" t="s">
        <v>58</v>
      </c>
      <c r="T100" s="115"/>
      <c r="U100" s="112"/>
      <c r="V100" s="112">
        <v>1036</v>
      </c>
      <c r="W100" s="112">
        <v>1181</v>
      </c>
      <c r="X100" s="112">
        <v>1170</v>
      </c>
      <c r="Y100" s="112">
        <v>1150</v>
      </c>
      <c r="Z100" s="112">
        <v>1220</v>
      </c>
    </row>
    <row r="101" spans="1:32" x14ac:dyDescent="0.25">
      <c r="A101" s="18"/>
      <c r="S101" s="118" t="s">
        <v>53</v>
      </c>
      <c r="T101" s="118"/>
      <c r="U101" s="112"/>
      <c r="V101" s="112">
        <v>35477</v>
      </c>
      <c r="W101" s="112">
        <v>36539</v>
      </c>
      <c r="X101" s="112">
        <v>36962</v>
      </c>
      <c r="Y101" s="112">
        <v>36427</v>
      </c>
      <c r="Z101" s="112">
        <v>37215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77570</v>
      </c>
      <c r="W104" s="112">
        <v>79629</v>
      </c>
      <c r="X104" s="112">
        <v>79867</v>
      </c>
      <c r="Y104" s="112">
        <v>79405</v>
      </c>
      <c r="Z104" s="112">
        <v>87282</v>
      </c>
      <c r="AB104" s="109" t="str">
        <f>TEXT(Z104,"###,###")</f>
        <v>87,282</v>
      </c>
      <c r="AD104" s="130">
        <f>Z104/($Z$4)*100</f>
        <v>77.067476645416505</v>
      </c>
      <c r="AF104" s="109"/>
    </row>
    <row r="105" spans="1:32" x14ac:dyDescent="0.25">
      <c r="S105" s="115" t="s">
        <v>17</v>
      </c>
      <c r="T105" s="115"/>
      <c r="U105" s="112"/>
      <c r="V105" s="112">
        <v>17779</v>
      </c>
      <c r="W105" s="112">
        <v>19166</v>
      </c>
      <c r="X105" s="112">
        <v>18387</v>
      </c>
      <c r="Y105" s="112">
        <v>18916</v>
      </c>
      <c r="Z105" s="112">
        <v>20040</v>
      </c>
      <c r="AB105" s="109" t="str">
        <f>TEXT(Z105,"###,###")</f>
        <v>20,040</v>
      </c>
      <c r="AD105" s="130">
        <f>Z105/($Z$4)*100</f>
        <v>17.694739258657531</v>
      </c>
      <c r="AF105" s="109"/>
    </row>
    <row r="106" spans="1:32" x14ac:dyDescent="0.25">
      <c r="S106" s="118" t="s">
        <v>53</v>
      </c>
      <c r="T106" s="118"/>
      <c r="U106" s="120"/>
      <c r="V106" s="120">
        <v>95349</v>
      </c>
      <c r="W106" s="120">
        <v>98795</v>
      </c>
      <c r="X106" s="120">
        <v>98254</v>
      </c>
      <c r="Y106" s="120">
        <v>98321</v>
      </c>
      <c r="Z106" s="120">
        <v>107322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15562</v>
      </c>
      <c r="W108" s="112">
        <v>14527</v>
      </c>
      <c r="X108" s="112">
        <v>15027</v>
      </c>
      <c r="Y108" s="112">
        <v>14224</v>
      </c>
      <c r="Z108" s="112">
        <v>15458</v>
      </c>
      <c r="AB108" s="109" t="str">
        <f>TEXT(Z108,"###,###")</f>
        <v>15,458</v>
      </c>
      <c r="AD108" s="130">
        <f>Z108/($Z$4)*100</f>
        <v>13.648966040934537</v>
      </c>
      <c r="AF108" s="109"/>
    </row>
    <row r="109" spans="1:32" x14ac:dyDescent="0.25">
      <c r="S109" s="115" t="s">
        <v>20</v>
      </c>
      <c r="T109" s="115"/>
      <c r="U109" s="112"/>
      <c r="V109" s="112">
        <v>12739</v>
      </c>
      <c r="W109" s="112">
        <v>12746</v>
      </c>
      <c r="X109" s="112">
        <v>12989</v>
      </c>
      <c r="Y109" s="112">
        <v>13901</v>
      </c>
      <c r="Z109" s="112">
        <v>15042</v>
      </c>
      <c r="AB109" s="109" t="str">
        <f>TEXT(Z109,"###,###")</f>
        <v>15,042</v>
      </c>
      <c r="AD109" s="130">
        <f>Z109/($Z$4)*100</f>
        <v>13.28165009624384</v>
      </c>
      <c r="AF109" s="109"/>
    </row>
    <row r="110" spans="1:32" x14ac:dyDescent="0.25">
      <c r="S110" s="115" t="s">
        <v>21</v>
      </c>
      <c r="T110" s="115"/>
      <c r="U110" s="112"/>
      <c r="V110" s="112">
        <v>21559</v>
      </c>
      <c r="W110" s="112">
        <v>23367</v>
      </c>
      <c r="X110" s="112">
        <v>22226</v>
      </c>
      <c r="Y110" s="112">
        <v>21996</v>
      </c>
      <c r="Z110" s="112">
        <v>24292</v>
      </c>
      <c r="AB110" s="109" t="str">
        <f>TEXT(Z110,"###,###")</f>
        <v>24,292</v>
      </c>
      <c r="AD110" s="130">
        <f>Z110/($Z$4)*100</f>
        <v>21.449132039486464</v>
      </c>
      <c r="AF110" s="109"/>
    </row>
    <row r="111" spans="1:32" x14ac:dyDescent="0.25">
      <c r="S111" s="115" t="s">
        <v>22</v>
      </c>
      <c r="T111" s="115"/>
      <c r="U111" s="112"/>
      <c r="V111" s="112">
        <v>45261</v>
      </c>
      <c r="W111" s="112">
        <v>48129</v>
      </c>
      <c r="X111" s="112">
        <v>48034</v>
      </c>
      <c r="Y111" s="112">
        <v>48200</v>
      </c>
      <c r="Z111" s="112">
        <v>52527</v>
      </c>
      <c r="AB111" s="109" t="str">
        <f>TEXT(Z111,"###,###")</f>
        <v>52,527</v>
      </c>
      <c r="AD111" s="130">
        <f>Z111/($Z$4)*100</f>
        <v>46.379818814346514</v>
      </c>
      <c r="AF111" s="109"/>
    </row>
    <row r="112" spans="1:32" x14ac:dyDescent="0.25">
      <c r="S112" s="118" t="s">
        <v>53</v>
      </c>
      <c r="T112" s="118"/>
      <c r="U112" s="112"/>
      <c r="V112" s="112">
        <v>102114</v>
      </c>
      <c r="W112" s="112">
        <v>105528</v>
      </c>
      <c r="X112" s="112">
        <v>105162</v>
      </c>
      <c r="Y112" s="112">
        <v>104572</v>
      </c>
      <c r="Z112" s="112">
        <v>113254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40.33</v>
      </c>
      <c r="W118" s="131">
        <v>40.299999999999997</v>
      </c>
      <c r="X118" s="131">
        <v>40.5</v>
      </c>
      <c r="Y118" s="131">
        <v>40.880000000000003</v>
      </c>
      <c r="Z118" s="131">
        <v>40.86</v>
      </c>
      <c r="AB118" s="109" t="str">
        <f>TEXT(Z118,"##.0")</f>
        <v>40.9</v>
      </c>
    </row>
    <row r="120" spans="19:32" x14ac:dyDescent="0.25">
      <c r="S120" s="101" t="s">
        <v>98</v>
      </c>
      <c r="T120" s="112"/>
      <c r="U120" s="112"/>
      <c r="V120" s="112">
        <v>62465</v>
      </c>
      <c r="W120" s="112">
        <v>64270</v>
      </c>
      <c r="X120" s="112">
        <v>65250</v>
      </c>
      <c r="Y120" s="112">
        <v>63551</v>
      </c>
      <c r="Z120" s="112">
        <v>64597</v>
      </c>
      <c r="AB120" s="109" t="str">
        <f>TEXT(Z120,"###,###")</f>
        <v>64,597</v>
      </c>
    </row>
    <row r="121" spans="19:32" x14ac:dyDescent="0.25">
      <c r="S121" s="101" t="s">
        <v>99</v>
      </c>
      <c r="T121" s="112"/>
      <c r="U121" s="112"/>
      <c r="V121" s="112">
        <v>4100</v>
      </c>
      <c r="W121" s="112">
        <v>4241</v>
      </c>
      <c r="X121" s="112">
        <v>4130</v>
      </c>
      <c r="Y121" s="112">
        <v>4050</v>
      </c>
      <c r="Z121" s="112">
        <v>3881</v>
      </c>
      <c r="AB121" s="109" t="str">
        <f>TEXT(Z121,"###,###")</f>
        <v>3,881</v>
      </c>
    </row>
    <row r="122" spans="19:32" x14ac:dyDescent="0.25">
      <c r="S122" s="101" t="s">
        <v>100</v>
      </c>
      <c r="T122" s="112"/>
      <c r="U122" s="112"/>
      <c r="V122" s="112">
        <v>5104</v>
      </c>
      <c r="W122" s="112">
        <v>5312</v>
      </c>
      <c r="X122" s="112">
        <v>5404</v>
      </c>
      <c r="Y122" s="112">
        <v>5576</v>
      </c>
      <c r="Z122" s="112">
        <v>5776</v>
      </c>
      <c r="AB122" s="109" t="str">
        <f>TEXT(Z122,"###,###")</f>
        <v>5,776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67569</v>
      </c>
      <c r="W124" s="112">
        <v>69582</v>
      </c>
      <c r="X124" s="112">
        <v>70654</v>
      </c>
      <c r="Y124" s="112">
        <v>69127</v>
      </c>
      <c r="Z124" s="112">
        <v>70373</v>
      </c>
      <c r="AB124" s="109" t="str">
        <f>TEXT(Z124,"###,###")</f>
        <v>70,373</v>
      </c>
      <c r="AD124" s="127">
        <f>Z124/$Z$7*100</f>
        <v>94.773345543674409</v>
      </c>
    </row>
    <row r="125" spans="19:32" x14ac:dyDescent="0.25">
      <c r="S125" s="101" t="s">
        <v>102</v>
      </c>
      <c r="T125" s="112"/>
      <c r="U125" s="112"/>
      <c r="V125" s="112">
        <v>9204</v>
      </c>
      <c r="W125" s="112">
        <v>9553</v>
      </c>
      <c r="X125" s="112">
        <v>9534</v>
      </c>
      <c r="Y125" s="112">
        <v>9626</v>
      </c>
      <c r="Z125" s="112">
        <v>9657</v>
      </c>
      <c r="AB125" s="109" t="str">
        <f>TEXT(Z125,"###,###")</f>
        <v>9,657</v>
      </c>
      <c r="AD125" s="127">
        <f>Z125/$Z$7*100</f>
        <v>13.005359980607107</v>
      </c>
    </row>
    <row r="127" spans="19:32" x14ac:dyDescent="0.25">
      <c r="S127" s="101" t="s">
        <v>103</v>
      </c>
      <c r="T127" s="112"/>
      <c r="U127" s="112"/>
      <c r="V127" s="112">
        <v>36196</v>
      </c>
      <c r="W127" s="112">
        <v>37278</v>
      </c>
      <c r="X127" s="112">
        <v>37817</v>
      </c>
      <c r="Y127" s="112">
        <v>36709</v>
      </c>
      <c r="Z127" s="112">
        <v>36993</v>
      </c>
      <c r="AB127" s="109" t="str">
        <f>TEXT(Z127,"###,###")</f>
        <v>36,993</v>
      </c>
      <c r="AD127" s="127">
        <f>Z127/$Z$7*100</f>
        <v>49.819538341368812</v>
      </c>
    </row>
    <row r="128" spans="19:32" x14ac:dyDescent="0.25">
      <c r="S128" s="101" t="s">
        <v>104</v>
      </c>
      <c r="T128" s="112"/>
      <c r="U128" s="112"/>
      <c r="V128" s="112">
        <v>35482</v>
      </c>
      <c r="W128" s="112">
        <v>36539</v>
      </c>
      <c r="X128" s="112">
        <v>36963</v>
      </c>
      <c r="Y128" s="112">
        <v>36425</v>
      </c>
      <c r="Z128" s="112">
        <v>37218</v>
      </c>
      <c r="AB128" s="109" t="str">
        <f>TEXT(Z128,"###,###")</f>
        <v>37,218</v>
      </c>
      <c r="AD128" s="127">
        <f>Z128/$Z$7*100</f>
        <v>50.122552320413718</v>
      </c>
    </row>
    <row r="130" spans="19:20" x14ac:dyDescent="0.25">
      <c r="S130" s="101" t="s">
        <v>280</v>
      </c>
      <c r="T130" s="127">
        <v>86.994640019392904</v>
      </c>
    </row>
    <row r="131" spans="19:20" x14ac:dyDescent="0.25">
      <c r="S131" s="101" t="s">
        <v>281</v>
      </c>
      <c r="T131" s="127">
        <v>5.2266544563255852</v>
      </c>
    </row>
    <row r="132" spans="19:20" x14ac:dyDescent="0.25">
      <c r="S132" s="101" t="s">
        <v>282</v>
      </c>
      <c r="T132" s="127">
        <v>7.7787055242815208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FB9CFD-68D0-4875-BF83-36A007B023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B1A92E4-433E-4337-BC7C-36F3D23BFB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FE29D2-863D-497C-B990-59A636067B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FEE5E4B-46A6-4328-B0A5-6516EF3777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5BD6D-B755-4262-B773-6F1EF1D62052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160</v>
      </c>
      <c r="T1" s="99"/>
      <c r="U1" s="99"/>
      <c r="V1" s="99"/>
      <c r="W1" s="99"/>
      <c r="X1" s="99"/>
      <c r="Y1" s="100" t="s">
        <v>248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160</v>
      </c>
      <c r="Y3" s="105" t="s">
        <v>248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8.51 Moorabool,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26228</v>
      </c>
      <c r="W4" s="108">
        <v>27169</v>
      </c>
      <c r="X4" s="108">
        <v>27887</v>
      </c>
      <c r="Y4" s="108">
        <v>29335</v>
      </c>
      <c r="Z4" s="108">
        <v>32509</v>
      </c>
      <c r="AB4" s="109" t="str">
        <f>TEXT(Z4,"###,###")</f>
        <v>32,509</v>
      </c>
      <c r="AD4" s="110">
        <f>Z4/Y4-1</f>
        <v>0.10819839781830587</v>
      </c>
      <c r="AF4" s="110">
        <f>Z4/V4-1</f>
        <v>0.23947689492145807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13819</v>
      </c>
      <c r="W5" s="108">
        <v>14086</v>
      </c>
      <c r="X5" s="108">
        <v>14336</v>
      </c>
      <c r="Y5" s="108">
        <v>14821</v>
      </c>
      <c r="Z5" s="108">
        <v>16174</v>
      </c>
      <c r="AB5" s="109" t="str">
        <f>TEXT(Z5,"###,###")</f>
        <v>16,174</v>
      </c>
      <c r="AD5" s="110">
        <f t="shared" ref="AD5:AD9" si="0">Z5/Y5-1</f>
        <v>9.128938668106068E-2</v>
      </c>
      <c r="AF5" s="110">
        <f t="shared" ref="AF5:AF9" si="1">Z5/V5-1</f>
        <v>0.1704175410666473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12406</v>
      </c>
      <c r="W6" s="108">
        <v>13080</v>
      </c>
      <c r="X6" s="108">
        <v>13550</v>
      </c>
      <c r="Y6" s="108">
        <v>14494</v>
      </c>
      <c r="Z6" s="108">
        <v>16317</v>
      </c>
      <c r="AB6" s="109" t="str">
        <f>TEXT(Z6,"###,###")</f>
        <v>16,317</v>
      </c>
      <c r="AD6" s="110">
        <f t="shared" si="0"/>
        <v>0.12577618324824069</v>
      </c>
      <c r="AF6" s="110">
        <f t="shared" si="1"/>
        <v>0.31525068515234556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19057</v>
      </c>
      <c r="W7" s="108">
        <v>19613</v>
      </c>
      <c r="X7" s="108">
        <v>20509</v>
      </c>
      <c r="Y7" s="108">
        <v>21074</v>
      </c>
      <c r="Z7" s="108">
        <v>21881</v>
      </c>
      <c r="AB7" s="109" t="str">
        <f>TEXT(Z7,"###,###")</f>
        <v>21,881</v>
      </c>
      <c r="AD7" s="110">
        <f t="shared" si="0"/>
        <v>3.8293631963556951E-2</v>
      </c>
      <c r="AF7" s="110">
        <f t="shared" si="1"/>
        <v>0.14818701789368727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32,509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21,881</v>
      </c>
      <c r="P8" s="67"/>
      <c r="S8" s="107" t="s">
        <v>83</v>
      </c>
      <c r="T8" s="108"/>
      <c r="U8" s="108"/>
      <c r="V8" s="108">
        <v>47154.5</v>
      </c>
      <c r="W8" s="108">
        <v>48394.5</v>
      </c>
      <c r="X8" s="108">
        <v>48753.08</v>
      </c>
      <c r="Y8" s="108">
        <v>50213</v>
      </c>
      <c r="Z8" s="108">
        <v>50027</v>
      </c>
      <c r="AB8" s="109" t="str">
        <f>TEXT(Z8,"$###,###")</f>
        <v>$50,027</v>
      </c>
      <c r="AD8" s="110">
        <f t="shared" si="0"/>
        <v>-3.7042200227033195E-3</v>
      </c>
      <c r="AF8" s="110">
        <f t="shared" si="1"/>
        <v>6.0916773584705597E-2</v>
      </c>
    </row>
    <row r="9" spans="1:32" x14ac:dyDescent="0.25">
      <c r="A9" s="30" t="s">
        <v>14</v>
      </c>
      <c r="B9" s="71"/>
      <c r="C9" s="72"/>
      <c r="D9" s="73">
        <f>AD104</f>
        <v>76.606478206035263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51.382477948905446</v>
      </c>
      <c r="P9" s="74" t="s">
        <v>84</v>
      </c>
      <c r="S9" s="107" t="s">
        <v>7</v>
      </c>
      <c r="T9" s="108"/>
      <c r="U9" s="108"/>
      <c r="V9" s="108">
        <v>1112878533</v>
      </c>
      <c r="W9" s="108">
        <v>1182667906</v>
      </c>
      <c r="X9" s="108">
        <v>1271767301</v>
      </c>
      <c r="Y9" s="108">
        <v>1354076272</v>
      </c>
      <c r="Z9" s="108">
        <v>1461877206</v>
      </c>
      <c r="AB9" s="109" t="str">
        <f>TEXT(Z9/1000000,"$#,###.0")&amp;" mil"</f>
        <v>$1,461.9 mil</v>
      </c>
      <c r="AD9" s="110">
        <f t="shared" si="0"/>
        <v>7.9612157918383497E-2</v>
      </c>
      <c r="AF9" s="110">
        <f t="shared" si="1"/>
        <v>0.31359996859603356</v>
      </c>
    </row>
    <row r="10" spans="1:32" x14ac:dyDescent="0.25">
      <c r="A10" s="30" t="s">
        <v>17</v>
      </c>
      <c r="B10" s="71"/>
      <c r="C10" s="72"/>
      <c r="D10" s="73">
        <f>AD105</f>
        <v>17.096803961979759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48.548969425528995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85.57652758100636</v>
      </c>
      <c r="P11" s="74" t="s">
        <v>84</v>
      </c>
      <c r="S11" s="107" t="s">
        <v>29</v>
      </c>
      <c r="T11" s="112"/>
      <c r="U11" s="112"/>
      <c r="V11" s="112">
        <v>23505</v>
      </c>
      <c r="W11" s="112">
        <v>24467</v>
      </c>
      <c r="X11" s="112">
        <v>25041</v>
      </c>
      <c r="Y11" s="112">
        <v>26312</v>
      </c>
      <c r="Z11" s="112">
        <v>29354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6.6404643297838311</v>
      </c>
      <c r="P12" s="74" t="s">
        <v>84</v>
      </c>
      <c r="S12" s="107" t="s">
        <v>30</v>
      </c>
      <c r="T12" s="112"/>
      <c r="U12" s="112"/>
      <c r="V12" s="112">
        <v>2717</v>
      </c>
      <c r="W12" s="112">
        <v>2704</v>
      </c>
      <c r="X12" s="112">
        <v>2840</v>
      </c>
      <c r="Y12" s="112">
        <v>3023</v>
      </c>
      <c r="Z12" s="112">
        <v>3156</v>
      </c>
    </row>
    <row r="13" spans="1:32" ht="15" customHeight="1" x14ac:dyDescent="0.25">
      <c r="A13" s="30" t="s">
        <v>19</v>
      </c>
      <c r="B13" s="72"/>
      <c r="C13" s="72"/>
      <c r="D13" s="73">
        <f>AD108</f>
        <v>15.50032298748039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7.8104291394360397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15.315758712971791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22.052354732535605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18.818260750354156</v>
      </c>
      <c r="P15" s="74" t="s">
        <v>84</v>
      </c>
      <c r="S15" s="115" t="s">
        <v>60</v>
      </c>
      <c r="T15" s="115"/>
      <c r="U15" s="116"/>
      <c r="V15" s="116">
        <v>744</v>
      </c>
      <c r="W15" s="116">
        <v>740</v>
      </c>
      <c r="X15" s="116">
        <v>775</v>
      </c>
      <c r="Y15" s="112">
        <v>767</v>
      </c>
      <c r="Z15" s="112">
        <v>756</v>
      </c>
      <c r="AB15" s="117">
        <f t="shared" ref="AB15:AB34" si="2">IF(Z15="np",0,Z15/$Z$34)</f>
        <v>2.3254383266687172E-2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40.825617521301794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81.181739249645844</v>
      </c>
      <c r="P16" s="37" t="s">
        <v>84</v>
      </c>
      <c r="S16" s="115" t="s">
        <v>61</v>
      </c>
      <c r="T16" s="115"/>
      <c r="U16" s="116"/>
      <c r="V16" s="116">
        <v>103</v>
      </c>
      <c r="W16" s="116">
        <v>116</v>
      </c>
      <c r="X16" s="116">
        <v>118</v>
      </c>
      <c r="Y16" s="112">
        <v>104</v>
      </c>
      <c r="Z16" s="112">
        <v>101</v>
      </c>
      <c r="AB16" s="117">
        <f t="shared" si="2"/>
        <v>3.1067363888034453E-3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1566</v>
      </c>
      <c r="W17" s="116">
        <v>1480</v>
      </c>
      <c r="X17" s="116">
        <v>1439</v>
      </c>
      <c r="Y17" s="112">
        <v>1478</v>
      </c>
      <c r="Z17" s="112">
        <v>1525</v>
      </c>
      <c r="AB17" s="117">
        <f t="shared" si="2"/>
        <v>4.690864349430944E-2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212</v>
      </c>
      <c r="W18" s="116">
        <v>250</v>
      </c>
      <c r="X18" s="116">
        <v>261</v>
      </c>
      <c r="Y18" s="112">
        <v>299</v>
      </c>
      <c r="Z18" s="112">
        <v>307</v>
      </c>
      <c r="AB18" s="117">
        <f t="shared" si="2"/>
        <v>9.4432482313134419E-3</v>
      </c>
    </row>
    <row r="19" spans="1:28" x14ac:dyDescent="0.25">
      <c r="A19" s="63" t="str">
        <f>$S$1&amp;" ("&amp;$V$2&amp;" to "&amp;$Z$2&amp;")"</f>
        <v>Moorabool (2017-18 to 2021-22)</v>
      </c>
      <c r="B19" s="63"/>
      <c r="C19" s="63"/>
      <c r="D19" s="63"/>
      <c r="E19" s="63"/>
      <c r="F19" s="63"/>
      <c r="G19" s="63" t="str">
        <f>$S$1&amp;" ("&amp;$V$2&amp;" to "&amp;$Z$2&amp;")"</f>
        <v>Moorabool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2772</v>
      </c>
      <c r="W19" s="116">
        <v>3025</v>
      </c>
      <c r="X19" s="116">
        <v>3177</v>
      </c>
      <c r="Y19" s="112">
        <v>3370</v>
      </c>
      <c r="Z19" s="112">
        <v>3661</v>
      </c>
      <c r="AB19" s="117">
        <f t="shared" si="2"/>
        <v>0.11261150415256845</v>
      </c>
    </row>
    <row r="20" spans="1:28" x14ac:dyDescent="0.25">
      <c r="S20" s="115" t="s">
        <v>65</v>
      </c>
      <c r="T20" s="115"/>
      <c r="U20" s="116"/>
      <c r="V20" s="116">
        <v>944</v>
      </c>
      <c r="W20" s="116">
        <v>942</v>
      </c>
      <c r="X20" s="116">
        <v>935</v>
      </c>
      <c r="Y20" s="112">
        <v>967</v>
      </c>
      <c r="Z20" s="112">
        <v>1012</v>
      </c>
      <c r="AB20" s="117">
        <f t="shared" si="2"/>
        <v>3.1128883420486003E-2</v>
      </c>
    </row>
    <row r="21" spans="1:28" x14ac:dyDescent="0.25">
      <c r="S21" s="115" t="s">
        <v>66</v>
      </c>
      <c r="T21" s="115"/>
      <c r="U21" s="116"/>
      <c r="V21" s="116">
        <v>2185</v>
      </c>
      <c r="W21" s="116">
        <v>2176</v>
      </c>
      <c r="X21" s="116">
        <v>2248</v>
      </c>
      <c r="Y21" s="112">
        <v>2577</v>
      </c>
      <c r="Z21" s="112">
        <v>2782</v>
      </c>
      <c r="AB21" s="117">
        <f t="shared" si="2"/>
        <v>8.5573669640110733E-2</v>
      </c>
    </row>
    <row r="22" spans="1:28" x14ac:dyDescent="0.25">
      <c r="S22" s="115" t="s">
        <v>67</v>
      </c>
      <c r="T22" s="115"/>
      <c r="U22" s="116"/>
      <c r="V22" s="116">
        <v>1506</v>
      </c>
      <c r="W22" s="116">
        <v>1599</v>
      </c>
      <c r="X22" s="116">
        <v>1690</v>
      </c>
      <c r="Y22" s="112">
        <v>1803</v>
      </c>
      <c r="Z22" s="112">
        <v>2098</v>
      </c>
      <c r="AB22" s="117">
        <f t="shared" si="2"/>
        <v>6.4533989541679479E-2</v>
      </c>
    </row>
    <row r="23" spans="1:28" x14ac:dyDescent="0.25">
      <c r="S23" s="115" t="s">
        <v>68</v>
      </c>
      <c r="T23" s="115"/>
      <c r="U23" s="116"/>
      <c r="V23" s="116">
        <v>1616</v>
      </c>
      <c r="W23" s="116">
        <v>1660</v>
      </c>
      <c r="X23" s="116">
        <v>1666</v>
      </c>
      <c r="Y23" s="112">
        <v>1799</v>
      </c>
      <c r="Z23" s="112">
        <v>1954</v>
      </c>
      <c r="AB23" s="117">
        <f t="shared" si="2"/>
        <v>6.0104583205167643E-2</v>
      </c>
    </row>
    <row r="24" spans="1:28" x14ac:dyDescent="0.25">
      <c r="S24" s="115" t="s">
        <v>69</v>
      </c>
      <c r="T24" s="115"/>
      <c r="U24" s="116"/>
      <c r="V24" s="116">
        <v>254</v>
      </c>
      <c r="W24" s="116">
        <v>270</v>
      </c>
      <c r="X24" s="116">
        <v>276</v>
      </c>
      <c r="Y24" s="112">
        <v>289</v>
      </c>
      <c r="Z24" s="112">
        <v>326</v>
      </c>
      <c r="AB24" s="117">
        <f t="shared" si="2"/>
        <v>1.00276837896032E-2</v>
      </c>
    </row>
    <row r="25" spans="1:28" x14ac:dyDescent="0.25">
      <c r="S25" s="115" t="s">
        <v>70</v>
      </c>
      <c r="T25" s="115"/>
      <c r="U25" s="116"/>
      <c r="V25" s="116">
        <v>856</v>
      </c>
      <c r="W25" s="116">
        <v>947</v>
      </c>
      <c r="X25" s="116">
        <v>1002</v>
      </c>
      <c r="Y25" s="112">
        <v>1041</v>
      </c>
      <c r="Z25" s="112">
        <v>1269</v>
      </c>
      <c r="AB25" s="117">
        <f t="shared" si="2"/>
        <v>3.9034143340510613E-2</v>
      </c>
    </row>
    <row r="26" spans="1:28" x14ac:dyDescent="0.25">
      <c r="S26" s="115" t="s">
        <v>71</v>
      </c>
      <c r="T26" s="115"/>
      <c r="U26" s="116"/>
      <c r="V26" s="116">
        <v>483</v>
      </c>
      <c r="W26" s="116">
        <v>502</v>
      </c>
      <c r="X26" s="116">
        <v>539</v>
      </c>
      <c r="Y26" s="112">
        <v>544</v>
      </c>
      <c r="Z26" s="112">
        <v>571</v>
      </c>
      <c r="AB26" s="117">
        <f t="shared" si="2"/>
        <v>1.7563826514918487E-2</v>
      </c>
    </row>
    <row r="27" spans="1:28" x14ac:dyDescent="0.25">
      <c r="S27" s="115" t="s">
        <v>72</v>
      </c>
      <c r="T27" s="115"/>
      <c r="U27" s="116"/>
      <c r="V27" s="116">
        <v>1512</v>
      </c>
      <c r="W27" s="116">
        <v>1607</v>
      </c>
      <c r="X27" s="116">
        <v>1650</v>
      </c>
      <c r="Y27" s="112">
        <v>1737</v>
      </c>
      <c r="Z27" s="112">
        <v>1934</v>
      </c>
      <c r="AB27" s="117">
        <f t="shared" si="2"/>
        <v>5.9489387880652105E-2</v>
      </c>
    </row>
    <row r="28" spans="1:28" x14ac:dyDescent="0.25">
      <c r="S28" s="115" t="s">
        <v>73</v>
      </c>
      <c r="T28" s="115"/>
      <c r="U28" s="116"/>
      <c r="V28" s="116">
        <v>2031</v>
      </c>
      <c r="W28" s="116">
        <v>2206</v>
      </c>
      <c r="X28" s="116">
        <v>2340</v>
      </c>
      <c r="Y28" s="112">
        <v>2286</v>
      </c>
      <c r="Z28" s="112">
        <v>2686</v>
      </c>
      <c r="AB28" s="117">
        <f t="shared" si="2"/>
        <v>8.2620732082436171E-2</v>
      </c>
    </row>
    <row r="29" spans="1:28" x14ac:dyDescent="0.25">
      <c r="S29" s="115" t="s">
        <v>74</v>
      </c>
      <c r="T29" s="115"/>
      <c r="U29" s="116"/>
      <c r="V29" s="116">
        <v>1652</v>
      </c>
      <c r="W29" s="116">
        <v>2589</v>
      </c>
      <c r="X29" s="116">
        <v>1883</v>
      </c>
      <c r="Y29" s="112">
        <v>1922</v>
      </c>
      <c r="Z29" s="112">
        <v>2109</v>
      </c>
      <c r="AB29" s="117">
        <f t="shared" si="2"/>
        <v>6.4872346970163031E-2</v>
      </c>
    </row>
    <row r="30" spans="1:28" x14ac:dyDescent="0.25">
      <c r="S30" s="115" t="s">
        <v>75</v>
      </c>
      <c r="T30" s="115"/>
      <c r="U30" s="116"/>
      <c r="V30" s="116">
        <v>2218</v>
      </c>
      <c r="W30" s="116">
        <v>1534</v>
      </c>
      <c r="X30" s="116">
        <v>2160</v>
      </c>
      <c r="Y30" s="112">
        <v>2201</v>
      </c>
      <c r="Z30" s="112">
        <v>2506</v>
      </c>
      <c r="AB30" s="117">
        <f t="shared" si="2"/>
        <v>7.7083974161796368E-2</v>
      </c>
    </row>
    <row r="31" spans="1:28" x14ac:dyDescent="0.25">
      <c r="S31" s="115" t="s">
        <v>76</v>
      </c>
      <c r="T31" s="115"/>
      <c r="U31" s="116"/>
      <c r="V31" s="116">
        <v>2520</v>
      </c>
      <c r="W31" s="116">
        <v>2791</v>
      </c>
      <c r="X31" s="116">
        <v>2908</v>
      </c>
      <c r="Y31" s="112">
        <v>3264</v>
      </c>
      <c r="Z31" s="112">
        <v>3978</v>
      </c>
      <c r="AB31" s="117">
        <f t="shared" si="2"/>
        <v>0.12236235004613966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553</v>
      </c>
      <c r="W32" s="116">
        <v>568</v>
      </c>
      <c r="X32" s="116">
        <v>620</v>
      </c>
      <c r="Y32" s="112">
        <v>669</v>
      </c>
      <c r="Z32" s="112">
        <v>753</v>
      </c>
      <c r="AB32" s="117">
        <f t="shared" si="2"/>
        <v>2.3162103968009842E-2</v>
      </c>
    </row>
    <row r="33" spans="19:32" x14ac:dyDescent="0.25">
      <c r="S33" s="115" t="s">
        <v>78</v>
      </c>
      <c r="T33" s="115"/>
      <c r="U33" s="116"/>
      <c r="V33" s="116">
        <v>869</v>
      </c>
      <c r="W33" s="116">
        <v>926</v>
      </c>
      <c r="X33" s="116">
        <v>1039</v>
      </c>
      <c r="Y33" s="112">
        <v>1132</v>
      </c>
      <c r="Z33" s="112">
        <v>1228</v>
      </c>
      <c r="AB33" s="117">
        <f t="shared" si="2"/>
        <v>3.7772992925253768E-2</v>
      </c>
    </row>
    <row r="34" spans="19:32" x14ac:dyDescent="0.25">
      <c r="S34" s="118" t="s">
        <v>53</v>
      </c>
      <c r="T34" s="118"/>
      <c r="U34" s="119"/>
      <c r="V34" s="119">
        <v>26227</v>
      </c>
      <c r="W34" s="119">
        <v>27171</v>
      </c>
      <c r="X34" s="119">
        <v>27887</v>
      </c>
      <c r="Y34" s="120">
        <v>29335</v>
      </c>
      <c r="Z34" s="120">
        <v>32510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16420</v>
      </c>
      <c r="W37" s="112">
        <v>16641</v>
      </c>
      <c r="X37" s="112">
        <v>17421</v>
      </c>
      <c r="Y37" s="112">
        <v>17831</v>
      </c>
      <c r="Z37" s="112">
        <v>17765</v>
      </c>
      <c r="AB37" s="132">
        <f>Z37/Z40*100</f>
        <v>81.181739249645844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2633</v>
      </c>
      <c r="W38" s="112">
        <v>2974</v>
      </c>
      <c r="X38" s="112">
        <v>3091</v>
      </c>
      <c r="Y38" s="112">
        <v>3241</v>
      </c>
      <c r="Z38" s="112">
        <v>4118</v>
      </c>
      <c r="AB38" s="132">
        <f>Z38/Z40*100</f>
        <v>18.818260750354156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19053</v>
      </c>
      <c r="W40" s="112">
        <v>19615</v>
      </c>
      <c r="X40" s="112">
        <v>20512</v>
      </c>
      <c r="Y40" s="112">
        <v>21072</v>
      </c>
      <c r="Z40" s="112">
        <v>21883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3</v>
      </c>
      <c r="X44" s="112">
        <v>3</v>
      </c>
      <c r="Y44" s="112">
        <v>4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317</v>
      </c>
      <c r="W45" s="112">
        <v>367</v>
      </c>
      <c r="X45" s="112">
        <v>373</v>
      </c>
      <c r="Y45" s="112">
        <v>387</v>
      </c>
      <c r="Z45" s="112">
        <v>461</v>
      </c>
    </row>
    <row r="46" spans="19:32" x14ac:dyDescent="0.25">
      <c r="S46" s="115" t="s">
        <v>38</v>
      </c>
      <c r="T46" s="115"/>
      <c r="U46" s="112"/>
      <c r="V46" s="112">
        <v>844</v>
      </c>
      <c r="W46" s="112">
        <v>840</v>
      </c>
      <c r="X46" s="112">
        <v>781</v>
      </c>
      <c r="Y46" s="112">
        <v>829</v>
      </c>
      <c r="Z46" s="112">
        <v>1061</v>
      </c>
    </row>
    <row r="47" spans="19:32" x14ac:dyDescent="0.25">
      <c r="S47" s="115" t="s">
        <v>39</v>
      </c>
      <c r="T47" s="115"/>
      <c r="U47" s="112"/>
      <c r="V47" s="112">
        <v>1250</v>
      </c>
      <c r="W47" s="112">
        <v>1266</v>
      </c>
      <c r="X47" s="112">
        <v>1242</v>
      </c>
      <c r="Y47" s="112">
        <v>1158</v>
      </c>
      <c r="Z47" s="112">
        <v>1309</v>
      </c>
    </row>
    <row r="48" spans="19:32" x14ac:dyDescent="0.25">
      <c r="S48" s="115" t="s">
        <v>40</v>
      </c>
      <c r="T48" s="115"/>
      <c r="U48" s="112"/>
      <c r="V48" s="112">
        <v>1430</v>
      </c>
      <c r="W48" s="112">
        <v>1508</v>
      </c>
      <c r="X48" s="112">
        <v>1460</v>
      </c>
      <c r="Y48" s="112">
        <v>1628</v>
      </c>
      <c r="Z48" s="112">
        <v>1803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1396</v>
      </c>
      <c r="W49" s="112">
        <v>1384</v>
      </c>
      <c r="X49" s="112">
        <v>1527</v>
      </c>
      <c r="Y49" s="112">
        <v>1650</v>
      </c>
      <c r="Z49" s="112">
        <v>1815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Moorabool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1379</v>
      </c>
      <c r="W50" s="112">
        <v>1480</v>
      </c>
      <c r="X50" s="112">
        <v>1560</v>
      </c>
      <c r="Y50" s="112">
        <v>1673</v>
      </c>
      <c r="Z50" s="112">
        <v>1778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1412</v>
      </c>
      <c r="W51" s="112">
        <v>1421</v>
      </c>
      <c r="X51" s="112">
        <v>1440</v>
      </c>
      <c r="Y51" s="112">
        <v>1528</v>
      </c>
      <c r="Z51" s="112">
        <v>1633</v>
      </c>
    </row>
    <row r="52" spans="1:26" ht="15" customHeight="1" x14ac:dyDescent="0.25">
      <c r="S52" s="115" t="s">
        <v>44</v>
      </c>
      <c r="T52" s="115"/>
      <c r="U52" s="112"/>
      <c r="V52" s="112">
        <v>1466</v>
      </c>
      <c r="W52" s="112">
        <v>1445</v>
      </c>
      <c r="X52" s="112">
        <v>1486</v>
      </c>
      <c r="Y52" s="112">
        <v>1461</v>
      </c>
      <c r="Z52" s="112">
        <v>1507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1342</v>
      </c>
      <c r="W53" s="112">
        <v>1280</v>
      </c>
      <c r="X53" s="112">
        <v>1312</v>
      </c>
      <c r="Y53" s="112">
        <v>1319</v>
      </c>
      <c r="Z53" s="112">
        <v>1459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1253</v>
      </c>
      <c r="W54" s="112">
        <v>1311</v>
      </c>
      <c r="X54" s="112">
        <v>1310</v>
      </c>
      <c r="Y54" s="112">
        <v>1262</v>
      </c>
      <c r="Z54" s="112">
        <v>1259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888</v>
      </c>
      <c r="W55" s="112">
        <v>922</v>
      </c>
      <c r="X55" s="112">
        <v>938</v>
      </c>
      <c r="Y55" s="112">
        <v>1018</v>
      </c>
      <c r="Z55" s="112">
        <v>1122</v>
      </c>
    </row>
    <row r="56" spans="1:26" ht="15" customHeight="1" x14ac:dyDescent="0.25">
      <c r="S56" s="115" t="s">
        <v>48</v>
      </c>
      <c r="T56" s="115"/>
      <c r="U56" s="112"/>
      <c r="V56" s="112">
        <v>494</v>
      </c>
      <c r="W56" s="112">
        <v>487</v>
      </c>
      <c r="X56" s="112">
        <v>521</v>
      </c>
      <c r="Y56" s="112">
        <v>513</v>
      </c>
      <c r="Z56" s="112">
        <v>559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209</v>
      </c>
      <c r="W57" s="112">
        <v>226</v>
      </c>
      <c r="X57" s="112">
        <v>249</v>
      </c>
      <c r="Y57" s="112">
        <v>235</v>
      </c>
      <c r="Z57" s="112">
        <v>243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75</v>
      </c>
      <c r="W58" s="112">
        <v>84</v>
      </c>
      <c r="X58" s="112">
        <v>78</v>
      </c>
      <c r="Y58" s="112">
        <v>95</v>
      </c>
      <c r="Z58" s="112">
        <v>110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37</v>
      </c>
      <c r="W59" s="112">
        <v>36</v>
      </c>
      <c r="X59" s="112">
        <v>42</v>
      </c>
      <c r="Y59" s="112">
        <v>31</v>
      </c>
      <c r="Z59" s="112">
        <v>34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24</v>
      </c>
      <c r="W60" s="112">
        <v>24</v>
      </c>
      <c r="X60" s="112">
        <v>19</v>
      </c>
      <c r="Y60" s="112">
        <v>30</v>
      </c>
      <c r="Z60" s="112">
        <v>25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13817</v>
      </c>
      <c r="W61" s="112">
        <v>14089</v>
      </c>
      <c r="X61" s="112">
        <v>14333</v>
      </c>
      <c r="Y61" s="112">
        <v>14821</v>
      </c>
      <c r="Z61" s="112">
        <v>16174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5</v>
      </c>
      <c r="X63" s="112">
        <v>10</v>
      </c>
      <c r="Y63" s="112">
        <v>9</v>
      </c>
      <c r="Z63" s="112">
        <v>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368</v>
      </c>
      <c r="W64" s="112">
        <v>323</v>
      </c>
      <c r="X64" s="112">
        <v>374</v>
      </c>
      <c r="Y64" s="112">
        <v>419</v>
      </c>
      <c r="Z64" s="112">
        <v>538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Moorabool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876</v>
      </c>
      <c r="W65" s="112">
        <v>948</v>
      </c>
      <c r="X65" s="112">
        <v>871</v>
      </c>
      <c r="Y65" s="112">
        <v>969</v>
      </c>
      <c r="Z65" s="112">
        <v>1100</v>
      </c>
    </row>
    <row r="66" spans="1:26" x14ac:dyDescent="0.25">
      <c r="S66" s="115" t="s">
        <v>39</v>
      </c>
      <c r="T66" s="115"/>
      <c r="U66" s="112"/>
      <c r="V66" s="112">
        <v>1164</v>
      </c>
      <c r="W66" s="112">
        <v>1267</v>
      </c>
      <c r="X66" s="112">
        <v>1298</v>
      </c>
      <c r="Y66" s="112">
        <v>1394</v>
      </c>
      <c r="Z66" s="112">
        <v>1542</v>
      </c>
    </row>
    <row r="67" spans="1:26" x14ac:dyDescent="0.25">
      <c r="S67" s="115" t="s">
        <v>40</v>
      </c>
      <c r="T67" s="115"/>
      <c r="U67" s="112"/>
      <c r="V67" s="112">
        <v>1291</v>
      </c>
      <c r="W67" s="112">
        <v>1375</v>
      </c>
      <c r="X67" s="112">
        <v>1460</v>
      </c>
      <c r="Y67" s="112">
        <v>1573</v>
      </c>
      <c r="Z67" s="112">
        <v>1791</v>
      </c>
    </row>
    <row r="68" spans="1:26" x14ac:dyDescent="0.25">
      <c r="S68" s="115" t="s">
        <v>41</v>
      </c>
      <c r="T68" s="115"/>
      <c r="U68" s="112"/>
      <c r="V68" s="112">
        <v>1225</v>
      </c>
      <c r="W68" s="112">
        <v>1265</v>
      </c>
      <c r="X68" s="112">
        <v>1394</v>
      </c>
      <c r="Y68" s="112">
        <v>1583</v>
      </c>
      <c r="Z68" s="112">
        <v>1838</v>
      </c>
    </row>
    <row r="69" spans="1:26" x14ac:dyDescent="0.25">
      <c r="S69" s="115" t="s">
        <v>42</v>
      </c>
      <c r="T69" s="115"/>
      <c r="U69" s="112"/>
      <c r="V69" s="112">
        <v>1247</v>
      </c>
      <c r="W69" s="112">
        <v>1378</v>
      </c>
      <c r="X69" s="112">
        <v>1376</v>
      </c>
      <c r="Y69" s="112">
        <v>1511</v>
      </c>
      <c r="Z69" s="112">
        <v>1719</v>
      </c>
    </row>
    <row r="70" spans="1:26" x14ac:dyDescent="0.25">
      <c r="S70" s="115" t="s">
        <v>43</v>
      </c>
      <c r="T70" s="115"/>
      <c r="U70" s="112"/>
      <c r="V70" s="112">
        <v>1181</v>
      </c>
      <c r="W70" s="112">
        <v>1321</v>
      </c>
      <c r="X70" s="112">
        <v>1389</v>
      </c>
      <c r="Y70" s="112">
        <v>1463</v>
      </c>
      <c r="Z70" s="112">
        <v>1614</v>
      </c>
    </row>
    <row r="71" spans="1:26" x14ac:dyDescent="0.25">
      <c r="S71" s="115" t="s">
        <v>44</v>
      </c>
      <c r="T71" s="115"/>
      <c r="U71" s="112"/>
      <c r="V71" s="112">
        <v>1420</v>
      </c>
      <c r="W71" s="112">
        <v>1415</v>
      </c>
      <c r="X71" s="112">
        <v>1474</v>
      </c>
      <c r="Y71" s="112">
        <v>1497</v>
      </c>
      <c r="Z71" s="112">
        <v>1525</v>
      </c>
    </row>
    <row r="72" spans="1:26" x14ac:dyDescent="0.25">
      <c r="S72" s="115" t="s">
        <v>45</v>
      </c>
      <c r="T72" s="115"/>
      <c r="U72" s="112"/>
      <c r="V72" s="112">
        <v>1256</v>
      </c>
      <c r="W72" s="112">
        <v>1303</v>
      </c>
      <c r="X72" s="112">
        <v>1265</v>
      </c>
      <c r="Y72" s="112">
        <v>1381</v>
      </c>
      <c r="Z72" s="112">
        <v>1613</v>
      </c>
    </row>
    <row r="73" spans="1:26" x14ac:dyDescent="0.25">
      <c r="S73" s="115" t="s">
        <v>46</v>
      </c>
      <c r="T73" s="115"/>
      <c r="U73" s="112"/>
      <c r="V73" s="112">
        <v>1112</v>
      </c>
      <c r="W73" s="112">
        <v>1158</v>
      </c>
      <c r="X73" s="112">
        <v>1216</v>
      </c>
      <c r="Y73" s="112">
        <v>1182</v>
      </c>
      <c r="Z73" s="112">
        <v>1351</v>
      </c>
    </row>
    <row r="74" spans="1:26" x14ac:dyDescent="0.25">
      <c r="S74" s="115" t="s">
        <v>47</v>
      </c>
      <c r="T74" s="115"/>
      <c r="U74" s="112"/>
      <c r="V74" s="112">
        <v>745</v>
      </c>
      <c r="W74" s="112">
        <v>773</v>
      </c>
      <c r="X74" s="112">
        <v>836</v>
      </c>
      <c r="Y74" s="112">
        <v>865</v>
      </c>
      <c r="Z74" s="112">
        <v>964</v>
      </c>
    </row>
    <row r="75" spans="1:26" x14ac:dyDescent="0.25">
      <c r="S75" s="115" t="s">
        <v>48</v>
      </c>
      <c r="T75" s="115"/>
      <c r="U75" s="112"/>
      <c r="V75" s="112">
        <v>307</v>
      </c>
      <c r="W75" s="112">
        <v>336</v>
      </c>
      <c r="X75" s="112">
        <v>371</v>
      </c>
      <c r="Y75" s="112">
        <v>412</v>
      </c>
      <c r="Z75" s="112">
        <v>456</v>
      </c>
    </row>
    <row r="76" spans="1:26" x14ac:dyDescent="0.25">
      <c r="S76" s="115" t="s">
        <v>49</v>
      </c>
      <c r="T76" s="115"/>
      <c r="U76" s="112"/>
      <c r="V76" s="112">
        <v>94</v>
      </c>
      <c r="W76" s="112">
        <v>112</v>
      </c>
      <c r="X76" s="112">
        <v>130</v>
      </c>
      <c r="Y76" s="112">
        <v>139</v>
      </c>
      <c r="Z76" s="112">
        <v>149</v>
      </c>
    </row>
    <row r="77" spans="1:26" x14ac:dyDescent="0.25">
      <c r="S77" s="115" t="s">
        <v>50</v>
      </c>
      <c r="T77" s="115"/>
      <c r="U77" s="112"/>
      <c r="V77" s="112">
        <v>56</v>
      </c>
      <c r="W77" s="112">
        <v>50</v>
      </c>
      <c r="X77" s="112">
        <v>47</v>
      </c>
      <c r="Y77" s="112">
        <v>48</v>
      </c>
      <c r="Z77" s="112">
        <v>69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19</v>
      </c>
      <c r="X78" s="112">
        <v>26</v>
      </c>
      <c r="Y78" s="112">
        <v>25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24</v>
      </c>
      <c r="W79" s="112">
        <v>26</v>
      </c>
      <c r="X79" s="112">
        <v>31</v>
      </c>
      <c r="Y79" s="112">
        <v>24</v>
      </c>
      <c r="Z79" s="112">
        <v>25</v>
      </c>
    </row>
    <row r="80" spans="1:26" x14ac:dyDescent="0.25">
      <c r="S80" s="118" t="s">
        <v>53</v>
      </c>
      <c r="T80" s="118"/>
      <c r="U80" s="112"/>
      <c r="V80" s="112">
        <v>12409</v>
      </c>
      <c r="W80" s="112">
        <v>13079</v>
      </c>
      <c r="X80" s="112">
        <v>13552</v>
      </c>
      <c r="Y80" s="112">
        <v>14494</v>
      </c>
      <c r="Z80" s="112">
        <v>16316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Moorabool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1207</v>
      </c>
      <c r="W83" s="112">
        <v>1246</v>
      </c>
      <c r="X83" s="112">
        <v>1382</v>
      </c>
      <c r="Y83" s="112">
        <v>1397</v>
      </c>
      <c r="Z83" s="112">
        <v>1405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1007</v>
      </c>
      <c r="W84" s="112">
        <v>1037</v>
      </c>
      <c r="X84" s="112">
        <v>1060</v>
      </c>
      <c r="Y84" s="112">
        <v>1121</v>
      </c>
      <c r="Z84" s="112">
        <v>1203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2170</v>
      </c>
      <c r="W85" s="112">
        <v>2261</v>
      </c>
      <c r="X85" s="112">
        <v>2372</v>
      </c>
      <c r="Y85" s="112">
        <v>2378</v>
      </c>
      <c r="Z85" s="112">
        <v>2441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32,509</v>
      </c>
      <c r="D86" s="96">
        <f t="shared" ref="D86:D91" si="4">AD4</f>
        <v>0.10819839781830587</v>
      </c>
      <c r="E86" s="97">
        <f t="shared" ref="E86:E91" si="5">AD4</f>
        <v>0.10819839781830587</v>
      </c>
      <c r="F86" s="96">
        <f t="shared" ref="F86:F91" si="6">AF4</f>
        <v>0.23947689492145807</v>
      </c>
      <c r="G86" s="97">
        <f t="shared" ref="G86:G91" si="7">AF4</f>
        <v>0.23947689492145807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561</v>
      </c>
      <c r="W86" s="112">
        <v>586</v>
      </c>
      <c r="X86" s="112">
        <v>601</v>
      </c>
      <c r="Y86" s="112">
        <v>624</v>
      </c>
      <c r="Z86" s="112">
        <v>633</v>
      </c>
    </row>
    <row r="87" spans="1:30" ht="15" customHeight="1" x14ac:dyDescent="0.25">
      <c r="A87" s="98" t="s">
        <v>4</v>
      </c>
      <c r="B87" s="49"/>
      <c r="C87" s="57" t="str">
        <f t="shared" si="3"/>
        <v>16,174</v>
      </c>
      <c r="D87" s="96">
        <f t="shared" si="4"/>
        <v>9.128938668106068E-2</v>
      </c>
      <c r="E87" s="97">
        <f t="shared" si="5"/>
        <v>9.128938668106068E-2</v>
      </c>
      <c r="F87" s="96">
        <f t="shared" si="6"/>
        <v>0.1704175410666473</v>
      </c>
      <c r="G87" s="97">
        <f t="shared" si="7"/>
        <v>0.1704175410666473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475</v>
      </c>
      <c r="W87" s="112">
        <v>482</v>
      </c>
      <c r="X87" s="112">
        <v>486</v>
      </c>
      <c r="Y87" s="112">
        <v>498</v>
      </c>
      <c r="Z87" s="112">
        <v>541</v>
      </c>
    </row>
    <row r="88" spans="1:30" ht="15" customHeight="1" x14ac:dyDescent="0.25">
      <c r="A88" s="98" t="s">
        <v>5</v>
      </c>
      <c r="B88" s="49"/>
      <c r="C88" s="57" t="str">
        <f t="shared" si="3"/>
        <v>16,317</v>
      </c>
      <c r="D88" s="96">
        <f t="shared" si="4"/>
        <v>0.12577618324824069</v>
      </c>
      <c r="E88" s="97">
        <f t="shared" si="5"/>
        <v>0.12577618324824069</v>
      </c>
      <c r="F88" s="96">
        <f t="shared" si="6"/>
        <v>0.31525068515234556</v>
      </c>
      <c r="G88" s="97">
        <f t="shared" si="7"/>
        <v>0.31525068515234556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381</v>
      </c>
      <c r="W88" s="112">
        <v>405</v>
      </c>
      <c r="X88" s="112">
        <v>420</v>
      </c>
      <c r="Y88" s="112">
        <v>436</v>
      </c>
      <c r="Z88" s="112">
        <v>465</v>
      </c>
    </row>
    <row r="89" spans="1:30" ht="15" customHeight="1" x14ac:dyDescent="0.25">
      <c r="A89" s="49" t="s">
        <v>6</v>
      </c>
      <c r="B89" s="49"/>
      <c r="C89" s="57" t="str">
        <f t="shared" si="3"/>
        <v>21,881</v>
      </c>
      <c r="D89" s="96">
        <f t="shared" si="4"/>
        <v>3.8293631963556951E-2</v>
      </c>
      <c r="E89" s="97">
        <f t="shared" si="5"/>
        <v>3.8293631963556951E-2</v>
      </c>
      <c r="F89" s="96">
        <f t="shared" si="6"/>
        <v>0.14818701789368727</v>
      </c>
      <c r="G89" s="97">
        <f t="shared" si="7"/>
        <v>0.14818701789368727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1318</v>
      </c>
      <c r="W89" s="112">
        <v>1351</v>
      </c>
      <c r="X89" s="112">
        <v>1378</v>
      </c>
      <c r="Y89" s="112">
        <v>1385</v>
      </c>
      <c r="Z89" s="112">
        <v>1389</v>
      </c>
    </row>
    <row r="90" spans="1:30" ht="15" customHeight="1" x14ac:dyDescent="0.25">
      <c r="A90" s="49" t="s">
        <v>96</v>
      </c>
      <c r="B90" s="49"/>
      <c r="C90" s="57" t="str">
        <f t="shared" si="3"/>
        <v>$50,027</v>
      </c>
      <c r="D90" s="96">
        <f t="shared" si="4"/>
        <v>-3.7042200227033195E-3</v>
      </c>
      <c r="E90" s="97">
        <f t="shared" si="5"/>
        <v>-3.7042200227033195E-3</v>
      </c>
      <c r="F90" s="96">
        <f t="shared" si="6"/>
        <v>6.0916773584705597E-2</v>
      </c>
      <c r="G90" s="97">
        <f t="shared" si="7"/>
        <v>6.0916773584705597E-2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1113</v>
      </c>
      <c r="W90" s="112">
        <v>1137</v>
      </c>
      <c r="X90" s="112">
        <v>1144</v>
      </c>
      <c r="Y90" s="112">
        <v>1181</v>
      </c>
      <c r="Z90" s="112">
        <v>1241</v>
      </c>
    </row>
    <row r="91" spans="1:30" ht="15" customHeight="1" x14ac:dyDescent="0.25">
      <c r="A91" s="49" t="s">
        <v>7</v>
      </c>
      <c r="B91" s="49"/>
      <c r="C91" s="57" t="str">
        <f t="shared" si="3"/>
        <v>$1,461.9 mil</v>
      </c>
      <c r="D91" s="96">
        <f t="shared" si="4"/>
        <v>7.9612157918383497E-2</v>
      </c>
      <c r="E91" s="97">
        <f t="shared" si="5"/>
        <v>7.9612157918383497E-2</v>
      </c>
      <c r="F91" s="96">
        <f t="shared" si="6"/>
        <v>0.31359996859603356</v>
      </c>
      <c r="G91" s="97">
        <f t="shared" si="7"/>
        <v>0.31359996859603356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10080</v>
      </c>
      <c r="W91" s="112">
        <v>10301</v>
      </c>
      <c r="X91" s="112">
        <v>10723</v>
      </c>
      <c r="Y91" s="112">
        <v>10892</v>
      </c>
      <c r="Z91" s="112">
        <v>11244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873</v>
      </c>
      <c r="W93" s="112">
        <v>916</v>
      </c>
      <c r="X93" s="112">
        <v>1019</v>
      </c>
      <c r="Y93" s="112">
        <v>1063</v>
      </c>
      <c r="Z93" s="112">
        <v>1110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1754</v>
      </c>
      <c r="W94" s="112">
        <v>1836</v>
      </c>
      <c r="X94" s="112">
        <v>1917</v>
      </c>
      <c r="Y94" s="112">
        <v>1988</v>
      </c>
      <c r="Z94" s="112">
        <v>2154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349</v>
      </c>
      <c r="W95" s="112">
        <v>358</v>
      </c>
      <c r="X95" s="112">
        <v>408</v>
      </c>
      <c r="Y95" s="112">
        <v>434</v>
      </c>
      <c r="Z95" s="112">
        <v>451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1350</v>
      </c>
      <c r="W96" s="112">
        <v>1469</v>
      </c>
      <c r="X96" s="112">
        <v>1518</v>
      </c>
      <c r="Y96" s="112">
        <v>1648</v>
      </c>
      <c r="Z96" s="112">
        <v>1727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1788</v>
      </c>
      <c r="W97" s="112">
        <v>1846</v>
      </c>
      <c r="X97" s="112">
        <v>1901</v>
      </c>
      <c r="Y97" s="112">
        <v>1928</v>
      </c>
      <c r="Z97" s="112">
        <v>1982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875</v>
      </c>
      <c r="W98" s="112">
        <v>888</v>
      </c>
      <c r="X98" s="112">
        <v>938</v>
      </c>
      <c r="Y98" s="112">
        <v>972</v>
      </c>
      <c r="Z98" s="112">
        <v>957</v>
      </c>
    </row>
    <row r="99" spans="1:32" ht="15" customHeight="1" x14ac:dyDescent="0.25">
      <c r="S99" s="115" t="s">
        <v>197</v>
      </c>
      <c r="T99" s="115"/>
      <c r="U99" s="112"/>
      <c r="V99" s="112">
        <v>124</v>
      </c>
      <c r="W99" s="112">
        <v>132</v>
      </c>
      <c r="X99" s="112">
        <v>139</v>
      </c>
      <c r="Y99" s="112">
        <v>155</v>
      </c>
      <c r="Z99" s="112">
        <v>184</v>
      </c>
    </row>
    <row r="100" spans="1:32" ht="15" customHeight="1" x14ac:dyDescent="0.25">
      <c r="S100" s="115" t="s">
        <v>58</v>
      </c>
      <c r="T100" s="115"/>
      <c r="U100" s="112"/>
      <c r="V100" s="112">
        <v>470</v>
      </c>
      <c r="W100" s="112">
        <v>514</v>
      </c>
      <c r="X100" s="112">
        <v>549</v>
      </c>
      <c r="Y100" s="112">
        <v>597</v>
      </c>
      <c r="Z100" s="112">
        <v>634</v>
      </c>
    </row>
    <row r="101" spans="1:32" x14ac:dyDescent="0.25">
      <c r="A101" s="18"/>
      <c r="S101" s="118" t="s">
        <v>53</v>
      </c>
      <c r="T101" s="118"/>
      <c r="U101" s="112"/>
      <c r="V101" s="112">
        <v>8970</v>
      </c>
      <c r="W101" s="112">
        <v>9312</v>
      </c>
      <c r="X101" s="112">
        <v>9785</v>
      </c>
      <c r="Y101" s="112">
        <v>10165</v>
      </c>
      <c r="Z101" s="112">
        <v>10628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19550</v>
      </c>
      <c r="W104" s="112">
        <v>20375</v>
      </c>
      <c r="X104" s="112">
        <v>21908</v>
      </c>
      <c r="Y104" s="112">
        <v>22192</v>
      </c>
      <c r="Z104" s="112">
        <v>24904</v>
      </c>
      <c r="AB104" s="109" t="str">
        <f>TEXT(Z104,"###,###")</f>
        <v>24,904</v>
      </c>
      <c r="AD104" s="130">
        <f>Z104/($Z$4)*100</f>
        <v>76.606478206035263</v>
      </c>
      <c r="AF104" s="109"/>
    </row>
    <row r="105" spans="1:32" x14ac:dyDescent="0.25">
      <c r="S105" s="115" t="s">
        <v>17</v>
      </c>
      <c r="T105" s="115"/>
      <c r="U105" s="112"/>
      <c r="V105" s="112">
        <v>4583</v>
      </c>
      <c r="W105" s="112">
        <v>4943</v>
      </c>
      <c r="X105" s="112">
        <v>4909</v>
      </c>
      <c r="Y105" s="112">
        <v>5062</v>
      </c>
      <c r="Z105" s="112">
        <v>5558</v>
      </c>
      <c r="AB105" s="109" t="str">
        <f>TEXT(Z105,"###,###")</f>
        <v>5,558</v>
      </c>
      <c r="AD105" s="130">
        <f>Z105/($Z$4)*100</f>
        <v>17.096803961979759</v>
      </c>
      <c r="AF105" s="109"/>
    </row>
    <row r="106" spans="1:32" x14ac:dyDescent="0.25">
      <c r="S106" s="118" t="s">
        <v>53</v>
      </c>
      <c r="T106" s="118"/>
      <c r="U106" s="120"/>
      <c r="V106" s="120">
        <v>24133</v>
      </c>
      <c r="W106" s="120">
        <v>25318</v>
      </c>
      <c r="X106" s="120">
        <v>26817</v>
      </c>
      <c r="Y106" s="120">
        <v>27254</v>
      </c>
      <c r="Z106" s="120">
        <v>30462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4442</v>
      </c>
      <c r="W108" s="112">
        <v>4037</v>
      </c>
      <c r="X108" s="112">
        <v>4526</v>
      </c>
      <c r="Y108" s="112">
        <v>4608</v>
      </c>
      <c r="Z108" s="112">
        <v>5039</v>
      </c>
      <c r="AB108" s="109" t="str">
        <f>TEXT(Z108,"###,###")</f>
        <v>5,039</v>
      </c>
      <c r="AD108" s="130">
        <f>Z108/($Z$4)*100</f>
        <v>15.50032298748039</v>
      </c>
      <c r="AF108" s="109"/>
    </row>
    <row r="109" spans="1:32" x14ac:dyDescent="0.25">
      <c r="S109" s="115" t="s">
        <v>20</v>
      </c>
      <c r="T109" s="115"/>
      <c r="U109" s="112"/>
      <c r="V109" s="112">
        <v>3998</v>
      </c>
      <c r="W109" s="112">
        <v>3861</v>
      </c>
      <c r="X109" s="112">
        <v>3933</v>
      </c>
      <c r="Y109" s="112">
        <v>4374</v>
      </c>
      <c r="Z109" s="112">
        <v>4979</v>
      </c>
      <c r="AB109" s="109" t="str">
        <f>TEXT(Z109,"###,###")</f>
        <v>4,979</v>
      </c>
      <c r="AD109" s="130">
        <f>Z109/($Z$4)*100</f>
        <v>15.315758712971791</v>
      </c>
      <c r="AF109" s="109"/>
    </row>
    <row r="110" spans="1:32" x14ac:dyDescent="0.25">
      <c r="S110" s="115" t="s">
        <v>21</v>
      </c>
      <c r="T110" s="115"/>
      <c r="U110" s="112"/>
      <c r="V110" s="112">
        <v>5680</v>
      </c>
      <c r="W110" s="112">
        <v>6457</v>
      </c>
      <c r="X110" s="112">
        <v>6338</v>
      </c>
      <c r="Y110" s="112">
        <v>6715</v>
      </c>
      <c r="Z110" s="112">
        <v>7169</v>
      </c>
      <c r="AB110" s="109" t="str">
        <f>TEXT(Z110,"###,###")</f>
        <v>7,169</v>
      </c>
      <c r="AD110" s="130">
        <f>Z110/($Z$4)*100</f>
        <v>22.052354732535605</v>
      </c>
      <c r="AF110" s="109"/>
    </row>
    <row r="111" spans="1:32" x14ac:dyDescent="0.25">
      <c r="S111" s="115" t="s">
        <v>22</v>
      </c>
      <c r="T111" s="115"/>
      <c r="U111" s="112"/>
      <c r="V111" s="112">
        <v>9739</v>
      </c>
      <c r="W111" s="112">
        <v>10733</v>
      </c>
      <c r="X111" s="112">
        <v>10969</v>
      </c>
      <c r="Y111" s="112">
        <v>11557</v>
      </c>
      <c r="Z111" s="112">
        <v>13272</v>
      </c>
      <c r="AB111" s="109" t="str">
        <f>TEXT(Z111,"###,###")</f>
        <v>13,272</v>
      </c>
      <c r="AD111" s="130">
        <f>Z111/($Z$4)*100</f>
        <v>40.825617521301794</v>
      </c>
      <c r="AF111" s="109"/>
    </row>
    <row r="112" spans="1:32" x14ac:dyDescent="0.25">
      <c r="S112" s="118" t="s">
        <v>53</v>
      </c>
      <c r="T112" s="118"/>
      <c r="U112" s="112"/>
      <c r="V112" s="112">
        <v>26227</v>
      </c>
      <c r="W112" s="112">
        <v>27167</v>
      </c>
      <c r="X112" s="112">
        <v>27886</v>
      </c>
      <c r="Y112" s="112">
        <v>29335</v>
      </c>
      <c r="Z112" s="112">
        <v>32509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41.6</v>
      </c>
      <c r="W118" s="131">
        <v>41.53</v>
      </c>
      <c r="X118" s="131">
        <v>41.68</v>
      </c>
      <c r="Y118" s="131">
        <v>41.59</v>
      </c>
      <c r="Z118" s="131">
        <v>41.45</v>
      </c>
      <c r="AB118" s="109" t="str">
        <f>TEXT(Z118,"##.0")</f>
        <v>41.5</v>
      </c>
    </row>
    <row r="120" spans="19:32" x14ac:dyDescent="0.25">
      <c r="S120" s="101" t="s">
        <v>98</v>
      </c>
      <c r="T120" s="112"/>
      <c r="U120" s="112"/>
      <c r="V120" s="112">
        <v>16333</v>
      </c>
      <c r="W120" s="112">
        <v>16908</v>
      </c>
      <c r="X120" s="112">
        <v>17667</v>
      </c>
      <c r="Y120" s="112">
        <v>18052</v>
      </c>
      <c r="Z120" s="112">
        <v>18725</v>
      </c>
      <c r="AB120" s="109" t="str">
        <f>TEXT(Z120,"###,###")</f>
        <v>18,725</v>
      </c>
    </row>
    <row r="121" spans="19:32" x14ac:dyDescent="0.25">
      <c r="S121" s="101" t="s">
        <v>99</v>
      </c>
      <c r="T121" s="112"/>
      <c r="U121" s="112"/>
      <c r="V121" s="112">
        <v>1374</v>
      </c>
      <c r="W121" s="112">
        <v>1350</v>
      </c>
      <c r="X121" s="112">
        <v>1428</v>
      </c>
      <c r="Y121" s="112">
        <v>1474</v>
      </c>
      <c r="Z121" s="112">
        <v>1453</v>
      </c>
      <c r="AB121" s="109" t="str">
        <f>TEXT(Z121,"###,###")</f>
        <v>1,453</v>
      </c>
    </row>
    <row r="122" spans="19:32" x14ac:dyDescent="0.25">
      <c r="S122" s="101" t="s">
        <v>100</v>
      </c>
      <c r="T122" s="112"/>
      <c r="U122" s="112"/>
      <c r="V122" s="112">
        <v>1341</v>
      </c>
      <c r="W122" s="112">
        <v>1359</v>
      </c>
      <c r="X122" s="112">
        <v>1411</v>
      </c>
      <c r="Y122" s="112">
        <v>1553</v>
      </c>
      <c r="Z122" s="112">
        <v>1709</v>
      </c>
      <c r="AB122" s="109" t="str">
        <f>TEXT(Z122,"###,###")</f>
        <v>1,709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17674</v>
      </c>
      <c r="W124" s="112">
        <v>18267</v>
      </c>
      <c r="X124" s="112">
        <v>19078</v>
      </c>
      <c r="Y124" s="112">
        <v>19605</v>
      </c>
      <c r="Z124" s="112">
        <v>20434</v>
      </c>
      <c r="AB124" s="109" t="str">
        <f>TEXT(Z124,"###,###")</f>
        <v>20,434</v>
      </c>
      <c r="AD124" s="127">
        <f>Z124/$Z$7*100</f>
        <v>93.386956720442399</v>
      </c>
    </row>
    <row r="125" spans="19:32" x14ac:dyDescent="0.25">
      <c r="S125" s="101" t="s">
        <v>102</v>
      </c>
      <c r="T125" s="112"/>
      <c r="U125" s="112"/>
      <c r="V125" s="112">
        <v>2715</v>
      </c>
      <c r="W125" s="112">
        <v>2709</v>
      </c>
      <c r="X125" s="112">
        <v>2839</v>
      </c>
      <c r="Y125" s="112">
        <v>3027</v>
      </c>
      <c r="Z125" s="112">
        <v>3162</v>
      </c>
      <c r="AB125" s="109" t="str">
        <f>TEXT(Z125,"###,###")</f>
        <v>3,162</v>
      </c>
      <c r="AD125" s="127">
        <f>Z125/$Z$7*100</f>
        <v>14.450893469219873</v>
      </c>
    </row>
    <row r="127" spans="19:32" x14ac:dyDescent="0.25">
      <c r="S127" s="101" t="s">
        <v>103</v>
      </c>
      <c r="T127" s="112"/>
      <c r="U127" s="112"/>
      <c r="V127" s="112">
        <v>10079</v>
      </c>
      <c r="W127" s="112">
        <v>10302</v>
      </c>
      <c r="X127" s="112">
        <v>10726</v>
      </c>
      <c r="Y127" s="112">
        <v>10888</v>
      </c>
      <c r="Z127" s="112">
        <v>11243</v>
      </c>
      <c r="AB127" s="109" t="str">
        <f>TEXT(Z127,"###,###")</f>
        <v>11,243</v>
      </c>
      <c r="AD127" s="127">
        <f>Z127/$Z$7*100</f>
        <v>51.382477948905446</v>
      </c>
    </row>
    <row r="128" spans="19:32" x14ac:dyDescent="0.25">
      <c r="S128" s="101" t="s">
        <v>104</v>
      </c>
      <c r="T128" s="112"/>
      <c r="U128" s="112"/>
      <c r="V128" s="112">
        <v>8969</v>
      </c>
      <c r="W128" s="112">
        <v>9308</v>
      </c>
      <c r="X128" s="112">
        <v>9789</v>
      </c>
      <c r="Y128" s="112">
        <v>10163</v>
      </c>
      <c r="Z128" s="112">
        <v>10623</v>
      </c>
      <c r="AB128" s="109" t="str">
        <f>TEXT(Z128,"###,###")</f>
        <v>10,623</v>
      </c>
      <c r="AD128" s="127">
        <f>Z128/$Z$7*100</f>
        <v>48.548969425528995</v>
      </c>
    </row>
    <row r="130" spans="19:20" x14ac:dyDescent="0.25">
      <c r="S130" s="101" t="s">
        <v>280</v>
      </c>
      <c r="T130" s="127">
        <v>85.57652758100636</v>
      </c>
    </row>
    <row r="131" spans="19:20" x14ac:dyDescent="0.25">
      <c r="S131" s="101" t="s">
        <v>281</v>
      </c>
      <c r="T131" s="127">
        <v>6.6404643297838311</v>
      </c>
    </row>
    <row r="132" spans="19:20" x14ac:dyDescent="0.25">
      <c r="S132" s="101" t="s">
        <v>282</v>
      </c>
      <c r="T132" s="127">
        <v>7.8104291394360397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B52610-CD03-400F-8D2B-2B6C195D04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3A60CBC-08A3-483E-A6A4-B0E37265BC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CC48383-8489-4048-86EB-A59E41C663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2B7988C-214D-4820-B3D0-DD199D2617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5A40-1C35-465C-ABC7-E292CA33F2DE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161</v>
      </c>
      <c r="T1" s="99"/>
      <c r="U1" s="99"/>
      <c r="V1" s="99"/>
      <c r="W1" s="99"/>
      <c r="X1" s="99"/>
      <c r="Y1" s="100" t="s">
        <v>249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161</v>
      </c>
      <c r="Y3" s="105" t="s">
        <v>249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8.52 Moreland,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155591</v>
      </c>
      <c r="W4" s="108">
        <v>163969</v>
      </c>
      <c r="X4" s="108">
        <v>162246</v>
      </c>
      <c r="Y4" s="108">
        <v>159912</v>
      </c>
      <c r="Z4" s="108">
        <v>172806</v>
      </c>
      <c r="AB4" s="109" t="str">
        <f>TEXT(Z4,"###,###")</f>
        <v>172,806</v>
      </c>
      <c r="AD4" s="110">
        <f>Z4/Y4-1</f>
        <v>8.0631847516133837E-2</v>
      </c>
      <c r="AF4" s="110">
        <f>Z4/V4-1</f>
        <v>0.11064264642556454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79347</v>
      </c>
      <c r="W5" s="108">
        <v>83031</v>
      </c>
      <c r="X5" s="108">
        <v>82409</v>
      </c>
      <c r="Y5" s="108">
        <v>80634</v>
      </c>
      <c r="Z5" s="108">
        <v>86001</v>
      </c>
      <c r="AB5" s="109" t="str">
        <f>TEXT(Z5,"###,###")</f>
        <v>86,001</v>
      </c>
      <c r="AD5" s="110">
        <f t="shared" ref="AD5:AD9" si="0">Z5/Y5-1</f>
        <v>6.6560011905647753E-2</v>
      </c>
      <c r="AF5" s="110">
        <f t="shared" ref="AF5:AF9" si="1">Z5/V5-1</f>
        <v>8.3859503194827711E-2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76243</v>
      </c>
      <c r="W6" s="108">
        <v>80932</v>
      </c>
      <c r="X6" s="108">
        <v>79835</v>
      </c>
      <c r="Y6" s="108">
        <v>79213</v>
      </c>
      <c r="Z6" s="108">
        <v>86759</v>
      </c>
      <c r="AB6" s="109" t="str">
        <f>TEXT(Z6,"###,###")</f>
        <v>86,759</v>
      </c>
      <c r="AD6" s="110">
        <f t="shared" si="0"/>
        <v>9.5262141315188176E-2</v>
      </c>
      <c r="AF6" s="110">
        <f t="shared" si="1"/>
        <v>0.13792741628739691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105230</v>
      </c>
      <c r="W7" s="108">
        <v>109410</v>
      </c>
      <c r="X7" s="108">
        <v>110719</v>
      </c>
      <c r="Y7" s="108">
        <v>106923</v>
      </c>
      <c r="Z7" s="108">
        <v>107992</v>
      </c>
      <c r="AB7" s="109" t="str">
        <f>TEXT(Z7,"###,###")</f>
        <v>107,992</v>
      </c>
      <c r="AD7" s="110">
        <f t="shared" si="0"/>
        <v>9.997848919315766E-3</v>
      </c>
      <c r="AF7" s="110">
        <f t="shared" si="1"/>
        <v>2.6247267889385251E-2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172,806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107,992</v>
      </c>
      <c r="P8" s="67"/>
      <c r="S8" s="107" t="s">
        <v>83</v>
      </c>
      <c r="T8" s="108"/>
      <c r="U8" s="108"/>
      <c r="V8" s="108">
        <v>45000</v>
      </c>
      <c r="W8" s="108">
        <v>45585.94</v>
      </c>
      <c r="X8" s="108">
        <v>46152.55</v>
      </c>
      <c r="Y8" s="108">
        <v>49757</v>
      </c>
      <c r="Z8" s="108">
        <v>50248.17</v>
      </c>
      <c r="AB8" s="109" t="str">
        <f>TEXT(Z8,"$###,###")</f>
        <v>$50,248</v>
      </c>
      <c r="AD8" s="110">
        <f t="shared" si="0"/>
        <v>9.8713748819261316E-3</v>
      </c>
      <c r="AF8" s="110">
        <f t="shared" si="1"/>
        <v>0.1166259999999999</v>
      </c>
    </row>
    <row r="9" spans="1:32" x14ac:dyDescent="0.25">
      <c r="A9" s="30" t="s">
        <v>14</v>
      </c>
      <c r="B9" s="71"/>
      <c r="C9" s="72"/>
      <c r="D9" s="73">
        <f>AD104</f>
        <v>75.936599423631122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50.460219275501892</v>
      </c>
      <c r="P9" s="74" t="s">
        <v>84</v>
      </c>
      <c r="S9" s="107" t="s">
        <v>7</v>
      </c>
      <c r="T9" s="108"/>
      <c r="U9" s="108"/>
      <c r="V9" s="108">
        <v>6373510217</v>
      </c>
      <c r="W9" s="108">
        <v>6890378403</v>
      </c>
      <c r="X9" s="108">
        <v>7269504311</v>
      </c>
      <c r="Y9" s="108">
        <v>7502231401</v>
      </c>
      <c r="Z9" s="108">
        <v>8019109963</v>
      </c>
      <c r="AB9" s="109" t="str">
        <f>TEXT(Z9/1000000,"$#,###.0")&amp;" mil"</f>
        <v>$8,019.1 mil</v>
      </c>
      <c r="AD9" s="110">
        <f t="shared" si="0"/>
        <v>6.8896643461451079E-2</v>
      </c>
      <c r="AF9" s="110">
        <f t="shared" si="1"/>
        <v>0.2581936311344899</v>
      </c>
    </row>
    <row r="10" spans="1:32" x14ac:dyDescent="0.25">
      <c r="A10" s="30" t="s">
        <v>17</v>
      </c>
      <c r="B10" s="71"/>
      <c r="C10" s="72"/>
      <c r="D10" s="73">
        <f>AD105</f>
        <v>18.426443526266446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49.505518927327955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84.351618638417662</v>
      </c>
      <c r="P11" s="74" t="s">
        <v>84</v>
      </c>
      <c r="S11" s="107" t="s">
        <v>29</v>
      </c>
      <c r="T11" s="112"/>
      <c r="U11" s="112"/>
      <c r="V11" s="112">
        <v>139991</v>
      </c>
      <c r="W11" s="112">
        <v>147515</v>
      </c>
      <c r="X11" s="112">
        <v>145682</v>
      </c>
      <c r="Y11" s="112">
        <v>143119</v>
      </c>
      <c r="Z11" s="112">
        <v>155900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5.5152233498777692</v>
      </c>
      <c r="P12" s="74" t="s">
        <v>84</v>
      </c>
      <c r="S12" s="107" t="s">
        <v>30</v>
      </c>
      <c r="T12" s="112"/>
      <c r="U12" s="112"/>
      <c r="V12" s="112">
        <v>15600</v>
      </c>
      <c r="W12" s="112">
        <v>16451</v>
      </c>
      <c r="X12" s="112">
        <v>16563</v>
      </c>
      <c r="Y12" s="112">
        <v>16793</v>
      </c>
      <c r="Z12" s="112">
        <v>16905</v>
      </c>
    </row>
    <row r="13" spans="1:32" ht="15" customHeight="1" x14ac:dyDescent="0.25">
      <c r="A13" s="30" t="s">
        <v>19</v>
      </c>
      <c r="B13" s="72"/>
      <c r="C13" s="72"/>
      <c r="D13" s="73">
        <f>AD108</f>
        <v>13.301621471476684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10.141491962367583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13.240859692371792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22.066942120065274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22.233024991434945</v>
      </c>
      <c r="P15" s="74" t="s">
        <v>84</v>
      </c>
      <c r="S15" s="115" t="s">
        <v>60</v>
      </c>
      <c r="T15" s="115"/>
      <c r="U15" s="116"/>
      <c r="V15" s="116">
        <v>824</v>
      </c>
      <c r="W15" s="116">
        <v>822</v>
      </c>
      <c r="X15" s="116">
        <v>662</v>
      </c>
      <c r="Y15" s="112">
        <v>643</v>
      </c>
      <c r="Z15" s="112">
        <v>527</v>
      </c>
      <c r="AB15" s="117">
        <f t="shared" ref="AB15:AB34" si="2">IF(Z15="np",0,Z15/$Z$34)</f>
        <v>3.0496979236591744E-3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45.75477703320486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77.766975008565055</v>
      </c>
      <c r="P16" s="37" t="s">
        <v>84</v>
      </c>
      <c r="S16" s="115" t="s">
        <v>61</v>
      </c>
      <c r="T16" s="115"/>
      <c r="U16" s="116"/>
      <c r="V16" s="116">
        <v>139</v>
      </c>
      <c r="W16" s="116">
        <v>147</v>
      </c>
      <c r="X16" s="116">
        <v>163</v>
      </c>
      <c r="Y16" s="112">
        <v>138</v>
      </c>
      <c r="Z16" s="112">
        <v>129</v>
      </c>
      <c r="AB16" s="117">
        <f t="shared" si="2"/>
        <v>7.4651049744218882E-4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6350</v>
      </c>
      <c r="W17" s="116">
        <v>6343</v>
      </c>
      <c r="X17" s="116">
        <v>5989</v>
      </c>
      <c r="Y17" s="112">
        <v>6163</v>
      </c>
      <c r="Z17" s="112">
        <v>6428</v>
      </c>
      <c r="AB17" s="117">
        <f t="shared" si="2"/>
        <v>3.7198213004328601E-2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944</v>
      </c>
      <c r="W18" s="116">
        <v>998</v>
      </c>
      <c r="X18" s="116">
        <v>970</v>
      </c>
      <c r="Y18" s="112">
        <v>1072</v>
      </c>
      <c r="Z18" s="112">
        <v>1009</v>
      </c>
      <c r="AB18" s="117">
        <f t="shared" si="2"/>
        <v>5.8389852086757248E-3</v>
      </c>
    </row>
    <row r="19" spans="1:28" x14ac:dyDescent="0.25">
      <c r="A19" s="63" t="str">
        <f>$S$1&amp;" ("&amp;$V$2&amp;" to "&amp;$Z$2&amp;")"</f>
        <v>Moreland (2017-18 to 2021-22)</v>
      </c>
      <c r="B19" s="63"/>
      <c r="C19" s="63"/>
      <c r="D19" s="63"/>
      <c r="E19" s="63"/>
      <c r="F19" s="63"/>
      <c r="G19" s="63" t="str">
        <f>$S$1&amp;" ("&amp;$V$2&amp;" to "&amp;$Z$2&amp;")"</f>
        <v>Moreland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7767</v>
      </c>
      <c r="W19" s="116">
        <v>8056</v>
      </c>
      <c r="X19" s="116">
        <v>7841</v>
      </c>
      <c r="Y19" s="112">
        <v>8042</v>
      </c>
      <c r="Z19" s="112">
        <v>8711</v>
      </c>
      <c r="AB19" s="117">
        <f t="shared" si="2"/>
        <v>5.0409712738131059E-2</v>
      </c>
    </row>
    <row r="20" spans="1:28" x14ac:dyDescent="0.25">
      <c r="S20" s="115" t="s">
        <v>65</v>
      </c>
      <c r="T20" s="115"/>
      <c r="U20" s="116"/>
      <c r="V20" s="116">
        <v>5328</v>
      </c>
      <c r="W20" s="116">
        <v>5430</v>
      </c>
      <c r="X20" s="116">
        <v>4977</v>
      </c>
      <c r="Y20" s="112">
        <v>4852</v>
      </c>
      <c r="Z20" s="112">
        <v>5073</v>
      </c>
      <c r="AB20" s="117">
        <f t="shared" si="2"/>
        <v>2.9356959329645146E-2</v>
      </c>
    </row>
    <row r="21" spans="1:28" x14ac:dyDescent="0.25">
      <c r="S21" s="115" t="s">
        <v>66</v>
      </c>
      <c r="T21" s="115"/>
      <c r="U21" s="116"/>
      <c r="V21" s="116">
        <v>12093</v>
      </c>
      <c r="W21" s="116">
        <v>12418</v>
      </c>
      <c r="X21" s="116">
        <v>12652</v>
      </c>
      <c r="Y21" s="112">
        <v>12805</v>
      </c>
      <c r="Z21" s="112">
        <v>14391</v>
      </c>
      <c r="AB21" s="117">
        <f t="shared" si="2"/>
        <v>8.3279322237911166E-2</v>
      </c>
    </row>
    <row r="22" spans="1:28" x14ac:dyDescent="0.25">
      <c r="S22" s="115" t="s">
        <v>67</v>
      </c>
      <c r="T22" s="115"/>
      <c r="U22" s="116"/>
      <c r="V22" s="116">
        <v>13151</v>
      </c>
      <c r="W22" s="116">
        <v>14262</v>
      </c>
      <c r="X22" s="116">
        <v>15110</v>
      </c>
      <c r="Y22" s="112">
        <v>13983</v>
      </c>
      <c r="Z22" s="112">
        <v>15546</v>
      </c>
      <c r="AB22" s="117">
        <f t="shared" si="2"/>
        <v>8.9963195296405174E-2</v>
      </c>
    </row>
    <row r="23" spans="1:28" x14ac:dyDescent="0.25">
      <c r="S23" s="115" t="s">
        <v>68</v>
      </c>
      <c r="T23" s="115"/>
      <c r="U23" s="116"/>
      <c r="V23" s="116">
        <v>5653</v>
      </c>
      <c r="W23" s="116">
        <v>5900</v>
      </c>
      <c r="X23" s="116">
        <v>5788</v>
      </c>
      <c r="Y23" s="112">
        <v>5914</v>
      </c>
      <c r="Z23" s="112">
        <v>6203</v>
      </c>
      <c r="AB23" s="117">
        <f t="shared" si="2"/>
        <v>3.5896159811115484E-2</v>
      </c>
    </row>
    <row r="24" spans="1:28" x14ac:dyDescent="0.25">
      <c r="S24" s="115" t="s">
        <v>69</v>
      </c>
      <c r="T24" s="115"/>
      <c r="U24" s="116"/>
      <c r="V24" s="116">
        <v>4537</v>
      </c>
      <c r="W24" s="116">
        <v>4754</v>
      </c>
      <c r="X24" s="116">
        <v>4447</v>
      </c>
      <c r="Y24" s="112">
        <v>4187</v>
      </c>
      <c r="Z24" s="112">
        <v>4763</v>
      </c>
      <c r="AB24" s="117">
        <f t="shared" si="2"/>
        <v>2.7563019374551516E-2</v>
      </c>
    </row>
    <row r="25" spans="1:28" x14ac:dyDescent="0.25">
      <c r="S25" s="115" t="s">
        <v>70</v>
      </c>
      <c r="T25" s="115"/>
      <c r="U25" s="116"/>
      <c r="V25" s="116">
        <v>6657</v>
      </c>
      <c r="W25" s="116">
        <v>6929</v>
      </c>
      <c r="X25" s="116">
        <v>7100</v>
      </c>
      <c r="Y25" s="112">
        <v>7233</v>
      </c>
      <c r="Z25" s="112">
        <v>7935</v>
      </c>
      <c r="AB25" s="117">
        <f t="shared" si="2"/>
        <v>4.5919075947316035E-2</v>
      </c>
    </row>
    <row r="26" spans="1:28" x14ac:dyDescent="0.25">
      <c r="S26" s="115" t="s">
        <v>71</v>
      </c>
      <c r="T26" s="115"/>
      <c r="U26" s="116"/>
      <c r="V26" s="116">
        <v>2415</v>
      </c>
      <c r="W26" s="116">
        <v>2493</v>
      </c>
      <c r="X26" s="116">
        <v>2425</v>
      </c>
      <c r="Y26" s="112">
        <v>2148</v>
      </c>
      <c r="Z26" s="112">
        <v>2333</v>
      </c>
      <c r="AB26" s="117">
        <f t="shared" si="2"/>
        <v>1.3500844887849818E-2</v>
      </c>
    </row>
    <row r="27" spans="1:28" x14ac:dyDescent="0.25">
      <c r="S27" s="115" t="s">
        <v>72</v>
      </c>
      <c r="T27" s="115"/>
      <c r="U27" s="116"/>
      <c r="V27" s="116">
        <v>16628</v>
      </c>
      <c r="W27" s="116">
        <v>17809</v>
      </c>
      <c r="X27" s="116">
        <v>17424</v>
      </c>
      <c r="Y27" s="112">
        <v>17500</v>
      </c>
      <c r="Z27" s="112">
        <v>18861</v>
      </c>
      <c r="AB27" s="117">
        <f t="shared" si="2"/>
        <v>0.10914677900974515</v>
      </c>
    </row>
    <row r="28" spans="1:28" x14ac:dyDescent="0.25">
      <c r="S28" s="115" t="s">
        <v>73</v>
      </c>
      <c r="T28" s="115"/>
      <c r="U28" s="116"/>
      <c r="V28" s="116">
        <v>16799</v>
      </c>
      <c r="W28" s="116">
        <v>18385</v>
      </c>
      <c r="X28" s="116">
        <v>17927</v>
      </c>
      <c r="Y28" s="112">
        <v>16427</v>
      </c>
      <c r="Z28" s="112">
        <v>17522</v>
      </c>
      <c r="AB28" s="117">
        <f t="shared" si="2"/>
        <v>0.10139811578435684</v>
      </c>
    </row>
    <row r="29" spans="1:28" x14ac:dyDescent="0.25">
      <c r="S29" s="115" t="s">
        <v>74</v>
      </c>
      <c r="T29" s="115"/>
      <c r="U29" s="116"/>
      <c r="V29" s="116">
        <v>7940</v>
      </c>
      <c r="W29" s="116">
        <v>12599</v>
      </c>
      <c r="X29" s="116">
        <v>8755</v>
      </c>
      <c r="Y29" s="112">
        <v>9579</v>
      </c>
      <c r="Z29" s="112">
        <v>10675</v>
      </c>
      <c r="AB29" s="117">
        <f t="shared" si="2"/>
        <v>6.1775190389111362E-2</v>
      </c>
    </row>
    <row r="30" spans="1:28" x14ac:dyDescent="0.25">
      <c r="S30" s="115" t="s">
        <v>75</v>
      </c>
      <c r="T30" s="115"/>
      <c r="U30" s="116"/>
      <c r="V30" s="116">
        <v>16164</v>
      </c>
      <c r="W30" s="116">
        <v>13486</v>
      </c>
      <c r="X30" s="116">
        <v>16479</v>
      </c>
      <c r="Y30" s="112">
        <v>15283</v>
      </c>
      <c r="Z30" s="112">
        <v>16600</v>
      </c>
      <c r="AB30" s="117">
        <f t="shared" si="2"/>
        <v>9.6062591143723522E-2</v>
      </c>
    </row>
    <row r="31" spans="1:28" x14ac:dyDescent="0.25">
      <c r="S31" s="115" t="s">
        <v>76</v>
      </c>
      <c r="T31" s="115"/>
      <c r="U31" s="116"/>
      <c r="V31" s="116">
        <v>16303</v>
      </c>
      <c r="W31" s="116">
        <v>17702</v>
      </c>
      <c r="X31" s="116">
        <v>18414</v>
      </c>
      <c r="Y31" s="112">
        <v>20028</v>
      </c>
      <c r="Z31" s="112">
        <v>21873</v>
      </c>
      <c r="AB31" s="117">
        <f t="shared" si="2"/>
        <v>0.12657693108955811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5191</v>
      </c>
      <c r="W32" s="116">
        <v>5641</v>
      </c>
      <c r="X32" s="116">
        <v>5838</v>
      </c>
      <c r="Y32" s="112">
        <v>5564</v>
      </c>
      <c r="Z32" s="112">
        <v>6219</v>
      </c>
      <c r="AB32" s="117">
        <f t="shared" si="2"/>
        <v>3.5988750260410637E-2</v>
      </c>
    </row>
    <row r="33" spans="19:32" x14ac:dyDescent="0.25">
      <c r="S33" s="115" t="s">
        <v>78</v>
      </c>
      <c r="T33" s="115"/>
      <c r="U33" s="116"/>
      <c r="V33" s="116">
        <v>5032</v>
      </c>
      <c r="W33" s="116">
        <v>5343</v>
      </c>
      <c r="X33" s="116">
        <v>5493</v>
      </c>
      <c r="Y33" s="112">
        <v>5570</v>
      </c>
      <c r="Z33" s="112">
        <v>5610</v>
      </c>
      <c r="AB33" s="117">
        <f t="shared" si="2"/>
        <v>3.2464526284113795E-2</v>
      </c>
    </row>
    <row r="34" spans="19:32" x14ac:dyDescent="0.25">
      <c r="S34" s="118" t="s">
        <v>53</v>
      </c>
      <c r="T34" s="118"/>
      <c r="U34" s="119"/>
      <c r="V34" s="119">
        <v>155589</v>
      </c>
      <c r="W34" s="119">
        <v>163966</v>
      </c>
      <c r="X34" s="119">
        <v>162243</v>
      </c>
      <c r="Y34" s="120">
        <v>159912</v>
      </c>
      <c r="Z34" s="120">
        <v>172804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86731</v>
      </c>
      <c r="W37" s="112">
        <v>88551</v>
      </c>
      <c r="X37" s="112">
        <v>89798</v>
      </c>
      <c r="Y37" s="112">
        <v>86478</v>
      </c>
      <c r="Z37" s="112">
        <v>83986</v>
      </c>
      <c r="AB37" s="132">
        <f>Z37/Z40*100</f>
        <v>77.766975008565055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18503</v>
      </c>
      <c r="W38" s="112">
        <v>20853</v>
      </c>
      <c r="X38" s="112">
        <v>20928</v>
      </c>
      <c r="Y38" s="112">
        <v>20450</v>
      </c>
      <c r="Z38" s="112">
        <v>24011</v>
      </c>
      <c r="AB38" s="132">
        <f>Z38/Z40*100</f>
        <v>22.233024991434945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105234</v>
      </c>
      <c r="W40" s="112">
        <v>109404</v>
      </c>
      <c r="X40" s="112">
        <v>110726</v>
      </c>
      <c r="Y40" s="112">
        <v>106928</v>
      </c>
      <c r="Z40" s="112">
        <v>107997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21</v>
      </c>
      <c r="X44" s="112">
        <v>16</v>
      </c>
      <c r="Y44" s="112">
        <v>10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545</v>
      </c>
      <c r="W45" s="112">
        <v>623</v>
      </c>
      <c r="X45" s="112">
        <v>666</v>
      </c>
      <c r="Y45" s="112">
        <v>701</v>
      </c>
      <c r="Z45" s="112">
        <v>1112</v>
      </c>
    </row>
    <row r="46" spans="19:32" x14ac:dyDescent="0.25">
      <c r="S46" s="115" t="s">
        <v>38</v>
      </c>
      <c r="T46" s="115"/>
      <c r="U46" s="112"/>
      <c r="V46" s="112">
        <v>3071</v>
      </c>
      <c r="W46" s="112">
        <v>3158</v>
      </c>
      <c r="X46" s="112">
        <v>3012</v>
      </c>
      <c r="Y46" s="112">
        <v>2809</v>
      </c>
      <c r="Z46" s="112">
        <v>3722</v>
      </c>
    </row>
    <row r="47" spans="19:32" x14ac:dyDescent="0.25">
      <c r="S47" s="115" t="s">
        <v>39</v>
      </c>
      <c r="T47" s="115"/>
      <c r="U47" s="112"/>
      <c r="V47" s="112">
        <v>8391</v>
      </c>
      <c r="W47" s="112">
        <v>8828</v>
      </c>
      <c r="X47" s="112">
        <v>8396</v>
      </c>
      <c r="Y47" s="112">
        <v>8176</v>
      </c>
      <c r="Z47" s="112">
        <v>8694</v>
      </c>
    </row>
    <row r="48" spans="19:32" x14ac:dyDescent="0.25">
      <c r="S48" s="115" t="s">
        <v>40</v>
      </c>
      <c r="T48" s="115"/>
      <c r="U48" s="112"/>
      <c r="V48" s="112">
        <v>15069</v>
      </c>
      <c r="W48" s="112">
        <v>16011</v>
      </c>
      <c r="X48" s="112">
        <v>15788</v>
      </c>
      <c r="Y48" s="112">
        <v>14743</v>
      </c>
      <c r="Z48" s="112">
        <v>14775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14397</v>
      </c>
      <c r="W49" s="112">
        <v>14941</v>
      </c>
      <c r="X49" s="112">
        <v>14810</v>
      </c>
      <c r="Y49" s="112">
        <v>14320</v>
      </c>
      <c r="Z49" s="112">
        <v>14917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Moreland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10829</v>
      </c>
      <c r="W50" s="112">
        <v>11364</v>
      </c>
      <c r="X50" s="112">
        <v>11496</v>
      </c>
      <c r="Y50" s="112">
        <v>11277</v>
      </c>
      <c r="Z50" s="112">
        <v>11909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7498</v>
      </c>
      <c r="W51" s="112">
        <v>7871</v>
      </c>
      <c r="X51" s="112">
        <v>7761</v>
      </c>
      <c r="Y51" s="112">
        <v>7858</v>
      </c>
      <c r="Z51" s="112">
        <v>8601</v>
      </c>
    </row>
    <row r="52" spans="1:26" ht="15" customHeight="1" x14ac:dyDescent="0.25">
      <c r="S52" s="115" t="s">
        <v>44</v>
      </c>
      <c r="T52" s="115"/>
      <c r="U52" s="112"/>
      <c r="V52" s="112">
        <v>6392</v>
      </c>
      <c r="W52" s="112">
        <v>6383</v>
      </c>
      <c r="X52" s="112">
        <v>6347</v>
      </c>
      <c r="Y52" s="112">
        <v>6183</v>
      </c>
      <c r="Z52" s="112">
        <v>6637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4709</v>
      </c>
      <c r="W53" s="112">
        <v>5071</v>
      </c>
      <c r="X53" s="112">
        <v>5240</v>
      </c>
      <c r="Y53" s="112">
        <v>5513</v>
      </c>
      <c r="Z53" s="112">
        <v>5773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3863</v>
      </c>
      <c r="W54" s="112">
        <v>4053</v>
      </c>
      <c r="X54" s="112">
        <v>4106</v>
      </c>
      <c r="Y54" s="112">
        <v>4125</v>
      </c>
      <c r="Z54" s="112">
        <v>4421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2500</v>
      </c>
      <c r="W55" s="112">
        <v>2581</v>
      </c>
      <c r="X55" s="112">
        <v>2686</v>
      </c>
      <c r="Y55" s="112">
        <v>2763</v>
      </c>
      <c r="Z55" s="112">
        <v>3052</v>
      </c>
    </row>
    <row r="56" spans="1:26" ht="15" customHeight="1" x14ac:dyDescent="0.25">
      <c r="S56" s="115" t="s">
        <v>48</v>
      </c>
      <c r="T56" s="115"/>
      <c r="U56" s="112"/>
      <c r="V56" s="112">
        <v>1214</v>
      </c>
      <c r="W56" s="112">
        <v>1284</v>
      </c>
      <c r="X56" s="112">
        <v>1243</v>
      </c>
      <c r="Y56" s="112">
        <v>1288</v>
      </c>
      <c r="Z56" s="112">
        <v>1477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413</v>
      </c>
      <c r="W57" s="112">
        <v>444</v>
      </c>
      <c r="X57" s="112">
        <v>481</v>
      </c>
      <c r="Y57" s="112">
        <v>506</v>
      </c>
      <c r="Z57" s="112">
        <v>552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212</v>
      </c>
      <c r="W58" s="112">
        <v>188</v>
      </c>
      <c r="X58" s="112">
        <v>162</v>
      </c>
      <c r="Y58" s="112">
        <v>171</v>
      </c>
      <c r="Z58" s="112">
        <v>154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137</v>
      </c>
      <c r="W59" s="112">
        <v>128</v>
      </c>
      <c r="X59" s="112">
        <v>121</v>
      </c>
      <c r="Y59" s="112">
        <v>100</v>
      </c>
      <c r="Z59" s="112">
        <v>99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92</v>
      </c>
      <c r="W60" s="112">
        <v>90</v>
      </c>
      <c r="X60" s="112">
        <v>81</v>
      </c>
      <c r="Y60" s="112">
        <v>91</v>
      </c>
      <c r="Z60" s="112">
        <v>85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79350</v>
      </c>
      <c r="W61" s="112">
        <v>83034</v>
      </c>
      <c r="X61" s="112">
        <v>82412</v>
      </c>
      <c r="Y61" s="112">
        <v>80634</v>
      </c>
      <c r="Z61" s="112">
        <v>86001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17</v>
      </c>
      <c r="X63" s="112">
        <v>23</v>
      </c>
      <c r="Y63" s="112">
        <v>19</v>
      </c>
      <c r="Z63" s="112">
        <v>32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746</v>
      </c>
      <c r="W64" s="112">
        <v>836</v>
      </c>
      <c r="X64" s="112">
        <v>808</v>
      </c>
      <c r="Y64" s="112">
        <v>891</v>
      </c>
      <c r="Z64" s="112">
        <v>1410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Moreland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2823</v>
      </c>
      <c r="W65" s="112">
        <v>3143</v>
      </c>
      <c r="X65" s="112">
        <v>2905</v>
      </c>
      <c r="Y65" s="112">
        <v>2833</v>
      </c>
      <c r="Z65" s="112">
        <v>3852</v>
      </c>
    </row>
    <row r="66" spans="1:26" x14ac:dyDescent="0.25">
      <c r="S66" s="115" t="s">
        <v>39</v>
      </c>
      <c r="T66" s="115"/>
      <c r="U66" s="112"/>
      <c r="V66" s="112">
        <v>8416</v>
      </c>
      <c r="W66" s="112">
        <v>9248</v>
      </c>
      <c r="X66" s="112">
        <v>8699</v>
      </c>
      <c r="Y66" s="112">
        <v>8342</v>
      </c>
      <c r="Z66" s="112">
        <v>9041</v>
      </c>
    </row>
    <row r="67" spans="1:26" x14ac:dyDescent="0.25">
      <c r="S67" s="115" t="s">
        <v>40</v>
      </c>
      <c r="T67" s="115"/>
      <c r="U67" s="112"/>
      <c r="V67" s="112">
        <v>14797</v>
      </c>
      <c r="W67" s="112">
        <v>15801</v>
      </c>
      <c r="X67" s="112">
        <v>15570</v>
      </c>
      <c r="Y67" s="112">
        <v>14662</v>
      </c>
      <c r="Z67" s="112">
        <v>15228</v>
      </c>
    </row>
    <row r="68" spans="1:26" x14ac:dyDescent="0.25">
      <c r="S68" s="115" t="s">
        <v>41</v>
      </c>
      <c r="T68" s="115"/>
      <c r="U68" s="112"/>
      <c r="V68" s="112">
        <v>13408</v>
      </c>
      <c r="W68" s="112">
        <v>13972</v>
      </c>
      <c r="X68" s="112">
        <v>13982</v>
      </c>
      <c r="Y68" s="112">
        <v>13880</v>
      </c>
      <c r="Z68" s="112">
        <v>14754</v>
      </c>
    </row>
    <row r="69" spans="1:26" x14ac:dyDescent="0.25">
      <c r="S69" s="115" t="s">
        <v>42</v>
      </c>
      <c r="T69" s="115"/>
      <c r="U69" s="112"/>
      <c r="V69" s="112">
        <v>9441</v>
      </c>
      <c r="W69" s="112">
        <v>9966</v>
      </c>
      <c r="X69" s="112">
        <v>10086</v>
      </c>
      <c r="Y69" s="112">
        <v>10348</v>
      </c>
      <c r="Z69" s="112">
        <v>11418</v>
      </c>
    </row>
    <row r="70" spans="1:26" x14ac:dyDescent="0.25">
      <c r="S70" s="115" t="s">
        <v>43</v>
      </c>
      <c r="T70" s="115"/>
      <c r="U70" s="112"/>
      <c r="V70" s="112">
        <v>7156</v>
      </c>
      <c r="W70" s="112">
        <v>7466</v>
      </c>
      <c r="X70" s="112">
        <v>7323</v>
      </c>
      <c r="Y70" s="112">
        <v>7418</v>
      </c>
      <c r="Z70" s="112">
        <v>8223</v>
      </c>
    </row>
    <row r="71" spans="1:26" x14ac:dyDescent="0.25">
      <c r="S71" s="115" t="s">
        <v>44</v>
      </c>
      <c r="T71" s="115"/>
      <c r="U71" s="112"/>
      <c r="V71" s="112">
        <v>6287</v>
      </c>
      <c r="W71" s="112">
        <v>6502</v>
      </c>
      <c r="X71" s="112">
        <v>6427</v>
      </c>
      <c r="Y71" s="112">
        <v>6403</v>
      </c>
      <c r="Z71" s="112">
        <v>6951</v>
      </c>
    </row>
    <row r="72" spans="1:26" x14ac:dyDescent="0.25">
      <c r="S72" s="115" t="s">
        <v>45</v>
      </c>
      <c r="T72" s="115"/>
      <c r="U72" s="112"/>
      <c r="V72" s="112">
        <v>4846</v>
      </c>
      <c r="W72" s="112">
        <v>5094</v>
      </c>
      <c r="X72" s="112">
        <v>5156</v>
      </c>
      <c r="Y72" s="112">
        <v>5341</v>
      </c>
      <c r="Z72" s="112">
        <v>5923</v>
      </c>
    </row>
    <row r="73" spans="1:26" x14ac:dyDescent="0.25">
      <c r="S73" s="115" t="s">
        <v>46</v>
      </c>
      <c r="T73" s="115"/>
      <c r="U73" s="112"/>
      <c r="V73" s="112">
        <v>4039</v>
      </c>
      <c r="W73" s="112">
        <v>4260</v>
      </c>
      <c r="X73" s="112">
        <v>4174</v>
      </c>
      <c r="Y73" s="112">
        <v>4171</v>
      </c>
      <c r="Z73" s="112">
        <v>4573</v>
      </c>
    </row>
    <row r="74" spans="1:26" x14ac:dyDescent="0.25">
      <c r="S74" s="115" t="s">
        <v>47</v>
      </c>
      <c r="T74" s="115"/>
      <c r="U74" s="112"/>
      <c r="V74" s="112">
        <v>2445</v>
      </c>
      <c r="W74" s="112">
        <v>2680</v>
      </c>
      <c r="X74" s="112">
        <v>2700</v>
      </c>
      <c r="Y74" s="112">
        <v>2839</v>
      </c>
      <c r="Z74" s="112">
        <v>3150</v>
      </c>
    </row>
    <row r="75" spans="1:26" x14ac:dyDescent="0.25">
      <c r="S75" s="115" t="s">
        <v>48</v>
      </c>
      <c r="T75" s="115"/>
      <c r="U75" s="112"/>
      <c r="V75" s="112">
        <v>1007</v>
      </c>
      <c r="W75" s="112">
        <v>1141</v>
      </c>
      <c r="X75" s="112">
        <v>1186</v>
      </c>
      <c r="Y75" s="112">
        <v>1234</v>
      </c>
      <c r="Z75" s="112">
        <v>1368</v>
      </c>
    </row>
    <row r="76" spans="1:26" x14ac:dyDescent="0.25">
      <c r="S76" s="115" t="s">
        <v>49</v>
      </c>
      <c r="T76" s="115"/>
      <c r="U76" s="112"/>
      <c r="V76" s="112">
        <v>355</v>
      </c>
      <c r="W76" s="112">
        <v>411</v>
      </c>
      <c r="X76" s="112">
        <v>403</v>
      </c>
      <c r="Y76" s="112">
        <v>438</v>
      </c>
      <c r="Z76" s="112">
        <v>473</v>
      </c>
    </row>
    <row r="77" spans="1:26" x14ac:dyDescent="0.25">
      <c r="S77" s="115" t="s">
        <v>50</v>
      </c>
      <c r="T77" s="115"/>
      <c r="U77" s="112"/>
      <c r="V77" s="112">
        <v>177</v>
      </c>
      <c r="W77" s="112">
        <v>138</v>
      </c>
      <c r="X77" s="112">
        <v>142</v>
      </c>
      <c r="Y77" s="112">
        <v>157</v>
      </c>
      <c r="Z77" s="112">
        <v>169</v>
      </c>
    </row>
    <row r="78" spans="1:26" x14ac:dyDescent="0.25">
      <c r="S78" s="115" t="s">
        <v>51</v>
      </c>
      <c r="T78" s="115"/>
      <c r="U78" s="112"/>
      <c r="V78" s="112">
        <v>140</v>
      </c>
      <c r="W78" s="112">
        <v>126</v>
      </c>
      <c r="X78" s="112">
        <v>108</v>
      </c>
      <c r="Y78" s="112">
        <v>106</v>
      </c>
      <c r="Z78" s="112">
        <v>93</v>
      </c>
    </row>
    <row r="79" spans="1:26" x14ac:dyDescent="0.25">
      <c r="S79" s="115" t="s">
        <v>52</v>
      </c>
      <c r="T79" s="115"/>
      <c r="U79" s="112"/>
      <c r="V79" s="112">
        <v>132</v>
      </c>
      <c r="W79" s="112">
        <v>132</v>
      </c>
      <c r="X79" s="112">
        <v>127</v>
      </c>
      <c r="Y79" s="112">
        <v>131</v>
      </c>
      <c r="Z79" s="112">
        <v>112</v>
      </c>
    </row>
    <row r="80" spans="1:26" x14ac:dyDescent="0.25">
      <c r="S80" s="118" t="s">
        <v>53</v>
      </c>
      <c r="T80" s="118"/>
      <c r="U80" s="112"/>
      <c r="V80" s="112">
        <v>76241</v>
      </c>
      <c r="W80" s="112">
        <v>80937</v>
      </c>
      <c r="X80" s="112">
        <v>79830</v>
      </c>
      <c r="Y80" s="112">
        <v>79213</v>
      </c>
      <c r="Z80" s="112">
        <v>86761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Moreland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6422</v>
      </c>
      <c r="W83" s="112">
        <v>6627</v>
      </c>
      <c r="X83" s="112">
        <v>6870</v>
      </c>
      <c r="Y83" s="112">
        <v>6744</v>
      </c>
      <c r="Z83" s="112">
        <v>6720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12499</v>
      </c>
      <c r="W84" s="112">
        <v>13336</v>
      </c>
      <c r="X84" s="112">
        <v>13730</v>
      </c>
      <c r="Y84" s="112">
        <v>13560</v>
      </c>
      <c r="Z84" s="112">
        <v>13687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7208</v>
      </c>
      <c r="W85" s="112">
        <v>7486</v>
      </c>
      <c r="X85" s="112">
        <v>7319</v>
      </c>
      <c r="Y85" s="112">
        <v>7205</v>
      </c>
      <c r="Z85" s="112">
        <v>7301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172,806</v>
      </c>
      <c r="D86" s="96">
        <f t="shared" ref="D86:D91" si="4">AD4</f>
        <v>8.0631847516133837E-2</v>
      </c>
      <c r="E86" s="97">
        <f t="shared" ref="E86:E91" si="5">AD4</f>
        <v>8.0631847516133837E-2</v>
      </c>
      <c r="F86" s="96">
        <f t="shared" ref="F86:F91" si="6">AF4</f>
        <v>0.11064264642556454</v>
      </c>
      <c r="G86" s="97">
        <f t="shared" ref="G86:G91" si="7">AF4</f>
        <v>0.11064264642556454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3557</v>
      </c>
      <c r="W86" s="112">
        <v>3746</v>
      </c>
      <c r="X86" s="112">
        <v>3820</v>
      </c>
      <c r="Y86" s="112">
        <v>3712</v>
      </c>
      <c r="Z86" s="112">
        <v>3789</v>
      </c>
    </row>
    <row r="87" spans="1:30" ht="15" customHeight="1" x14ac:dyDescent="0.25">
      <c r="A87" s="98" t="s">
        <v>4</v>
      </c>
      <c r="B87" s="49"/>
      <c r="C87" s="57" t="str">
        <f t="shared" si="3"/>
        <v>86,001</v>
      </c>
      <c r="D87" s="96">
        <f t="shared" si="4"/>
        <v>6.6560011905647753E-2</v>
      </c>
      <c r="E87" s="97">
        <f t="shared" si="5"/>
        <v>6.6560011905647753E-2</v>
      </c>
      <c r="F87" s="96">
        <f t="shared" si="6"/>
        <v>8.3859503194827711E-2</v>
      </c>
      <c r="G87" s="97">
        <f t="shared" si="7"/>
        <v>8.3859503194827711E-2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3768</v>
      </c>
      <c r="W87" s="112">
        <v>3904</v>
      </c>
      <c r="X87" s="112">
        <v>3836</v>
      </c>
      <c r="Y87" s="112">
        <v>3732</v>
      </c>
      <c r="Z87" s="112">
        <v>3788</v>
      </c>
    </row>
    <row r="88" spans="1:30" ht="15" customHeight="1" x14ac:dyDescent="0.25">
      <c r="A88" s="98" t="s">
        <v>5</v>
      </c>
      <c r="B88" s="49"/>
      <c r="C88" s="57" t="str">
        <f t="shared" si="3"/>
        <v>86,759</v>
      </c>
      <c r="D88" s="96">
        <f t="shared" si="4"/>
        <v>9.5262141315188176E-2</v>
      </c>
      <c r="E88" s="97">
        <f t="shared" si="5"/>
        <v>9.5262141315188176E-2</v>
      </c>
      <c r="F88" s="96">
        <f t="shared" si="6"/>
        <v>0.13792741628739691</v>
      </c>
      <c r="G88" s="97">
        <f t="shared" si="7"/>
        <v>0.13792741628739691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2997</v>
      </c>
      <c r="W88" s="112">
        <v>3049</v>
      </c>
      <c r="X88" s="112">
        <v>3038</v>
      </c>
      <c r="Y88" s="112">
        <v>2895</v>
      </c>
      <c r="Z88" s="112">
        <v>2922</v>
      </c>
    </row>
    <row r="89" spans="1:30" ht="15" customHeight="1" x14ac:dyDescent="0.25">
      <c r="A89" s="49" t="s">
        <v>6</v>
      </c>
      <c r="B89" s="49"/>
      <c r="C89" s="57" t="str">
        <f t="shared" si="3"/>
        <v>107,992</v>
      </c>
      <c r="D89" s="96">
        <f t="shared" si="4"/>
        <v>9.997848919315766E-3</v>
      </c>
      <c r="E89" s="97">
        <f t="shared" si="5"/>
        <v>9.997848919315766E-3</v>
      </c>
      <c r="F89" s="96">
        <f t="shared" si="6"/>
        <v>2.6247267889385251E-2</v>
      </c>
      <c r="G89" s="97">
        <f t="shared" si="7"/>
        <v>2.6247267889385251E-2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2570</v>
      </c>
      <c r="W89" s="112">
        <v>2604</v>
      </c>
      <c r="X89" s="112">
        <v>2501</v>
      </c>
      <c r="Y89" s="112">
        <v>2420</v>
      </c>
      <c r="Z89" s="112">
        <v>2440</v>
      </c>
    </row>
    <row r="90" spans="1:30" ht="15" customHeight="1" x14ac:dyDescent="0.25">
      <c r="A90" s="49" t="s">
        <v>96</v>
      </c>
      <c r="B90" s="49"/>
      <c r="C90" s="57" t="str">
        <f t="shared" si="3"/>
        <v>$50,248</v>
      </c>
      <c r="D90" s="96">
        <f t="shared" si="4"/>
        <v>9.8713748819261316E-3</v>
      </c>
      <c r="E90" s="97">
        <f t="shared" si="5"/>
        <v>9.8713748819261316E-3</v>
      </c>
      <c r="F90" s="96">
        <f t="shared" si="6"/>
        <v>0.1166259999999999</v>
      </c>
      <c r="G90" s="97">
        <f t="shared" si="7"/>
        <v>0.1166259999999999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4832</v>
      </c>
      <c r="W90" s="112">
        <v>5112</v>
      </c>
      <c r="X90" s="112">
        <v>5062</v>
      </c>
      <c r="Y90" s="112">
        <v>4528</v>
      </c>
      <c r="Z90" s="112">
        <v>4463</v>
      </c>
    </row>
    <row r="91" spans="1:30" ht="15" customHeight="1" x14ac:dyDescent="0.25">
      <c r="A91" s="49" t="s">
        <v>7</v>
      </c>
      <c r="B91" s="49"/>
      <c r="C91" s="57" t="str">
        <f t="shared" si="3"/>
        <v>$8,019.1 mil</v>
      </c>
      <c r="D91" s="96">
        <f t="shared" si="4"/>
        <v>6.8896643461451079E-2</v>
      </c>
      <c r="E91" s="97">
        <f t="shared" si="5"/>
        <v>6.8896643461451079E-2</v>
      </c>
      <c r="F91" s="96">
        <f t="shared" si="6"/>
        <v>0.2581936311344899</v>
      </c>
      <c r="G91" s="97">
        <f t="shared" si="7"/>
        <v>0.2581936311344899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54289</v>
      </c>
      <c r="W91" s="112">
        <v>56245</v>
      </c>
      <c r="X91" s="112">
        <v>56762</v>
      </c>
      <c r="Y91" s="112">
        <v>54314</v>
      </c>
      <c r="Z91" s="112">
        <v>54496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5347</v>
      </c>
      <c r="W93" s="112">
        <v>5504</v>
      </c>
      <c r="X93" s="112">
        <v>5660</v>
      </c>
      <c r="Y93" s="112">
        <v>5670</v>
      </c>
      <c r="Z93" s="112">
        <v>5774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15066</v>
      </c>
      <c r="W94" s="112">
        <v>16115</v>
      </c>
      <c r="X94" s="112">
        <v>16620</v>
      </c>
      <c r="Y94" s="112">
        <v>16584</v>
      </c>
      <c r="Z94" s="112">
        <v>17231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1590</v>
      </c>
      <c r="W95" s="112">
        <v>1651</v>
      </c>
      <c r="X95" s="112">
        <v>1719</v>
      </c>
      <c r="Y95" s="112">
        <v>1705</v>
      </c>
      <c r="Z95" s="112">
        <v>1799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5771</v>
      </c>
      <c r="W96" s="112">
        <v>6232</v>
      </c>
      <c r="X96" s="112">
        <v>6258</v>
      </c>
      <c r="Y96" s="112">
        <v>6088</v>
      </c>
      <c r="Z96" s="112">
        <v>6237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8492</v>
      </c>
      <c r="W97" s="112">
        <v>8759</v>
      </c>
      <c r="X97" s="112">
        <v>8628</v>
      </c>
      <c r="Y97" s="112">
        <v>8502</v>
      </c>
      <c r="Z97" s="112">
        <v>8466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4209</v>
      </c>
      <c r="W98" s="112">
        <v>4270</v>
      </c>
      <c r="X98" s="112">
        <v>4359</v>
      </c>
      <c r="Y98" s="112">
        <v>4168</v>
      </c>
      <c r="Z98" s="112">
        <v>4189</v>
      </c>
    </row>
    <row r="99" spans="1:32" ht="15" customHeight="1" x14ac:dyDescent="0.25">
      <c r="S99" s="115" t="s">
        <v>197</v>
      </c>
      <c r="T99" s="115"/>
      <c r="U99" s="112"/>
      <c r="V99" s="112">
        <v>344</v>
      </c>
      <c r="W99" s="112">
        <v>361</v>
      </c>
      <c r="X99" s="112">
        <v>365</v>
      </c>
      <c r="Y99" s="112">
        <v>392</v>
      </c>
      <c r="Z99" s="112">
        <v>428</v>
      </c>
    </row>
    <row r="100" spans="1:32" ht="15" customHeight="1" x14ac:dyDescent="0.25">
      <c r="S100" s="115" t="s">
        <v>58</v>
      </c>
      <c r="T100" s="115"/>
      <c r="U100" s="112"/>
      <c r="V100" s="112">
        <v>2135</v>
      </c>
      <c r="W100" s="112">
        <v>2453</v>
      </c>
      <c r="X100" s="112">
        <v>2428</v>
      </c>
      <c r="Y100" s="112">
        <v>2131</v>
      </c>
      <c r="Z100" s="112">
        <v>2020</v>
      </c>
    </row>
    <row r="101" spans="1:32" x14ac:dyDescent="0.25">
      <c r="A101" s="18"/>
      <c r="S101" s="118" t="s">
        <v>53</v>
      </c>
      <c r="T101" s="118"/>
      <c r="U101" s="112"/>
      <c r="V101" s="112">
        <v>50940</v>
      </c>
      <c r="W101" s="112">
        <v>53164</v>
      </c>
      <c r="X101" s="112">
        <v>53960</v>
      </c>
      <c r="Y101" s="112">
        <v>52551</v>
      </c>
      <c r="Z101" s="112">
        <v>53461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117266</v>
      </c>
      <c r="W104" s="112">
        <v>122405</v>
      </c>
      <c r="X104" s="112">
        <v>121712</v>
      </c>
      <c r="Y104" s="112">
        <v>120094</v>
      </c>
      <c r="Z104" s="112">
        <v>131223</v>
      </c>
      <c r="AB104" s="109" t="str">
        <f>TEXT(Z104,"###,###")</f>
        <v>131,223</v>
      </c>
      <c r="AD104" s="130">
        <f>Z104/($Z$4)*100</f>
        <v>75.936599423631122</v>
      </c>
      <c r="AF104" s="109"/>
    </row>
    <row r="105" spans="1:32" x14ac:dyDescent="0.25">
      <c r="S105" s="115" t="s">
        <v>17</v>
      </c>
      <c r="T105" s="115"/>
      <c r="U105" s="112"/>
      <c r="V105" s="112">
        <v>28028</v>
      </c>
      <c r="W105" s="112">
        <v>30267</v>
      </c>
      <c r="X105" s="112">
        <v>29240</v>
      </c>
      <c r="Y105" s="112">
        <v>29540</v>
      </c>
      <c r="Z105" s="112">
        <v>31842</v>
      </c>
      <c r="AB105" s="109" t="str">
        <f>TEXT(Z105,"###,###")</f>
        <v>31,842</v>
      </c>
      <c r="AD105" s="130">
        <f>Z105/($Z$4)*100</f>
        <v>18.426443526266446</v>
      </c>
      <c r="AF105" s="109"/>
    </row>
    <row r="106" spans="1:32" x14ac:dyDescent="0.25">
      <c r="S106" s="118" t="s">
        <v>53</v>
      </c>
      <c r="T106" s="118"/>
      <c r="U106" s="120"/>
      <c r="V106" s="120">
        <v>145294</v>
      </c>
      <c r="W106" s="120">
        <v>152672</v>
      </c>
      <c r="X106" s="120">
        <v>150952</v>
      </c>
      <c r="Y106" s="120">
        <v>149634</v>
      </c>
      <c r="Z106" s="120">
        <v>163065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24203</v>
      </c>
      <c r="W108" s="112">
        <v>22476</v>
      </c>
      <c r="X108" s="112">
        <v>22115</v>
      </c>
      <c r="Y108" s="112">
        <v>21168</v>
      </c>
      <c r="Z108" s="112">
        <v>22986</v>
      </c>
      <c r="AB108" s="109" t="str">
        <f>TEXT(Z108,"###,###")</f>
        <v>22,986</v>
      </c>
      <c r="AD108" s="130">
        <f>Z108/($Z$4)*100</f>
        <v>13.301621471476684</v>
      </c>
      <c r="AF108" s="109"/>
    </row>
    <row r="109" spans="1:32" x14ac:dyDescent="0.25">
      <c r="S109" s="115" t="s">
        <v>20</v>
      </c>
      <c r="T109" s="115"/>
      <c r="U109" s="112"/>
      <c r="V109" s="112">
        <v>19293</v>
      </c>
      <c r="W109" s="112">
        <v>19590</v>
      </c>
      <c r="X109" s="112">
        <v>19842</v>
      </c>
      <c r="Y109" s="112">
        <v>21212</v>
      </c>
      <c r="Z109" s="112">
        <v>22881</v>
      </c>
      <c r="AB109" s="109" t="str">
        <f>TEXT(Z109,"###,###")</f>
        <v>22,881</v>
      </c>
      <c r="AD109" s="130">
        <f>Z109/($Z$4)*100</f>
        <v>13.240859692371792</v>
      </c>
      <c r="AF109" s="109"/>
    </row>
    <row r="110" spans="1:32" x14ac:dyDescent="0.25">
      <c r="S110" s="115" t="s">
        <v>21</v>
      </c>
      <c r="T110" s="115"/>
      <c r="U110" s="112"/>
      <c r="V110" s="112">
        <v>33327</v>
      </c>
      <c r="W110" s="112">
        <v>37954</v>
      </c>
      <c r="X110" s="112">
        <v>36169</v>
      </c>
      <c r="Y110" s="112">
        <v>34959</v>
      </c>
      <c r="Z110" s="112">
        <v>38133</v>
      </c>
      <c r="AB110" s="109" t="str">
        <f>TEXT(Z110,"###,###")</f>
        <v>38,133</v>
      </c>
      <c r="AD110" s="130">
        <f>Z110/($Z$4)*100</f>
        <v>22.066942120065274</v>
      </c>
      <c r="AF110" s="109"/>
    </row>
    <row r="111" spans="1:32" x14ac:dyDescent="0.25">
      <c r="S111" s="115" t="s">
        <v>22</v>
      </c>
      <c r="T111" s="115"/>
      <c r="U111" s="112"/>
      <c r="V111" s="112">
        <v>67767</v>
      </c>
      <c r="W111" s="112">
        <v>72986</v>
      </c>
      <c r="X111" s="112">
        <v>72868</v>
      </c>
      <c r="Y111" s="112">
        <v>72295</v>
      </c>
      <c r="Z111" s="112">
        <v>79067</v>
      </c>
      <c r="AB111" s="109" t="str">
        <f>TEXT(Z111,"###,###")</f>
        <v>79,067</v>
      </c>
      <c r="AD111" s="130">
        <f>Z111/($Z$4)*100</f>
        <v>45.75477703320486</v>
      </c>
      <c r="AF111" s="109"/>
    </row>
    <row r="112" spans="1:32" x14ac:dyDescent="0.25">
      <c r="S112" s="118" t="s">
        <v>53</v>
      </c>
      <c r="T112" s="118"/>
      <c r="U112" s="112"/>
      <c r="V112" s="112">
        <v>155592</v>
      </c>
      <c r="W112" s="112">
        <v>163966</v>
      </c>
      <c r="X112" s="112">
        <v>162246</v>
      </c>
      <c r="Y112" s="112">
        <v>159912</v>
      </c>
      <c r="Z112" s="112">
        <v>172807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37.81</v>
      </c>
      <c r="W118" s="131">
        <v>37.74</v>
      </c>
      <c r="X118" s="131">
        <v>37.89</v>
      </c>
      <c r="Y118" s="131">
        <v>38.46</v>
      </c>
      <c r="Z118" s="131">
        <v>38.590000000000003</v>
      </c>
      <c r="AB118" s="109" t="str">
        <f>TEXT(Z118,"##.0")</f>
        <v>38.6</v>
      </c>
    </row>
    <row r="120" spans="19:32" x14ac:dyDescent="0.25">
      <c r="S120" s="101" t="s">
        <v>98</v>
      </c>
      <c r="T120" s="112"/>
      <c r="U120" s="112"/>
      <c r="V120" s="112">
        <v>89634</v>
      </c>
      <c r="W120" s="112">
        <v>92951</v>
      </c>
      <c r="X120" s="112">
        <v>94155</v>
      </c>
      <c r="Y120" s="112">
        <v>90133</v>
      </c>
      <c r="Z120" s="112">
        <v>91093</v>
      </c>
      <c r="AB120" s="109" t="str">
        <f>TEXT(Z120,"###,###")</f>
        <v>91,093</v>
      </c>
    </row>
    <row r="121" spans="19:32" x14ac:dyDescent="0.25">
      <c r="S121" s="101" t="s">
        <v>99</v>
      </c>
      <c r="T121" s="112"/>
      <c r="U121" s="112"/>
      <c r="V121" s="112">
        <v>6484</v>
      </c>
      <c r="W121" s="112">
        <v>6627</v>
      </c>
      <c r="X121" s="112">
        <v>6562</v>
      </c>
      <c r="Y121" s="112">
        <v>6346</v>
      </c>
      <c r="Z121" s="112">
        <v>5956</v>
      </c>
      <c r="AB121" s="109" t="str">
        <f>TEXT(Z121,"###,###")</f>
        <v>5,956</v>
      </c>
    </row>
    <row r="122" spans="19:32" x14ac:dyDescent="0.25">
      <c r="S122" s="101" t="s">
        <v>100</v>
      </c>
      <c r="T122" s="112"/>
      <c r="U122" s="112"/>
      <c r="V122" s="112">
        <v>9117</v>
      </c>
      <c r="W122" s="112">
        <v>9828</v>
      </c>
      <c r="X122" s="112">
        <v>10004</v>
      </c>
      <c r="Y122" s="112">
        <v>10447</v>
      </c>
      <c r="Z122" s="112">
        <v>10952</v>
      </c>
      <c r="AB122" s="109" t="str">
        <f>TEXT(Z122,"###,###")</f>
        <v>10,952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98751</v>
      </c>
      <c r="W124" s="112">
        <v>102779</v>
      </c>
      <c r="X124" s="112">
        <v>104159</v>
      </c>
      <c r="Y124" s="112">
        <v>100580</v>
      </c>
      <c r="Z124" s="112">
        <v>102045</v>
      </c>
      <c r="AB124" s="109" t="str">
        <f>TEXT(Z124,"###,###")</f>
        <v>102,045</v>
      </c>
      <c r="AD124" s="127">
        <f>Z124/$Z$7*100</f>
        <v>94.493110600785243</v>
      </c>
    </row>
    <row r="125" spans="19:32" x14ac:dyDescent="0.25">
      <c r="S125" s="101" t="s">
        <v>102</v>
      </c>
      <c r="T125" s="112"/>
      <c r="U125" s="112"/>
      <c r="V125" s="112">
        <v>15601</v>
      </c>
      <c r="W125" s="112">
        <v>16455</v>
      </c>
      <c r="X125" s="112">
        <v>16566</v>
      </c>
      <c r="Y125" s="112">
        <v>16793</v>
      </c>
      <c r="Z125" s="112">
        <v>16908</v>
      </c>
      <c r="AB125" s="109" t="str">
        <f>TEXT(Z125,"###,###")</f>
        <v>16,908</v>
      </c>
      <c r="AD125" s="127">
        <f>Z125/$Z$7*100</f>
        <v>15.65671531224535</v>
      </c>
    </row>
    <row r="127" spans="19:32" x14ac:dyDescent="0.25">
      <c r="S127" s="101" t="s">
        <v>103</v>
      </c>
      <c r="T127" s="112"/>
      <c r="U127" s="112"/>
      <c r="V127" s="112">
        <v>54285</v>
      </c>
      <c r="W127" s="112">
        <v>56240</v>
      </c>
      <c r="X127" s="112">
        <v>56758</v>
      </c>
      <c r="Y127" s="112">
        <v>54320</v>
      </c>
      <c r="Z127" s="112">
        <v>54493</v>
      </c>
      <c r="AB127" s="109" t="str">
        <f>TEXT(Z127,"###,###")</f>
        <v>54,493</v>
      </c>
      <c r="AD127" s="127">
        <f>Z127/$Z$7*100</f>
        <v>50.460219275501892</v>
      </c>
    </row>
    <row r="128" spans="19:32" x14ac:dyDescent="0.25">
      <c r="S128" s="101" t="s">
        <v>104</v>
      </c>
      <c r="T128" s="112"/>
      <c r="U128" s="112"/>
      <c r="V128" s="112">
        <v>50942</v>
      </c>
      <c r="W128" s="112">
        <v>53162</v>
      </c>
      <c r="X128" s="112">
        <v>53963</v>
      </c>
      <c r="Y128" s="112">
        <v>52551</v>
      </c>
      <c r="Z128" s="112">
        <v>53462</v>
      </c>
      <c r="AB128" s="109" t="str">
        <f>TEXT(Z128,"###,###")</f>
        <v>53,462</v>
      </c>
      <c r="AD128" s="127">
        <f>Z128/$Z$7*100</f>
        <v>49.505518927327955</v>
      </c>
    </row>
    <row r="130" spans="19:20" x14ac:dyDescent="0.25">
      <c r="S130" s="101" t="s">
        <v>280</v>
      </c>
      <c r="T130" s="127">
        <v>84.351618638417662</v>
      </c>
    </row>
    <row r="131" spans="19:20" x14ac:dyDescent="0.25">
      <c r="S131" s="101" t="s">
        <v>281</v>
      </c>
      <c r="T131" s="127">
        <v>5.5152233498777692</v>
      </c>
    </row>
    <row r="132" spans="19:20" x14ac:dyDescent="0.25">
      <c r="S132" s="101" t="s">
        <v>282</v>
      </c>
      <c r="T132" s="127">
        <v>10.141491962367583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44DF9C2-9336-45DD-AA6A-1AFA34491E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C35F72A-5C63-4F90-8BA4-3D59E81538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D3C11AB-44D5-4739-BBC9-BD9B7060E3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8345316-50B1-49D8-8DD1-49EF09CE12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5EA5E-77D6-4364-BA6F-C1C172D486B6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162</v>
      </c>
      <c r="T1" s="99"/>
      <c r="U1" s="99"/>
      <c r="V1" s="99"/>
      <c r="W1" s="99"/>
      <c r="X1" s="99"/>
      <c r="Y1" s="100" t="s">
        <v>250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162</v>
      </c>
      <c r="Y3" s="105" t="s">
        <v>250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8.53 Mornington Peninsula,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117438</v>
      </c>
      <c r="W4" s="108">
        <v>119985</v>
      </c>
      <c r="X4" s="108">
        <v>118879</v>
      </c>
      <c r="Y4" s="108">
        <v>120739</v>
      </c>
      <c r="Z4" s="108">
        <v>128934</v>
      </c>
      <c r="AB4" s="109" t="str">
        <f>TEXT(Z4,"###,###")</f>
        <v>128,934</v>
      </c>
      <c r="AD4" s="110">
        <f>Z4/Y4-1</f>
        <v>6.7873677933393495E-2</v>
      </c>
      <c r="AF4" s="110">
        <f>Z4/V4-1</f>
        <v>9.788995044193527E-2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57608</v>
      </c>
      <c r="W5" s="108">
        <v>58016</v>
      </c>
      <c r="X5" s="108">
        <v>57441</v>
      </c>
      <c r="Y5" s="108">
        <v>58121</v>
      </c>
      <c r="Z5" s="108">
        <v>61136</v>
      </c>
      <c r="AB5" s="109" t="str">
        <f>TEXT(Z5,"###,###")</f>
        <v>61,136</v>
      </c>
      <c r="AD5" s="110">
        <f t="shared" ref="AD5:AD9" si="0">Z5/Y5-1</f>
        <v>5.1874537602587756E-2</v>
      </c>
      <c r="AF5" s="110">
        <f t="shared" ref="AF5:AF9" si="1">Z5/V5-1</f>
        <v>6.1241494236911498E-2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59832</v>
      </c>
      <c r="W6" s="108">
        <v>61966</v>
      </c>
      <c r="X6" s="108">
        <v>61438</v>
      </c>
      <c r="Y6" s="108">
        <v>62547</v>
      </c>
      <c r="Z6" s="108">
        <v>67699</v>
      </c>
      <c r="AB6" s="109" t="str">
        <f>TEXT(Z6,"###,###")</f>
        <v>67,699</v>
      </c>
      <c r="AD6" s="110">
        <f t="shared" si="0"/>
        <v>8.2370057716597112E-2</v>
      </c>
      <c r="AF6" s="110">
        <f t="shared" si="1"/>
        <v>0.13148482417435492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85367</v>
      </c>
      <c r="W7" s="108">
        <v>86424</v>
      </c>
      <c r="X7" s="108">
        <v>87406</v>
      </c>
      <c r="Y7" s="108">
        <v>87972</v>
      </c>
      <c r="Z7" s="108">
        <v>89364</v>
      </c>
      <c r="AB7" s="109" t="str">
        <f>TEXT(Z7,"###,###")</f>
        <v>89,364</v>
      </c>
      <c r="AD7" s="110">
        <f t="shared" si="0"/>
        <v>1.5823216477970359E-2</v>
      </c>
      <c r="AF7" s="110">
        <f t="shared" si="1"/>
        <v>4.6821371255871602E-2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128,934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89,364</v>
      </c>
      <c r="P8" s="67"/>
      <c r="S8" s="107" t="s">
        <v>83</v>
      </c>
      <c r="T8" s="108"/>
      <c r="U8" s="108"/>
      <c r="V8" s="108">
        <v>40676</v>
      </c>
      <c r="W8" s="108">
        <v>40912</v>
      </c>
      <c r="X8" s="108">
        <v>41840.269999999997</v>
      </c>
      <c r="Y8" s="108">
        <v>44146.67</v>
      </c>
      <c r="Z8" s="108">
        <v>43284.5</v>
      </c>
      <c r="AB8" s="109" t="str">
        <f>TEXT(Z8,"$###,###")</f>
        <v>$43,285</v>
      </c>
      <c r="AD8" s="110">
        <f t="shared" si="0"/>
        <v>-1.9529672339952175E-2</v>
      </c>
      <c r="AF8" s="110">
        <f t="shared" si="1"/>
        <v>6.4128724555020167E-2</v>
      </c>
    </row>
    <row r="9" spans="1:32" x14ac:dyDescent="0.25">
      <c r="A9" s="30" t="s">
        <v>14</v>
      </c>
      <c r="B9" s="71"/>
      <c r="C9" s="72"/>
      <c r="D9" s="73">
        <f>AD104</f>
        <v>78.642561310437898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49.751577816570432</v>
      </c>
      <c r="P9" s="74" t="s">
        <v>84</v>
      </c>
      <c r="S9" s="107" t="s">
        <v>7</v>
      </c>
      <c r="T9" s="108"/>
      <c r="U9" s="108"/>
      <c r="V9" s="108">
        <v>4851325467</v>
      </c>
      <c r="W9" s="108">
        <v>5063352682</v>
      </c>
      <c r="X9" s="108">
        <v>5307512516</v>
      </c>
      <c r="Y9" s="108">
        <v>5663645907</v>
      </c>
      <c r="Z9" s="108">
        <v>5979061081</v>
      </c>
      <c r="AB9" s="109" t="str">
        <f>TEXT(Z9/1000000,"$#,###.0")&amp;" mil"</f>
        <v>$5,979.1 mil</v>
      </c>
      <c r="AD9" s="110">
        <f t="shared" si="0"/>
        <v>5.569118888773783E-2</v>
      </c>
      <c r="AF9" s="110">
        <f t="shared" si="1"/>
        <v>0.23245927771104125</v>
      </c>
    </row>
    <row r="10" spans="1:32" x14ac:dyDescent="0.25">
      <c r="A10" s="30" t="s">
        <v>17</v>
      </c>
      <c r="B10" s="71"/>
      <c r="C10" s="72"/>
      <c r="D10" s="73">
        <f>AD105</f>
        <v>14.546977523384058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50.153305581665997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82.498545275502437</v>
      </c>
      <c r="P11" s="74" t="s">
        <v>84</v>
      </c>
      <c r="S11" s="107" t="s">
        <v>29</v>
      </c>
      <c r="T11" s="112"/>
      <c r="U11" s="112"/>
      <c r="V11" s="112">
        <v>102659</v>
      </c>
      <c r="W11" s="112">
        <v>104982</v>
      </c>
      <c r="X11" s="112">
        <v>103846</v>
      </c>
      <c r="Y11" s="112">
        <v>105325</v>
      </c>
      <c r="Z11" s="112">
        <v>113294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9.4736135356519409</v>
      </c>
      <c r="P12" s="74" t="s">
        <v>84</v>
      </c>
      <c r="S12" s="107" t="s">
        <v>30</v>
      </c>
      <c r="T12" s="112"/>
      <c r="U12" s="112"/>
      <c r="V12" s="112">
        <v>14779</v>
      </c>
      <c r="W12" s="112">
        <v>15003</v>
      </c>
      <c r="X12" s="112">
        <v>15032</v>
      </c>
      <c r="Y12" s="112">
        <v>15414</v>
      </c>
      <c r="Z12" s="112">
        <v>15637</v>
      </c>
    </row>
    <row r="13" spans="1:32" ht="15" customHeight="1" x14ac:dyDescent="0.25">
      <c r="A13" s="30" t="s">
        <v>19</v>
      </c>
      <c r="B13" s="72"/>
      <c r="C13" s="72"/>
      <c r="D13" s="73">
        <f>AD108</f>
        <v>19.006623543828628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8.0256031511570658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17.777312423410425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20.508942559759259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17.019728964537105</v>
      </c>
      <c r="P15" s="74" t="s">
        <v>84</v>
      </c>
      <c r="S15" s="115" t="s">
        <v>60</v>
      </c>
      <c r="T15" s="115"/>
      <c r="U15" s="116"/>
      <c r="V15" s="116">
        <v>1749</v>
      </c>
      <c r="W15" s="116">
        <v>1794</v>
      </c>
      <c r="X15" s="116">
        <v>1745</v>
      </c>
      <c r="Y15" s="112">
        <v>1754</v>
      </c>
      <c r="Z15" s="112">
        <v>1661</v>
      </c>
      <c r="AB15" s="117">
        <f t="shared" ref="AB15:AB34" si="2">IF(Z15="np",0,Z15/$Z$34)</f>
        <v>1.288256006949292E-2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35.897435897435898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82.980271035462891</v>
      </c>
      <c r="P16" s="37" t="s">
        <v>84</v>
      </c>
      <c r="S16" s="115" t="s">
        <v>61</v>
      </c>
      <c r="T16" s="115"/>
      <c r="U16" s="116"/>
      <c r="V16" s="116">
        <v>245</v>
      </c>
      <c r="W16" s="116">
        <v>259</v>
      </c>
      <c r="X16" s="116">
        <v>278</v>
      </c>
      <c r="Y16" s="112">
        <v>286</v>
      </c>
      <c r="Z16" s="112">
        <v>273</v>
      </c>
      <c r="AB16" s="117">
        <f t="shared" si="2"/>
        <v>2.1173623714458561E-3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7305</v>
      </c>
      <c r="W17" s="116">
        <v>7068</v>
      </c>
      <c r="X17" s="116">
        <v>6684</v>
      </c>
      <c r="Y17" s="112">
        <v>6554</v>
      </c>
      <c r="Z17" s="112">
        <v>6720</v>
      </c>
      <c r="AB17" s="117">
        <f t="shared" si="2"/>
        <v>5.2119689143282612E-2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752</v>
      </c>
      <c r="W18" s="116">
        <v>721</v>
      </c>
      <c r="X18" s="116">
        <v>770</v>
      </c>
      <c r="Y18" s="112">
        <v>778</v>
      </c>
      <c r="Z18" s="112">
        <v>800</v>
      </c>
      <c r="AB18" s="117">
        <f t="shared" si="2"/>
        <v>6.2047248980098349E-3</v>
      </c>
    </row>
    <row r="19" spans="1:28" x14ac:dyDescent="0.25">
      <c r="A19" s="63" t="str">
        <f>$S$1&amp;" ("&amp;$V$2&amp;" to "&amp;$Z$2&amp;")"</f>
        <v>Mornington Peninsula (2017-18 to 2021-22)</v>
      </c>
      <c r="B19" s="63"/>
      <c r="C19" s="63"/>
      <c r="D19" s="63"/>
      <c r="E19" s="63"/>
      <c r="F19" s="63"/>
      <c r="G19" s="63" t="str">
        <f>$S$1&amp;" ("&amp;$V$2&amp;" to "&amp;$Z$2&amp;")"</f>
        <v>Mornington Peninsula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12577</v>
      </c>
      <c r="W19" s="116">
        <v>12619</v>
      </c>
      <c r="X19" s="116">
        <v>12380</v>
      </c>
      <c r="Y19" s="112">
        <v>12870</v>
      </c>
      <c r="Z19" s="112">
        <v>13283</v>
      </c>
      <c r="AB19" s="117">
        <f t="shared" si="2"/>
        <v>0.10302170102533079</v>
      </c>
    </row>
    <row r="20" spans="1:28" x14ac:dyDescent="0.25">
      <c r="S20" s="115" t="s">
        <v>65</v>
      </c>
      <c r="T20" s="115"/>
      <c r="U20" s="116"/>
      <c r="V20" s="116">
        <v>4533</v>
      </c>
      <c r="W20" s="116">
        <v>4463</v>
      </c>
      <c r="X20" s="116">
        <v>4438</v>
      </c>
      <c r="Y20" s="112">
        <v>4420</v>
      </c>
      <c r="Z20" s="112">
        <v>4564</v>
      </c>
      <c r="AB20" s="117">
        <f t="shared" si="2"/>
        <v>3.5397955543146106E-2</v>
      </c>
    </row>
    <row r="21" spans="1:28" x14ac:dyDescent="0.25">
      <c r="S21" s="115" t="s">
        <v>66</v>
      </c>
      <c r="T21" s="115"/>
      <c r="U21" s="116"/>
      <c r="V21" s="116">
        <v>12536</v>
      </c>
      <c r="W21" s="116">
        <v>12424</v>
      </c>
      <c r="X21" s="116">
        <v>12711</v>
      </c>
      <c r="Y21" s="112">
        <v>13113</v>
      </c>
      <c r="Z21" s="112">
        <v>14665</v>
      </c>
      <c r="AB21" s="117">
        <f t="shared" si="2"/>
        <v>0.11374036328664278</v>
      </c>
    </row>
    <row r="22" spans="1:28" x14ac:dyDescent="0.25">
      <c r="S22" s="115" t="s">
        <v>67</v>
      </c>
      <c r="T22" s="115"/>
      <c r="U22" s="116"/>
      <c r="V22" s="116">
        <v>8801</v>
      </c>
      <c r="W22" s="116">
        <v>9580</v>
      </c>
      <c r="X22" s="116">
        <v>9526</v>
      </c>
      <c r="Y22" s="112">
        <v>10272</v>
      </c>
      <c r="Z22" s="112">
        <v>11906</v>
      </c>
      <c r="AB22" s="117">
        <f t="shared" si="2"/>
        <v>9.2341818294631367E-2</v>
      </c>
    </row>
    <row r="23" spans="1:28" x14ac:dyDescent="0.25">
      <c r="S23" s="115" t="s">
        <v>68</v>
      </c>
      <c r="T23" s="115"/>
      <c r="U23" s="116"/>
      <c r="V23" s="116">
        <v>2747</v>
      </c>
      <c r="W23" s="116">
        <v>2676</v>
      </c>
      <c r="X23" s="116">
        <v>2545</v>
      </c>
      <c r="Y23" s="112">
        <v>2581</v>
      </c>
      <c r="Z23" s="112">
        <v>2724</v>
      </c>
      <c r="AB23" s="117">
        <f t="shared" si="2"/>
        <v>2.1127088277723485E-2</v>
      </c>
    </row>
    <row r="24" spans="1:28" x14ac:dyDescent="0.25">
      <c r="S24" s="115" t="s">
        <v>69</v>
      </c>
      <c r="T24" s="115"/>
      <c r="U24" s="116"/>
      <c r="V24" s="116">
        <v>1213</v>
      </c>
      <c r="W24" s="116">
        <v>1267</v>
      </c>
      <c r="X24" s="116">
        <v>1170</v>
      </c>
      <c r="Y24" s="112">
        <v>1258</v>
      </c>
      <c r="Z24" s="112">
        <v>1407</v>
      </c>
      <c r="AB24" s="117">
        <f t="shared" si="2"/>
        <v>1.0912559914374797E-2</v>
      </c>
    </row>
    <row r="25" spans="1:28" x14ac:dyDescent="0.25">
      <c r="S25" s="115" t="s">
        <v>70</v>
      </c>
      <c r="T25" s="115"/>
      <c r="U25" s="116"/>
      <c r="V25" s="116">
        <v>4201</v>
      </c>
      <c r="W25" s="116">
        <v>4171</v>
      </c>
      <c r="X25" s="116">
        <v>4184</v>
      </c>
      <c r="Y25" s="112">
        <v>4355</v>
      </c>
      <c r="Z25" s="112">
        <v>4600</v>
      </c>
      <c r="AB25" s="117">
        <f t="shared" si="2"/>
        <v>3.5677168163556545E-2</v>
      </c>
    </row>
    <row r="26" spans="1:28" x14ac:dyDescent="0.25">
      <c r="S26" s="115" t="s">
        <v>71</v>
      </c>
      <c r="T26" s="115"/>
      <c r="U26" s="116"/>
      <c r="V26" s="116">
        <v>2952</v>
      </c>
      <c r="W26" s="116">
        <v>2875</v>
      </c>
      <c r="X26" s="116">
        <v>2682</v>
      </c>
      <c r="Y26" s="112">
        <v>2667</v>
      </c>
      <c r="Z26" s="112">
        <v>2720</v>
      </c>
      <c r="AB26" s="117">
        <f t="shared" si="2"/>
        <v>2.1096064653233437E-2</v>
      </c>
    </row>
    <row r="27" spans="1:28" x14ac:dyDescent="0.25">
      <c r="S27" s="115" t="s">
        <v>72</v>
      </c>
      <c r="T27" s="115"/>
      <c r="U27" s="116"/>
      <c r="V27" s="116">
        <v>8480</v>
      </c>
      <c r="W27" s="116">
        <v>8750</v>
      </c>
      <c r="X27" s="116">
        <v>8624</v>
      </c>
      <c r="Y27" s="112">
        <v>9012</v>
      </c>
      <c r="Z27" s="112">
        <v>9791</v>
      </c>
      <c r="AB27" s="117">
        <f t="shared" si="2"/>
        <v>7.5938076845517857E-2</v>
      </c>
    </row>
    <row r="28" spans="1:28" x14ac:dyDescent="0.25">
      <c r="S28" s="115" t="s">
        <v>73</v>
      </c>
      <c r="T28" s="115"/>
      <c r="U28" s="116"/>
      <c r="V28" s="116">
        <v>7704</v>
      </c>
      <c r="W28" s="116">
        <v>8126</v>
      </c>
      <c r="X28" s="116">
        <v>8737</v>
      </c>
      <c r="Y28" s="112">
        <v>8248</v>
      </c>
      <c r="Z28" s="112">
        <v>8862</v>
      </c>
      <c r="AB28" s="117">
        <f t="shared" si="2"/>
        <v>6.8732840057703942E-2</v>
      </c>
    </row>
    <row r="29" spans="1:28" x14ac:dyDescent="0.25">
      <c r="S29" s="115" t="s">
        <v>74</v>
      </c>
      <c r="T29" s="115"/>
      <c r="U29" s="116"/>
      <c r="V29" s="116">
        <v>4947</v>
      </c>
      <c r="W29" s="116">
        <v>9031</v>
      </c>
      <c r="X29" s="116">
        <v>5211</v>
      </c>
      <c r="Y29" s="112">
        <v>5499</v>
      </c>
      <c r="Z29" s="112">
        <v>6014</v>
      </c>
      <c r="AB29" s="117">
        <f t="shared" si="2"/>
        <v>4.6644019420788933E-2</v>
      </c>
    </row>
    <row r="30" spans="1:28" x14ac:dyDescent="0.25">
      <c r="S30" s="115" t="s">
        <v>75</v>
      </c>
      <c r="T30" s="115"/>
      <c r="U30" s="116"/>
      <c r="V30" s="116">
        <v>9788</v>
      </c>
      <c r="W30" s="116">
        <v>7042</v>
      </c>
      <c r="X30" s="116">
        <v>9764</v>
      </c>
      <c r="Y30" s="112">
        <v>9533</v>
      </c>
      <c r="Z30" s="112">
        <v>10317</v>
      </c>
      <c r="AB30" s="117">
        <f t="shared" si="2"/>
        <v>8.0017683465959333E-2</v>
      </c>
    </row>
    <row r="31" spans="1:28" x14ac:dyDescent="0.25">
      <c r="S31" s="115" t="s">
        <v>76</v>
      </c>
      <c r="T31" s="115"/>
      <c r="U31" s="116"/>
      <c r="V31" s="116">
        <v>13362</v>
      </c>
      <c r="W31" s="116">
        <v>13899</v>
      </c>
      <c r="X31" s="116">
        <v>14452</v>
      </c>
      <c r="Y31" s="112">
        <v>15326</v>
      </c>
      <c r="Z31" s="112">
        <v>16244</v>
      </c>
      <c r="AB31" s="117">
        <f t="shared" si="2"/>
        <v>0.1259869390540897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3225</v>
      </c>
      <c r="W32" s="116">
        <v>3425</v>
      </c>
      <c r="X32" s="116">
        <v>3436</v>
      </c>
      <c r="Y32" s="112">
        <v>3325</v>
      </c>
      <c r="Z32" s="112">
        <v>3790</v>
      </c>
      <c r="AB32" s="117">
        <f t="shared" si="2"/>
        <v>2.939488420432159E-2</v>
      </c>
    </row>
    <row r="33" spans="19:32" x14ac:dyDescent="0.25">
      <c r="S33" s="115" t="s">
        <v>78</v>
      </c>
      <c r="T33" s="115"/>
      <c r="U33" s="116"/>
      <c r="V33" s="116">
        <v>3948</v>
      </c>
      <c r="W33" s="116">
        <v>4169</v>
      </c>
      <c r="X33" s="116">
        <v>4468</v>
      </c>
      <c r="Y33" s="112">
        <v>4722</v>
      </c>
      <c r="Z33" s="112">
        <v>4687</v>
      </c>
      <c r="AB33" s="117">
        <f t="shared" si="2"/>
        <v>3.6351931996215114E-2</v>
      </c>
    </row>
    <row r="34" spans="19:32" x14ac:dyDescent="0.25">
      <c r="S34" s="118" t="s">
        <v>53</v>
      </c>
      <c r="T34" s="118"/>
      <c r="U34" s="119"/>
      <c r="V34" s="119">
        <v>117439</v>
      </c>
      <c r="W34" s="119">
        <v>119984</v>
      </c>
      <c r="X34" s="119">
        <v>118877</v>
      </c>
      <c r="Y34" s="120">
        <v>120739</v>
      </c>
      <c r="Z34" s="120">
        <v>128934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73099</v>
      </c>
      <c r="W37" s="112">
        <v>72970</v>
      </c>
      <c r="X37" s="112">
        <v>73986</v>
      </c>
      <c r="Y37" s="112">
        <v>74716</v>
      </c>
      <c r="Z37" s="112">
        <v>74152</v>
      </c>
      <c r="AB37" s="132">
        <f>Z37/Z40*100</f>
        <v>82.980271035462891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12261</v>
      </c>
      <c r="W38" s="112">
        <v>13455</v>
      </c>
      <c r="X38" s="112">
        <v>13415</v>
      </c>
      <c r="Y38" s="112">
        <v>13253</v>
      </c>
      <c r="Z38" s="112">
        <v>15209</v>
      </c>
      <c r="AB38" s="132">
        <f>Z38/Z40*100</f>
        <v>17.019728964537105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85360</v>
      </c>
      <c r="W40" s="112">
        <v>86425</v>
      </c>
      <c r="X40" s="112">
        <v>87401</v>
      </c>
      <c r="Y40" s="112">
        <v>87969</v>
      </c>
      <c r="Z40" s="112">
        <v>89361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20</v>
      </c>
      <c r="W44" s="112">
        <v>34</v>
      </c>
      <c r="X44" s="112">
        <v>31</v>
      </c>
      <c r="Y44" s="112">
        <v>39</v>
      </c>
      <c r="Z44" s="112">
        <v>43</v>
      </c>
    </row>
    <row r="45" spans="19:32" x14ac:dyDescent="0.25">
      <c r="S45" s="115" t="s">
        <v>37</v>
      </c>
      <c r="T45" s="115"/>
      <c r="U45" s="112"/>
      <c r="V45" s="112">
        <v>1474</v>
      </c>
      <c r="W45" s="112">
        <v>1606</v>
      </c>
      <c r="X45" s="112">
        <v>1634</v>
      </c>
      <c r="Y45" s="112">
        <v>1757</v>
      </c>
      <c r="Z45" s="112">
        <v>2223</v>
      </c>
    </row>
    <row r="46" spans="19:32" x14ac:dyDescent="0.25">
      <c r="S46" s="115" t="s">
        <v>38</v>
      </c>
      <c r="T46" s="115"/>
      <c r="U46" s="112"/>
      <c r="V46" s="112">
        <v>3825</v>
      </c>
      <c r="W46" s="112">
        <v>3894</v>
      </c>
      <c r="X46" s="112">
        <v>3681</v>
      </c>
      <c r="Y46" s="112">
        <v>3871</v>
      </c>
      <c r="Z46" s="112">
        <v>4476</v>
      </c>
    </row>
    <row r="47" spans="19:32" x14ac:dyDescent="0.25">
      <c r="S47" s="115" t="s">
        <v>39</v>
      </c>
      <c r="T47" s="115"/>
      <c r="U47" s="112"/>
      <c r="V47" s="112">
        <v>4983</v>
      </c>
      <c r="W47" s="112">
        <v>5070</v>
      </c>
      <c r="X47" s="112">
        <v>4885</v>
      </c>
      <c r="Y47" s="112">
        <v>5006</v>
      </c>
      <c r="Z47" s="112">
        <v>5534</v>
      </c>
    </row>
    <row r="48" spans="19:32" x14ac:dyDescent="0.25">
      <c r="S48" s="115" t="s">
        <v>40</v>
      </c>
      <c r="T48" s="115"/>
      <c r="U48" s="112"/>
      <c r="V48" s="112">
        <v>5598</v>
      </c>
      <c r="W48" s="112">
        <v>5692</v>
      </c>
      <c r="X48" s="112">
        <v>5473</v>
      </c>
      <c r="Y48" s="112">
        <v>5397</v>
      </c>
      <c r="Z48" s="112">
        <v>5395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5062</v>
      </c>
      <c r="W49" s="112">
        <v>5138</v>
      </c>
      <c r="X49" s="112">
        <v>5242</v>
      </c>
      <c r="Y49" s="112">
        <v>5355</v>
      </c>
      <c r="Z49" s="112">
        <v>5524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Mornington Peninsula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4801</v>
      </c>
      <c r="W50" s="112">
        <v>4862</v>
      </c>
      <c r="X50" s="112">
        <v>4840</v>
      </c>
      <c r="Y50" s="112">
        <v>4955</v>
      </c>
      <c r="Z50" s="112">
        <v>5226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5474</v>
      </c>
      <c r="W51" s="112">
        <v>5272</v>
      </c>
      <c r="X51" s="112">
        <v>5102</v>
      </c>
      <c r="Y51" s="112">
        <v>4957</v>
      </c>
      <c r="Z51" s="112">
        <v>5142</v>
      </c>
    </row>
    <row r="52" spans="1:26" ht="15" customHeight="1" x14ac:dyDescent="0.25">
      <c r="S52" s="115" t="s">
        <v>44</v>
      </c>
      <c r="T52" s="115"/>
      <c r="U52" s="112"/>
      <c r="V52" s="112">
        <v>6232</v>
      </c>
      <c r="W52" s="112">
        <v>6189</v>
      </c>
      <c r="X52" s="112">
        <v>5952</v>
      </c>
      <c r="Y52" s="112">
        <v>5778</v>
      </c>
      <c r="Z52" s="112">
        <v>5639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5510</v>
      </c>
      <c r="W53" s="112">
        <v>5498</v>
      </c>
      <c r="X53" s="112">
        <v>5584</v>
      </c>
      <c r="Y53" s="112">
        <v>5723</v>
      </c>
      <c r="Z53" s="112">
        <v>6059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5440</v>
      </c>
      <c r="W54" s="112">
        <v>5224</v>
      </c>
      <c r="X54" s="112">
        <v>5314</v>
      </c>
      <c r="Y54" s="112">
        <v>5345</v>
      </c>
      <c r="Z54" s="112">
        <v>5248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4181</v>
      </c>
      <c r="W55" s="112">
        <v>4404</v>
      </c>
      <c r="X55" s="112">
        <v>4452</v>
      </c>
      <c r="Y55" s="112">
        <v>4577</v>
      </c>
      <c r="Z55" s="112">
        <v>4814</v>
      </c>
    </row>
    <row r="56" spans="1:26" ht="15" customHeight="1" x14ac:dyDescent="0.25">
      <c r="S56" s="115" t="s">
        <v>48</v>
      </c>
      <c r="T56" s="115"/>
      <c r="U56" s="112"/>
      <c r="V56" s="112">
        <v>2619</v>
      </c>
      <c r="W56" s="112">
        <v>2736</v>
      </c>
      <c r="X56" s="112">
        <v>2756</v>
      </c>
      <c r="Y56" s="112">
        <v>2864</v>
      </c>
      <c r="Z56" s="112">
        <v>3066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1373</v>
      </c>
      <c r="W57" s="112">
        <v>1427</v>
      </c>
      <c r="X57" s="112">
        <v>1440</v>
      </c>
      <c r="Y57" s="112">
        <v>1415</v>
      </c>
      <c r="Z57" s="112">
        <v>1561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556</v>
      </c>
      <c r="W58" s="112">
        <v>538</v>
      </c>
      <c r="X58" s="112">
        <v>583</v>
      </c>
      <c r="Y58" s="112">
        <v>642</v>
      </c>
      <c r="Z58" s="112">
        <v>703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287</v>
      </c>
      <c r="W59" s="112">
        <v>282</v>
      </c>
      <c r="X59" s="112">
        <v>286</v>
      </c>
      <c r="Y59" s="112">
        <v>264</v>
      </c>
      <c r="Z59" s="112">
        <v>286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175</v>
      </c>
      <c r="W60" s="112">
        <v>154</v>
      </c>
      <c r="X60" s="112">
        <v>177</v>
      </c>
      <c r="Y60" s="112">
        <v>176</v>
      </c>
      <c r="Z60" s="112">
        <v>201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57607</v>
      </c>
      <c r="W61" s="112">
        <v>58015</v>
      </c>
      <c r="X61" s="112">
        <v>57444</v>
      </c>
      <c r="Y61" s="112">
        <v>58121</v>
      </c>
      <c r="Z61" s="112">
        <v>61138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38</v>
      </c>
      <c r="W63" s="112">
        <v>45</v>
      </c>
      <c r="X63" s="112">
        <v>22</v>
      </c>
      <c r="Y63" s="112">
        <v>30</v>
      </c>
      <c r="Z63" s="112">
        <v>51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1727</v>
      </c>
      <c r="W64" s="112">
        <v>1738</v>
      </c>
      <c r="X64" s="112">
        <v>1745</v>
      </c>
      <c r="Y64" s="112">
        <v>1933</v>
      </c>
      <c r="Z64" s="112">
        <v>2629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Mornington Peninsula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3889</v>
      </c>
      <c r="W65" s="112">
        <v>4170</v>
      </c>
      <c r="X65" s="112">
        <v>4052</v>
      </c>
      <c r="Y65" s="112">
        <v>4244</v>
      </c>
      <c r="Z65" s="112">
        <v>4866</v>
      </c>
    </row>
    <row r="66" spans="1:26" x14ac:dyDescent="0.25">
      <c r="S66" s="115" t="s">
        <v>39</v>
      </c>
      <c r="T66" s="115"/>
      <c r="U66" s="112"/>
      <c r="V66" s="112">
        <v>5307</v>
      </c>
      <c r="W66" s="112">
        <v>5473</v>
      </c>
      <c r="X66" s="112">
        <v>5182</v>
      </c>
      <c r="Y66" s="112">
        <v>5349</v>
      </c>
      <c r="Z66" s="112">
        <v>5861</v>
      </c>
    </row>
    <row r="67" spans="1:26" x14ac:dyDescent="0.25">
      <c r="S67" s="115" t="s">
        <v>40</v>
      </c>
      <c r="T67" s="115"/>
      <c r="U67" s="112"/>
      <c r="V67" s="112">
        <v>5554</v>
      </c>
      <c r="W67" s="112">
        <v>5828</v>
      </c>
      <c r="X67" s="112">
        <v>5672</v>
      </c>
      <c r="Y67" s="112">
        <v>5563</v>
      </c>
      <c r="Z67" s="112">
        <v>5823</v>
      </c>
    </row>
    <row r="68" spans="1:26" x14ac:dyDescent="0.25">
      <c r="S68" s="115" t="s">
        <v>41</v>
      </c>
      <c r="T68" s="115"/>
      <c r="U68" s="112"/>
      <c r="V68" s="112">
        <v>5009</v>
      </c>
      <c r="W68" s="112">
        <v>5238</v>
      </c>
      <c r="X68" s="112">
        <v>5326</v>
      </c>
      <c r="Y68" s="112">
        <v>5496</v>
      </c>
      <c r="Z68" s="112">
        <v>5828</v>
      </c>
    </row>
    <row r="69" spans="1:26" x14ac:dyDescent="0.25">
      <c r="S69" s="115" t="s">
        <v>42</v>
      </c>
      <c r="T69" s="115"/>
      <c r="U69" s="112"/>
      <c r="V69" s="112">
        <v>5203</v>
      </c>
      <c r="W69" s="112">
        <v>5464</v>
      </c>
      <c r="X69" s="112">
        <v>5454</v>
      </c>
      <c r="Y69" s="112">
        <v>5514</v>
      </c>
      <c r="Z69" s="112">
        <v>5991</v>
      </c>
    </row>
    <row r="70" spans="1:26" x14ac:dyDescent="0.25">
      <c r="S70" s="115" t="s">
        <v>43</v>
      </c>
      <c r="T70" s="115"/>
      <c r="U70" s="112"/>
      <c r="V70" s="112">
        <v>5790</v>
      </c>
      <c r="W70" s="112">
        <v>5718</v>
      </c>
      <c r="X70" s="112">
        <v>5641</v>
      </c>
      <c r="Y70" s="112">
        <v>5772</v>
      </c>
      <c r="Z70" s="112">
        <v>6229</v>
      </c>
    </row>
    <row r="71" spans="1:26" x14ac:dyDescent="0.25">
      <c r="S71" s="115" t="s">
        <v>44</v>
      </c>
      <c r="T71" s="115"/>
      <c r="U71" s="112"/>
      <c r="V71" s="112">
        <v>7052</v>
      </c>
      <c r="W71" s="112">
        <v>7181</v>
      </c>
      <c r="X71" s="112">
        <v>6953</v>
      </c>
      <c r="Y71" s="112">
        <v>6675</v>
      </c>
      <c r="Z71" s="112">
        <v>6784</v>
      </c>
    </row>
    <row r="72" spans="1:26" x14ac:dyDescent="0.25">
      <c r="S72" s="115" t="s">
        <v>45</v>
      </c>
      <c r="T72" s="115"/>
      <c r="U72" s="112"/>
      <c r="V72" s="112">
        <v>6223</v>
      </c>
      <c r="W72" s="112">
        <v>6360</v>
      </c>
      <c r="X72" s="112">
        <v>6465</v>
      </c>
      <c r="Y72" s="112">
        <v>6915</v>
      </c>
      <c r="Z72" s="112">
        <v>7455</v>
      </c>
    </row>
    <row r="73" spans="1:26" x14ac:dyDescent="0.25">
      <c r="S73" s="115" t="s">
        <v>46</v>
      </c>
      <c r="T73" s="115"/>
      <c r="U73" s="112"/>
      <c r="V73" s="112">
        <v>5608</v>
      </c>
      <c r="W73" s="112">
        <v>5840</v>
      </c>
      <c r="X73" s="112">
        <v>5853</v>
      </c>
      <c r="Y73" s="112">
        <v>5806</v>
      </c>
      <c r="Z73" s="112">
        <v>6297</v>
      </c>
    </row>
    <row r="74" spans="1:26" x14ac:dyDescent="0.25">
      <c r="S74" s="115" t="s">
        <v>47</v>
      </c>
      <c r="T74" s="115"/>
      <c r="U74" s="112"/>
      <c r="V74" s="112">
        <v>4331</v>
      </c>
      <c r="W74" s="112">
        <v>4610</v>
      </c>
      <c r="X74" s="112">
        <v>4601</v>
      </c>
      <c r="Y74" s="112">
        <v>4629</v>
      </c>
      <c r="Z74" s="112">
        <v>4996</v>
      </c>
    </row>
    <row r="75" spans="1:26" x14ac:dyDescent="0.25">
      <c r="S75" s="115" t="s">
        <v>48</v>
      </c>
      <c r="T75" s="115"/>
      <c r="U75" s="112"/>
      <c r="V75" s="112">
        <v>2168</v>
      </c>
      <c r="W75" s="112">
        <v>2352</v>
      </c>
      <c r="X75" s="112">
        <v>2474</v>
      </c>
      <c r="Y75" s="112">
        <v>2670</v>
      </c>
      <c r="Z75" s="112">
        <v>2813</v>
      </c>
    </row>
    <row r="76" spans="1:26" x14ac:dyDescent="0.25">
      <c r="S76" s="115" t="s">
        <v>49</v>
      </c>
      <c r="T76" s="115"/>
      <c r="U76" s="112"/>
      <c r="V76" s="112">
        <v>971</v>
      </c>
      <c r="W76" s="112">
        <v>1059</v>
      </c>
      <c r="X76" s="112">
        <v>1090</v>
      </c>
      <c r="Y76" s="112">
        <v>1064</v>
      </c>
      <c r="Z76" s="112">
        <v>1146</v>
      </c>
    </row>
    <row r="77" spans="1:26" x14ac:dyDescent="0.25">
      <c r="S77" s="115" t="s">
        <v>50</v>
      </c>
      <c r="T77" s="115"/>
      <c r="U77" s="112"/>
      <c r="V77" s="112">
        <v>446</v>
      </c>
      <c r="W77" s="112">
        <v>434</v>
      </c>
      <c r="X77" s="112">
        <v>466</v>
      </c>
      <c r="Y77" s="112">
        <v>430</v>
      </c>
      <c r="Z77" s="112">
        <v>469</v>
      </c>
    </row>
    <row r="78" spans="1:26" x14ac:dyDescent="0.25">
      <c r="S78" s="115" t="s">
        <v>51</v>
      </c>
      <c r="T78" s="115"/>
      <c r="U78" s="112"/>
      <c r="V78" s="112">
        <v>261</v>
      </c>
      <c r="W78" s="112">
        <v>252</v>
      </c>
      <c r="X78" s="112">
        <v>233</v>
      </c>
      <c r="Y78" s="112">
        <v>226</v>
      </c>
      <c r="Z78" s="112">
        <v>225</v>
      </c>
    </row>
    <row r="79" spans="1:26" x14ac:dyDescent="0.25">
      <c r="S79" s="115" t="s">
        <v>52</v>
      </c>
      <c r="T79" s="115"/>
      <c r="U79" s="112"/>
      <c r="V79" s="112">
        <v>250</v>
      </c>
      <c r="W79" s="112">
        <v>208</v>
      </c>
      <c r="X79" s="112">
        <v>211</v>
      </c>
      <c r="Y79" s="112">
        <v>231</v>
      </c>
      <c r="Z79" s="112">
        <v>240</v>
      </c>
    </row>
    <row r="80" spans="1:26" x14ac:dyDescent="0.25">
      <c r="S80" s="118" t="s">
        <v>53</v>
      </c>
      <c r="T80" s="118"/>
      <c r="U80" s="112"/>
      <c r="V80" s="112">
        <v>59835</v>
      </c>
      <c r="W80" s="112">
        <v>61969</v>
      </c>
      <c r="X80" s="112">
        <v>61437</v>
      </c>
      <c r="Y80" s="112">
        <v>62547</v>
      </c>
      <c r="Z80" s="112">
        <v>67696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Mornington Peninsula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6673</v>
      </c>
      <c r="W83" s="112">
        <v>6756</v>
      </c>
      <c r="X83" s="112">
        <v>6965</v>
      </c>
      <c r="Y83" s="112">
        <v>7064</v>
      </c>
      <c r="Z83" s="112">
        <v>7090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5142</v>
      </c>
      <c r="W84" s="112">
        <v>5258</v>
      </c>
      <c r="X84" s="112">
        <v>5229</v>
      </c>
      <c r="Y84" s="112">
        <v>5217</v>
      </c>
      <c r="Z84" s="112">
        <v>5375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8443</v>
      </c>
      <c r="W85" s="112">
        <v>8564</v>
      </c>
      <c r="X85" s="112">
        <v>8667</v>
      </c>
      <c r="Y85" s="112">
        <v>8790</v>
      </c>
      <c r="Z85" s="112">
        <v>8840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128,934</v>
      </c>
      <c r="D86" s="96">
        <f t="shared" ref="D86:D91" si="4">AD4</f>
        <v>6.7873677933393495E-2</v>
      </c>
      <c r="E86" s="97">
        <f t="shared" ref="E86:E91" si="5">AD4</f>
        <v>6.7873677933393495E-2</v>
      </c>
      <c r="F86" s="96">
        <f t="shared" ref="F86:F91" si="6">AF4</f>
        <v>9.788995044193527E-2</v>
      </c>
      <c r="G86" s="97">
        <f t="shared" ref="G86:G91" si="7">AF4</f>
        <v>9.788995044193527E-2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2410</v>
      </c>
      <c r="W86" s="112">
        <v>2550</v>
      </c>
      <c r="X86" s="112">
        <v>2652</v>
      </c>
      <c r="Y86" s="112">
        <v>2745</v>
      </c>
      <c r="Z86" s="112">
        <v>2820</v>
      </c>
    </row>
    <row r="87" spans="1:30" ht="15" customHeight="1" x14ac:dyDescent="0.25">
      <c r="A87" s="98" t="s">
        <v>4</v>
      </c>
      <c r="B87" s="49"/>
      <c r="C87" s="57" t="str">
        <f t="shared" si="3"/>
        <v>61,136</v>
      </c>
      <c r="D87" s="96">
        <f t="shared" si="4"/>
        <v>5.1874537602587756E-2</v>
      </c>
      <c r="E87" s="97">
        <f t="shared" si="5"/>
        <v>5.1874537602587756E-2</v>
      </c>
      <c r="F87" s="96">
        <f t="shared" si="6"/>
        <v>6.1241494236911498E-2</v>
      </c>
      <c r="G87" s="97">
        <f t="shared" si="7"/>
        <v>6.1241494236911498E-2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1497</v>
      </c>
      <c r="W87" s="112">
        <v>1475</v>
      </c>
      <c r="X87" s="112">
        <v>1480</v>
      </c>
      <c r="Y87" s="112">
        <v>1472</v>
      </c>
      <c r="Z87" s="112">
        <v>1517</v>
      </c>
    </row>
    <row r="88" spans="1:30" ht="15" customHeight="1" x14ac:dyDescent="0.25">
      <c r="A88" s="98" t="s">
        <v>5</v>
      </c>
      <c r="B88" s="49"/>
      <c r="C88" s="57" t="str">
        <f t="shared" si="3"/>
        <v>67,699</v>
      </c>
      <c r="D88" s="96">
        <f t="shared" si="4"/>
        <v>8.2370057716597112E-2</v>
      </c>
      <c r="E88" s="97">
        <f t="shared" si="5"/>
        <v>8.2370057716597112E-2</v>
      </c>
      <c r="F88" s="96">
        <f t="shared" si="6"/>
        <v>0.13148482417435492</v>
      </c>
      <c r="G88" s="97">
        <f t="shared" si="7"/>
        <v>0.13148482417435492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2555</v>
      </c>
      <c r="W88" s="112">
        <v>2555</v>
      </c>
      <c r="X88" s="112">
        <v>2568</v>
      </c>
      <c r="Y88" s="112">
        <v>2628</v>
      </c>
      <c r="Z88" s="112">
        <v>2769</v>
      </c>
    </row>
    <row r="89" spans="1:30" ht="15" customHeight="1" x14ac:dyDescent="0.25">
      <c r="A89" s="49" t="s">
        <v>6</v>
      </c>
      <c r="B89" s="49"/>
      <c r="C89" s="57" t="str">
        <f t="shared" si="3"/>
        <v>89,364</v>
      </c>
      <c r="D89" s="96">
        <f t="shared" si="4"/>
        <v>1.5823216477970359E-2</v>
      </c>
      <c r="E89" s="97">
        <f t="shared" si="5"/>
        <v>1.5823216477970359E-2</v>
      </c>
      <c r="F89" s="96">
        <f t="shared" si="6"/>
        <v>4.6821371255871602E-2</v>
      </c>
      <c r="G89" s="97">
        <f t="shared" si="7"/>
        <v>4.6821371255871602E-2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2247</v>
      </c>
      <c r="W89" s="112">
        <v>2293</v>
      </c>
      <c r="X89" s="112">
        <v>2201</v>
      </c>
      <c r="Y89" s="112">
        <v>2217</v>
      </c>
      <c r="Z89" s="112">
        <v>2211</v>
      </c>
    </row>
    <row r="90" spans="1:30" ht="15" customHeight="1" x14ac:dyDescent="0.25">
      <c r="A90" s="49" t="s">
        <v>96</v>
      </c>
      <c r="B90" s="49"/>
      <c r="C90" s="57" t="str">
        <f t="shared" si="3"/>
        <v>$43,285</v>
      </c>
      <c r="D90" s="96">
        <f t="shared" si="4"/>
        <v>-1.9529672339952175E-2</v>
      </c>
      <c r="E90" s="97">
        <f t="shared" si="5"/>
        <v>-1.9529672339952175E-2</v>
      </c>
      <c r="F90" s="96">
        <f t="shared" si="6"/>
        <v>6.4128724555020167E-2</v>
      </c>
      <c r="G90" s="97">
        <f t="shared" si="7"/>
        <v>6.4128724555020167E-2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3893</v>
      </c>
      <c r="W90" s="112">
        <v>3948</v>
      </c>
      <c r="X90" s="112">
        <v>3899</v>
      </c>
      <c r="Y90" s="112">
        <v>3934</v>
      </c>
      <c r="Z90" s="112">
        <v>3885</v>
      </c>
    </row>
    <row r="91" spans="1:30" ht="15" customHeight="1" x14ac:dyDescent="0.25">
      <c r="A91" s="49" t="s">
        <v>7</v>
      </c>
      <c r="B91" s="49"/>
      <c r="C91" s="57" t="str">
        <f t="shared" si="3"/>
        <v>$5,979.1 mil</v>
      </c>
      <c r="D91" s="96">
        <f t="shared" si="4"/>
        <v>5.569118888773783E-2</v>
      </c>
      <c r="E91" s="97">
        <f t="shared" si="5"/>
        <v>5.569118888773783E-2</v>
      </c>
      <c r="F91" s="96">
        <f t="shared" si="6"/>
        <v>0.23245927771104125</v>
      </c>
      <c r="G91" s="97">
        <f t="shared" si="7"/>
        <v>0.23245927771104125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42986</v>
      </c>
      <c r="W91" s="112">
        <v>43342</v>
      </c>
      <c r="X91" s="112">
        <v>43744</v>
      </c>
      <c r="Y91" s="112">
        <v>43954</v>
      </c>
      <c r="Z91" s="112">
        <v>44465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4154</v>
      </c>
      <c r="W93" s="112">
        <v>4290</v>
      </c>
      <c r="X93" s="112">
        <v>4527</v>
      </c>
      <c r="Y93" s="112">
        <v>4645</v>
      </c>
      <c r="Z93" s="112">
        <v>4767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8485</v>
      </c>
      <c r="W94" s="112">
        <v>8788</v>
      </c>
      <c r="X94" s="112">
        <v>8904</v>
      </c>
      <c r="Y94" s="112">
        <v>9090</v>
      </c>
      <c r="Z94" s="112">
        <v>9407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1504</v>
      </c>
      <c r="W95" s="112">
        <v>1551</v>
      </c>
      <c r="X95" s="112">
        <v>1592</v>
      </c>
      <c r="Y95" s="112">
        <v>1625</v>
      </c>
      <c r="Z95" s="112">
        <v>1660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6268</v>
      </c>
      <c r="W96" s="112">
        <v>6569</v>
      </c>
      <c r="X96" s="112">
        <v>6659</v>
      </c>
      <c r="Y96" s="112">
        <v>6688</v>
      </c>
      <c r="Z96" s="112">
        <v>6777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7027</v>
      </c>
      <c r="W97" s="112">
        <v>7040</v>
      </c>
      <c r="X97" s="112">
        <v>6951</v>
      </c>
      <c r="Y97" s="112">
        <v>6904</v>
      </c>
      <c r="Z97" s="112">
        <v>6952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4950</v>
      </c>
      <c r="W98" s="112">
        <v>4905</v>
      </c>
      <c r="X98" s="112">
        <v>4971</v>
      </c>
      <c r="Y98" s="112">
        <v>4930</v>
      </c>
      <c r="Z98" s="112">
        <v>4950</v>
      </c>
    </row>
    <row r="99" spans="1:32" ht="15" customHeight="1" x14ac:dyDescent="0.25">
      <c r="S99" s="115" t="s">
        <v>197</v>
      </c>
      <c r="T99" s="115"/>
      <c r="U99" s="112"/>
      <c r="V99" s="112">
        <v>254</v>
      </c>
      <c r="W99" s="112">
        <v>274</v>
      </c>
      <c r="X99" s="112">
        <v>260</v>
      </c>
      <c r="Y99" s="112">
        <v>292</v>
      </c>
      <c r="Z99" s="112">
        <v>298</v>
      </c>
    </row>
    <row r="100" spans="1:32" ht="15" customHeight="1" x14ac:dyDescent="0.25">
      <c r="S100" s="115" t="s">
        <v>58</v>
      </c>
      <c r="T100" s="115"/>
      <c r="U100" s="112"/>
      <c r="V100" s="112">
        <v>1833</v>
      </c>
      <c r="W100" s="112">
        <v>1963</v>
      </c>
      <c r="X100" s="112">
        <v>1973</v>
      </c>
      <c r="Y100" s="112">
        <v>1991</v>
      </c>
      <c r="Z100" s="112">
        <v>2007</v>
      </c>
    </row>
    <row r="101" spans="1:32" x14ac:dyDescent="0.25">
      <c r="A101" s="18"/>
      <c r="S101" s="118" t="s">
        <v>53</v>
      </c>
      <c r="T101" s="118"/>
      <c r="U101" s="112"/>
      <c r="V101" s="112">
        <v>42379</v>
      </c>
      <c r="W101" s="112">
        <v>43085</v>
      </c>
      <c r="X101" s="112">
        <v>43661</v>
      </c>
      <c r="Y101" s="112">
        <v>43952</v>
      </c>
      <c r="Z101" s="112">
        <v>44818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90100</v>
      </c>
      <c r="W104" s="112">
        <v>91610</v>
      </c>
      <c r="X104" s="112">
        <v>94127</v>
      </c>
      <c r="Y104" s="112">
        <v>94457</v>
      </c>
      <c r="Z104" s="112">
        <v>101397</v>
      </c>
      <c r="AB104" s="109" t="str">
        <f>TEXT(Z104,"###,###")</f>
        <v>101,397</v>
      </c>
      <c r="AD104" s="130">
        <f>Z104/($Z$4)*100</f>
        <v>78.642561310437898</v>
      </c>
      <c r="AF104" s="109"/>
    </row>
    <row r="105" spans="1:32" x14ac:dyDescent="0.25">
      <c r="S105" s="115" t="s">
        <v>17</v>
      </c>
      <c r="T105" s="115"/>
      <c r="U105" s="112"/>
      <c r="V105" s="112">
        <v>17029</v>
      </c>
      <c r="W105" s="112">
        <v>18354</v>
      </c>
      <c r="X105" s="112">
        <v>17303</v>
      </c>
      <c r="Y105" s="112">
        <v>17390</v>
      </c>
      <c r="Z105" s="112">
        <v>18756</v>
      </c>
      <c r="AB105" s="109" t="str">
        <f>TEXT(Z105,"###,###")</f>
        <v>18,756</v>
      </c>
      <c r="AD105" s="130">
        <f>Z105/($Z$4)*100</f>
        <v>14.546977523384058</v>
      </c>
      <c r="AF105" s="109"/>
    </row>
    <row r="106" spans="1:32" x14ac:dyDescent="0.25">
      <c r="S106" s="118" t="s">
        <v>53</v>
      </c>
      <c r="T106" s="118"/>
      <c r="U106" s="120"/>
      <c r="V106" s="120">
        <v>107129</v>
      </c>
      <c r="W106" s="120">
        <v>109964</v>
      </c>
      <c r="X106" s="120">
        <v>111430</v>
      </c>
      <c r="Y106" s="120">
        <v>111847</v>
      </c>
      <c r="Z106" s="120">
        <v>120153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25166</v>
      </c>
      <c r="W108" s="112">
        <v>23383</v>
      </c>
      <c r="X108" s="112">
        <v>23330</v>
      </c>
      <c r="Y108" s="112">
        <v>23612</v>
      </c>
      <c r="Z108" s="112">
        <v>24506</v>
      </c>
      <c r="AB108" s="109" t="str">
        <f>TEXT(Z108,"###,###")</f>
        <v>24,506</v>
      </c>
      <c r="AD108" s="130">
        <f>Z108/($Z$4)*100</f>
        <v>19.006623543828628</v>
      </c>
      <c r="AF108" s="109"/>
    </row>
    <row r="109" spans="1:32" x14ac:dyDescent="0.25">
      <c r="S109" s="115" t="s">
        <v>20</v>
      </c>
      <c r="T109" s="115"/>
      <c r="U109" s="112"/>
      <c r="V109" s="112">
        <v>19138</v>
      </c>
      <c r="W109" s="112">
        <v>19565</v>
      </c>
      <c r="X109" s="112">
        <v>19337</v>
      </c>
      <c r="Y109" s="112">
        <v>21474</v>
      </c>
      <c r="Z109" s="112">
        <v>22921</v>
      </c>
      <c r="AB109" s="109" t="str">
        <f>TEXT(Z109,"###,###")</f>
        <v>22,921</v>
      </c>
      <c r="AD109" s="130">
        <f>Z109/($Z$4)*100</f>
        <v>17.777312423410425</v>
      </c>
      <c r="AF109" s="109"/>
    </row>
    <row r="110" spans="1:32" x14ac:dyDescent="0.25">
      <c r="S110" s="115" t="s">
        <v>21</v>
      </c>
      <c r="T110" s="115"/>
      <c r="U110" s="112"/>
      <c r="V110" s="112">
        <v>22865</v>
      </c>
      <c r="W110" s="112">
        <v>25586</v>
      </c>
      <c r="X110" s="112">
        <v>24400</v>
      </c>
      <c r="Y110" s="112">
        <v>24516</v>
      </c>
      <c r="Z110" s="112">
        <v>26443</v>
      </c>
      <c r="AB110" s="109" t="str">
        <f>TEXT(Z110,"###,###")</f>
        <v>26,443</v>
      </c>
      <c r="AD110" s="130">
        <f>Z110/($Z$4)*100</f>
        <v>20.508942559759259</v>
      </c>
      <c r="AF110" s="109"/>
    </row>
    <row r="111" spans="1:32" x14ac:dyDescent="0.25">
      <c r="S111" s="115" t="s">
        <v>22</v>
      </c>
      <c r="T111" s="115"/>
      <c r="U111" s="112"/>
      <c r="V111" s="112">
        <v>40316</v>
      </c>
      <c r="W111" s="112">
        <v>41745</v>
      </c>
      <c r="X111" s="112">
        <v>42098</v>
      </c>
      <c r="Y111" s="112">
        <v>42245</v>
      </c>
      <c r="Z111" s="112">
        <v>46284</v>
      </c>
      <c r="AB111" s="109" t="str">
        <f>TEXT(Z111,"###,###")</f>
        <v>46,284</v>
      </c>
      <c r="AD111" s="130">
        <f>Z111/($Z$4)*100</f>
        <v>35.897435897435898</v>
      </c>
      <c r="AF111" s="109"/>
    </row>
    <row r="112" spans="1:32" x14ac:dyDescent="0.25">
      <c r="S112" s="118" t="s">
        <v>53</v>
      </c>
      <c r="T112" s="118"/>
      <c r="U112" s="112"/>
      <c r="V112" s="112">
        <v>117439</v>
      </c>
      <c r="W112" s="112">
        <v>119981</v>
      </c>
      <c r="X112" s="112">
        <v>118878</v>
      </c>
      <c r="Y112" s="112">
        <v>120739</v>
      </c>
      <c r="Z112" s="112">
        <v>128935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43.5</v>
      </c>
      <c r="W118" s="131">
        <v>43.44</v>
      </c>
      <c r="X118" s="131">
        <v>43.64</v>
      </c>
      <c r="Y118" s="131">
        <v>43.72</v>
      </c>
      <c r="Z118" s="131">
        <v>43.69</v>
      </c>
      <c r="AB118" s="109" t="str">
        <f>TEXT(Z118,"##.0")</f>
        <v>43.7</v>
      </c>
    </row>
    <row r="120" spans="19:32" x14ac:dyDescent="0.25">
      <c r="S120" s="101" t="s">
        <v>98</v>
      </c>
      <c r="T120" s="112"/>
      <c r="U120" s="112"/>
      <c r="V120" s="112">
        <v>70580</v>
      </c>
      <c r="W120" s="112">
        <v>71422</v>
      </c>
      <c r="X120" s="112">
        <v>72371</v>
      </c>
      <c r="Y120" s="112">
        <v>72552</v>
      </c>
      <c r="Z120" s="112">
        <v>73724</v>
      </c>
      <c r="AB120" s="109" t="str">
        <f>TEXT(Z120,"###,###")</f>
        <v>73,724</v>
      </c>
    </row>
    <row r="121" spans="19:32" x14ac:dyDescent="0.25">
      <c r="S121" s="101" t="s">
        <v>99</v>
      </c>
      <c r="T121" s="112"/>
      <c r="U121" s="112"/>
      <c r="V121" s="112">
        <v>8627</v>
      </c>
      <c r="W121" s="112">
        <v>8659</v>
      </c>
      <c r="X121" s="112">
        <v>8593</v>
      </c>
      <c r="Y121" s="112">
        <v>8677</v>
      </c>
      <c r="Z121" s="112">
        <v>8466</v>
      </c>
      <c r="AB121" s="109" t="str">
        <f>TEXT(Z121,"###,###")</f>
        <v>8,466</v>
      </c>
    </row>
    <row r="122" spans="19:32" x14ac:dyDescent="0.25">
      <c r="S122" s="101" t="s">
        <v>100</v>
      </c>
      <c r="T122" s="112"/>
      <c r="U122" s="112"/>
      <c r="V122" s="112">
        <v>6153</v>
      </c>
      <c r="W122" s="112">
        <v>6341</v>
      </c>
      <c r="X122" s="112">
        <v>6444</v>
      </c>
      <c r="Y122" s="112">
        <v>6736</v>
      </c>
      <c r="Z122" s="112">
        <v>7172</v>
      </c>
      <c r="AB122" s="109" t="str">
        <f>TEXT(Z122,"###,###")</f>
        <v>7,172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76733</v>
      </c>
      <c r="W124" s="112">
        <v>77763</v>
      </c>
      <c r="X124" s="112">
        <v>78815</v>
      </c>
      <c r="Y124" s="112">
        <v>79288</v>
      </c>
      <c r="Z124" s="112">
        <v>80896</v>
      </c>
      <c r="AB124" s="109" t="str">
        <f>TEXT(Z124,"###,###")</f>
        <v>80,896</v>
      </c>
      <c r="AD124" s="127">
        <f>Z124/$Z$7*100</f>
        <v>90.524148426659508</v>
      </c>
    </row>
    <row r="125" spans="19:32" x14ac:dyDescent="0.25">
      <c r="S125" s="101" t="s">
        <v>102</v>
      </c>
      <c r="T125" s="112"/>
      <c r="U125" s="112"/>
      <c r="V125" s="112">
        <v>14780</v>
      </c>
      <c r="W125" s="112">
        <v>15000</v>
      </c>
      <c r="X125" s="112">
        <v>15037</v>
      </c>
      <c r="Y125" s="112">
        <v>15413</v>
      </c>
      <c r="Z125" s="112">
        <v>15638</v>
      </c>
      <c r="AB125" s="109" t="str">
        <f>TEXT(Z125,"###,###")</f>
        <v>15,638</v>
      </c>
      <c r="AD125" s="127">
        <f>Z125/$Z$7*100</f>
        <v>17.499216686809007</v>
      </c>
    </row>
    <row r="127" spans="19:32" x14ac:dyDescent="0.25">
      <c r="S127" s="101" t="s">
        <v>103</v>
      </c>
      <c r="T127" s="112"/>
      <c r="U127" s="112"/>
      <c r="V127" s="112">
        <v>42985</v>
      </c>
      <c r="W127" s="112">
        <v>43339</v>
      </c>
      <c r="X127" s="112">
        <v>43742</v>
      </c>
      <c r="Y127" s="112">
        <v>43953</v>
      </c>
      <c r="Z127" s="112">
        <v>44460</v>
      </c>
      <c r="AB127" s="109" t="str">
        <f>TEXT(Z127,"###,###")</f>
        <v>44,460</v>
      </c>
      <c r="AD127" s="127">
        <f>Z127/$Z$7*100</f>
        <v>49.751577816570432</v>
      </c>
    </row>
    <row r="128" spans="19:32" x14ac:dyDescent="0.25">
      <c r="S128" s="101" t="s">
        <v>104</v>
      </c>
      <c r="T128" s="112"/>
      <c r="U128" s="112"/>
      <c r="V128" s="112">
        <v>42374</v>
      </c>
      <c r="W128" s="112">
        <v>43082</v>
      </c>
      <c r="X128" s="112">
        <v>43663</v>
      </c>
      <c r="Y128" s="112">
        <v>43951</v>
      </c>
      <c r="Z128" s="112">
        <v>44819</v>
      </c>
      <c r="AB128" s="109" t="str">
        <f>TEXT(Z128,"###,###")</f>
        <v>44,819</v>
      </c>
      <c r="AD128" s="127">
        <f>Z128/$Z$7*100</f>
        <v>50.153305581665997</v>
      </c>
    </row>
    <row r="130" spans="19:20" x14ac:dyDescent="0.25">
      <c r="S130" s="101" t="s">
        <v>280</v>
      </c>
      <c r="T130" s="127">
        <v>82.498545275502437</v>
      </c>
    </row>
    <row r="131" spans="19:20" x14ac:dyDescent="0.25">
      <c r="S131" s="101" t="s">
        <v>281</v>
      </c>
      <c r="T131" s="127">
        <v>9.4736135356519409</v>
      </c>
    </row>
    <row r="132" spans="19:20" x14ac:dyDescent="0.25">
      <c r="S132" s="101" t="s">
        <v>282</v>
      </c>
      <c r="T132" s="127">
        <v>8.0256031511570658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3E70456-8272-41BF-9276-9DE2E524E6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312B35-5A59-488B-BD89-E13D7B6B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837606C-5B5C-4BC2-8320-CA8C929D9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8DB4D5-011E-4202-9208-DA17D3F04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6A17F-1A47-4834-A81E-9EB8444CE266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163</v>
      </c>
      <c r="T1" s="99"/>
      <c r="U1" s="99"/>
      <c r="V1" s="99"/>
      <c r="W1" s="99"/>
      <c r="X1" s="99"/>
      <c r="Y1" s="100" t="s">
        <v>251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163</v>
      </c>
      <c r="Y3" s="105" t="s">
        <v>251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8.54 Mount Alexander,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13608</v>
      </c>
      <c r="W4" s="108">
        <v>13741</v>
      </c>
      <c r="X4" s="108">
        <v>14277</v>
      </c>
      <c r="Y4" s="108">
        <v>14509</v>
      </c>
      <c r="Z4" s="108">
        <v>15828</v>
      </c>
      <c r="AB4" s="109" t="str">
        <f>TEXT(Z4,"###,###")</f>
        <v>15,828</v>
      </c>
      <c r="AD4" s="110">
        <f>Z4/Y4-1</f>
        <v>9.0909090909090828E-2</v>
      </c>
      <c r="AF4" s="110">
        <f>Z4/V4-1</f>
        <v>0.16313932980599644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6689</v>
      </c>
      <c r="W5" s="108">
        <v>6706</v>
      </c>
      <c r="X5" s="108">
        <v>6961</v>
      </c>
      <c r="Y5" s="108">
        <v>7060</v>
      </c>
      <c r="Z5" s="108">
        <v>7477</v>
      </c>
      <c r="AB5" s="109" t="str">
        <f>TEXT(Z5,"###,###")</f>
        <v>7,477</v>
      </c>
      <c r="AD5" s="110">
        <f t="shared" ref="AD5:AD9" si="0">Z5/Y5-1</f>
        <v>5.9065155807365377E-2</v>
      </c>
      <c r="AF5" s="110">
        <f t="shared" ref="AF5:AF9" si="1">Z5/V5-1</f>
        <v>0.11780535207056353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6918</v>
      </c>
      <c r="W6" s="108">
        <v>7039</v>
      </c>
      <c r="X6" s="108">
        <v>7316</v>
      </c>
      <c r="Y6" s="108">
        <v>7433</v>
      </c>
      <c r="Z6" s="108">
        <v>8329</v>
      </c>
      <c r="AB6" s="109" t="str">
        <f>TEXT(Z6,"###,###")</f>
        <v>8,329</v>
      </c>
      <c r="AD6" s="110">
        <f t="shared" si="0"/>
        <v>0.12054352213103736</v>
      </c>
      <c r="AF6" s="110">
        <f t="shared" si="1"/>
        <v>0.20396068227811504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9602</v>
      </c>
      <c r="W7" s="108">
        <v>9548</v>
      </c>
      <c r="X7" s="108">
        <v>9970</v>
      </c>
      <c r="Y7" s="108">
        <v>10163</v>
      </c>
      <c r="Z7" s="108">
        <v>10602</v>
      </c>
      <c r="AB7" s="109" t="str">
        <f>TEXT(Z7,"###,###")</f>
        <v>10,602</v>
      </c>
      <c r="AD7" s="110">
        <f t="shared" si="0"/>
        <v>4.3195906720456589E-2</v>
      </c>
      <c r="AF7" s="110">
        <f t="shared" si="1"/>
        <v>0.10414496979795884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15,828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10,602</v>
      </c>
      <c r="P8" s="67"/>
      <c r="S8" s="107" t="s">
        <v>83</v>
      </c>
      <c r="T8" s="108"/>
      <c r="U8" s="108"/>
      <c r="V8" s="108">
        <v>36310.74</v>
      </c>
      <c r="W8" s="108">
        <v>37983.5</v>
      </c>
      <c r="X8" s="108">
        <v>38295.08</v>
      </c>
      <c r="Y8" s="108">
        <v>40836</v>
      </c>
      <c r="Z8" s="108">
        <v>39606</v>
      </c>
      <c r="AB8" s="109" t="str">
        <f>TEXT(Z8,"$###,###")</f>
        <v>$39,606</v>
      </c>
      <c r="AD8" s="110">
        <f t="shared" si="0"/>
        <v>-3.0120481927710885E-2</v>
      </c>
      <c r="AF8" s="110">
        <f t="shared" si="1"/>
        <v>9.0751661904990177E-2</v>
      </c>
    </row>
    <row r="9" spans="1:32" x14ac:dyDescent="0.25">
      <c r="A9" s="30" t="s">
        <v>14</v>
      </c>
      <c r="B9" s="71"/>
      <c r="C9" s="72"/>
      <c r="D9" s="73">
        <f>AD104</f>
        <v>67.886024766237057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49.556687417468403</v>
      </c>
      <c r="P9" s="74" t="s">
        <v>84</v>
      </c>
      <c r="S9" s="107" t="s">
        <v>7</v>
      </c>
      <c r="T9" s="108"/>
      <c r="U9" s="108"/>
      <c r="V9" s="108">
        <v>463426524</v>
      </c>
      <c r="W9" s="108">
        <v>474462012</v>
      </c>
      <c r="X9" s="108">
        <v>515160174</v>
      </c>
      <c r="Y9" s="108">
        <v>565240702</v>
      </c>
      <c r="Z9" s="108">
        <v>601036074</v>
      </c>
      <c r="AB9" s="109" t="str">
        <f>TEXT(Z9/1000000,"$#,###.0")&amp;" mil"</f>
        <v>$601.0 mil</v>
      </c>
      <c r="AD9" s="110">
        <f t="shared" si="0"/>
        <v>6.3327661779034372E-2</v>
      </c>
      <c r="AF9" s="110">
        <f t="shared" si="1"/>
        <v>0.2969393050968312</v>
      </c>
    </row>
    <row r="10" spans="1:32" x14ac:dyDescent="0.25">
      <c r="A10" s="30" t="s">
        <v>17</v>
      </c>
      <c r="B10" s="71"/>
      <c r="C10" s="72"/>
      <c r="D10" s="73">
        <f>AD105</f>
        <v>23.022491786707104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50.23580456517638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74.608564421807216</v>
      </c>
      <c r="P11" s="74" t="s">
        <v>84</v>
      </c>
      <c r="S11" s="107" t="s">
        <v>29</v>
      </c>
      <c r="T11" s="112"/>
      <c r="U11" s="112"/>
      <c r="V11" s="112">
        <v>11159</v>
      </c>
      <c r="W11" s="112">
        <v>11308</v>
      </c>
      <c r="X11" s="112">
        <v>11684</v>
      </c>
      <c r="Y11" s="112">
        <v>11864</v>
      </c>
      <c r="Z11" s="112">
        <v>13130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13.516317675910205</v>
      </c>
      <c r="P12" s="74" t="s">
        <v>84</v>
      </c>
      <c r="S12" s="107" t="s">
        <v>30</v>
      </c>
      <c r="T12" s="112"/>
      <c r="U12" s="112"/>
      <c r="V12" s="112">
        <v>2451</v>
      </c>
      <c r="W12" s="112">
        <v>2433</v>
      </c>
      <c r="X12" s="112">
        <v>2592</v>
      </c>
      <c r="Y12" s="112">
        <v>2645</v>
      </c>
      <c r="Z12" s="112">
        <v>2696</v>
      </c>
    </row>
    <row r="13" spans="1:32" ht="15" customHeight="1" x14ac:dyDescent="0.25">
      <c r="A13" s="30" t="s">
        <v>19</v>
      </c>
      <c r="B13" s="72"/>
      <c r="C13" s="72"/>
      <c r="D13" s="73">
        <f>AD108</f>
        <v>19.737174627242858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11.875117902282588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17.721758908263833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20.533232246651504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17.874669686674217</v>
      </c>
      <c r="P15" s="74" t="s">
        <v>84</v>
      </c>
      <c r="S15" s="115" t="s">
        <v>60</v>
      </c>
      <c r="T15" s="115"/>
      <c r="U15" s="116"/>
      <c r="V15" s="116">
        <v>382</v>
      </c>
      <c r="W15" s="116">
        <v>433</v>
      </c>
      <c r="X15" s="116">
        <v>455</v>
      </c>
      <c r="Y15" s="112">
        <v>453</v>
      </c>
      <c r="Z15" s="112">
        <v>420</v>
      </c>
      <c r="AB15" s="117">
        <f t="shared" ref="AB15:AB34" si="2">IF(Z15="np",0,Z15/$Z$34)</f>
        <v>2.6536930561698365E-2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32.897397017942886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82.12533031332579</v>
      </c>
      <c r="P16" s="37" t="s">
        <v>84</v>
      </c>
      <c r="S16" s="115" t="s">
        <v>61</v>
      </c>
      <c r="T16" s="115"/>
      <c r="U16" s="116"/>
      <c r="V16" s="116">
        <v>111</v>
      </c>
      <c r="W16" s="116">
        <v>103</v>
      </c>
      <c r="X16" s="116">
        <v>114</v>
      </c>
      <c r="Y16" s="112">
        <v>103</v>
      </c>
      <c r="Z16" s="112">
        <v>83</v>
      </c>
      <c r="AB16" s="117">
        <f t="shared" si="2"/>
        <v>5.2442029443356287E-3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1076</v>
      </c>
      <c r="W17" s="116">
        <v>1082</v>
      </c>
      <c r="X17" s="116">
        <v>1353</v>
      </c>
      <c r="Y17" s="112">
        <v>1179</v>
      </c>
      <c r="Z17" s="112">
        <v>1218</v>
      </c>
      <c r="AB17" s="117">
        <f t="shared" si="2"/>
        <v>7.6957098628925261E-2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68</v>
      </c>
      <c r="W18" s="116">
        <v>76</v>
      </c>
      <c r="X18" s="116">
        <v>77</v>
      </c>
      <c r="Y18" s="112">
        <v>80</v>
      </c>
      <c r="Z18" s="112">
        <v>80</v>
      </c>
      <c r="AB18" s="117">
        <f t="shared" si="2"/>
        <v>5.0546534403234982E-3</v>
      </c>
    </row>
    <row r="19" spans="1:28" x14ac:dyDescent="0.25">
      <c r="A19" s="63" t="str">
        <f>$S$1&amp;" ("&amp;$V$2&amp;" to "&amp;$Z$2&amp;")"</f>
        <v>Mount Alexander (2017-18 to 2021-22)</v>
      </c>
      <c r="B19" s="63"/>
      <c r="C19" s="63"/>
      <c r="D19" s="63"/>
      <c r="E19" s="63"/>
      <c r="F19" s="63"/>
      <c r="G19" s="63" t="str">
        <f>$S$1&amp;" ("&amp;$V$2&amp;" to "&amp;$Z$2&amp;")"</f>
        <v>Mount Alexander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910</v>
      </c>
      <c r="W19" s="116">
        <v>873</v>
      </c>
      <c r="X19" s="116">
        <v>878</v>
      </c>
      <c r="Y19" s="112">
        <v>918</v>
      </c>
      <c r="Z19" s="112">
        <v>990</v>
      </c>
      <c r="AB19" s="117">
        <f t="shared" si="2"/>
        <v>6.2551336324003282E-2</v>
      </c>
    </row>
    <row r="20" spans="1:28" x14ac:dyDescent="0.25">
      <c r="S20" s="115" t="s">
        <v>65</v>
      </c>
      <c r="T20" s="115"/>
      <c r="U20" s="116"/>
      <c r="V20" s="116">
        <v>276</v>
      </c>
      <c r="W20" s="116">
        <v>241</v>
      </c>
      <c r="X20" s="116">
        <v>264</v>
      </c>
      <c r="Y20" s="112">
        <v>264</v>
      </c>
      <c r="Z20" s="112">
        <v>298</v>
      </c>
      <c r="AB20" s="117">
        <f t="shared" si="2"/>
        <v>1.8828584065205028E-2</v>
      </c>
    </row>
    <row r="21" spans="1:28" x14ac:dyDescent="0.25">
      <c r="S21" s="115" t="s">
        <v>66</v>
      </c>
      <c r="T21" s="115"/>
      <c r="U21" s="116"/>
      <c r="V21" s="116">
        <v>1163</v>
      </c>
      <c r="W21" s="116">
        <v>1119</v>
      </c>
      <c r="X21" s="116">
        <v>1193</v>
      </c>
      <c r="Y21" s="112">
        <v>1290</v>
      </c>
      <c r="Z21" s="112">
        <v>1426</v>
      </c>
      <c r="AB21" s="117">
        <f t="shared" si="2"/>
        <v>9.0099197573766346E-2</v>
      </c>
    </row>
    <row r="22" spans="1:28" x14ac:dyDescent="0.25">
      <c r="S22" s="115" t="s">
        <v>67</v>
      </c>
      <c r="T22" s="115"/>
      <c r="U22" s="116"/>
      <c r="V22" s="116">
        <v>714</v>
      </c>
      <c r="W22" s="116">
        <v>724</v>
      </c>
      <c r="X22" s="116">
        <v>868</v>
      </c>
      <c r="Y22" s="112">
        <v>943</v>
      </c>
      <c r="Z22" s="112">
        <v>1092</v>
      </c>
      <c r="AB22" s="117">
        <f t="shared" si="2"/>
        <v>6.8996019460415739E-2</v>
      </c>
    </row>
    <row r="23" spans="1:28" x14ac:dyDescent="0.25">
      <c r="S23" s="115" t="s">
        <v>68</v>
      </c>
      <c r="T23" s="115"/>
      <c r="U23" s="116"/>
      <c r="V23" s="116">
        <v>331</v>
      </c>
      <c r="W23" s="116">
        <v>341</v>
      </c>
      <c r="X23" s="116">
        <v>362</v>
      </c>
      <c r="Y23" s="112">
        <v>392</v>
      </c>
      <c r="Z23" s="112">
        <v>423</v>
      </c>
      <c r="AB23" s="117">
        <f t="shared" si="2"/>
        <v>2.6726480065710496E-2</v>
      </c>
    </row>
    <row r="24" spans="1:28" x14ac:dyDescent="0.25">
      <c r="S24" s="115" t="s">
        <v>69</v>
      </c>
      <c r="T24" s="115"/>
      <c r="U24" s="116"/>
      <c r="V24" s="116">
        <v>235</v>
      </c>
      <c r="W24" s="116">
        <v>275</v>
      </c>
      <c r="X24" s="116">
        <v>247</v>
      </c>
      <c r="Y24" s="112">
        <v>233</v>
      </c>
      <c r="Z24" s="112">
        <v>280</v>
      </c>
      <c r="AB24" s="117">
        <f t="shared" si="2"/>
        <v>1.7691287041132243E-2</v>
      </c>
    </row>
    <row r="25" spans="1:28" x14ac:dyDescent="0.25">
      <c r="S25" s="115" t="s">
        <v>70</v>
      </c>
      <c r="T25" s="115"/>
      <c r="U25" s="116"/>
      <c r="V25" s="116">
        <v>355</v>
      </c>
      <c r="W25" s="116">
        <v>370</v>
      </c>
      <c r="X25" s="116">
        <v>416</v>
      </c>
      <c r="Y25" s="112">
        <v>387</v>
      </c>
      <c r="Z25" s="112">
        <v>443</v>
      </c>
      <c r="AB25" s="117">
        <f t="shared" si="2"/>
        <v>2.7990143425791369E-2</v>
      </c>
    </row>
    <row r="26" spans="1:28" x14ac:dyDescent="0.25">
      <c r="S26" s="115" t="s">
        <v>71</v>
      </c>
      <c r="T26" s="115"/>
      <c r="U26" s="116"/>
      <c r="V26" s="116">
        <v>166</v>
      </c>
      <c r="W26" s="116">
        <v>164</v>
      </c>
      <c r="X26" s="116">
        <v>150</v>
      </c>
      <c r="Y26" s="112">
        <v>137</v>
      </c>
      <c r="Z26" s="112">
        <v>161</v>
      </c>
      <c r="AB26" s="117">
        <f t="shared" si="2"/>
        <v>1.0172490048651039E-2</v>
      </c>
    </row>
    <row r="27" spans="1:28" x14ac:dyDescent="0.25">
      <c r="S27" s="115" t="s">
        <v>72</v>
      </c>
      <c r="T27" s="115"/>
      <c r="U27" s="116"/>
      <c r="V27" s="116">
        <v>900</v>
      </c>
      <c r="W27" s="116">
        <v>896</v>
      </c>
      <c r="X27" s="116">
        <v>935</v>
      </c>
      <c r="Y27" s="112">
        <v>980</v>
      </c>
      <c r="Z27" s="112">
        <v>1099</v>
      </c>
      <c r="AB27" s="117">
        <f t="shared" si="2"/>
        <v>6.9438301636444058E-2</v>
      </c>
    </row>
    <row r="28" spans="1:28" x14ac:dyDescent="0.25">
      <c r="S28" s="115" t="s">
        <v>73</v>
      </c>
      <c r="T28" s="115"/>
      <c r="U28" s="116"/>
      <c r="V28" s="116">
        <v>843</v>
      </c>
      <c r="W28" s="116">
        <v>857</v>
      </c>
      <c r="X28" s="116">
        <v>822</v>
      </c>
      <c r="Y28" s="112">
        <v>741</v>
      </c>
      <c r="Z28" s="112">
        <v>775</v>
      </c>
      <c r="AB28" s="117">
        <f t="shared" si="2"/>
        <v>4.8966955203133884E-2</v>
      </c>
    </row>
    <row r="29" spans="1:28" x14ac:dyDescent="0.25">
      <c r="S29" s="115" t="s">
        <v>74</v>
      </c>
      <c r="T29" s="115"/>
      <c r="U29" s="116"/>
      <c r="V29" s="116">
        <v>885</v>
      </c>
      <c r="W29" s="116">
        <v>1404</v>
      </c>
      <c r="X29" s="116">
        <v>893</v>
      </c>
      <c r="Y29" s="112">
        <v>954</v>
      </c>
      <c r="Z29" s="112">
        <v>1143</v>
      </c>
      <c r="AB29" s="117">
        <f t="shared" si="2"/>
        <v>7.2218361028621975E-2</v>
      </c>
    </row>
    <row r="30" spans="1:28" x14ac:dyDescent="0.25">
      <c r="S30" s="115" t="s">
        <v>75</v>
      </c>
      <c r="T30" s="115"/>
      <c r="U30" s="116"/>
      <c r="V30" s="116">
        <v>1469</v>
      </c>
      <c r="W30" s="116">
        <v>1118</v>
      </c>
      <c r="X30" s="116">
        <v>1446</v>
      </c>
      <c r="Y30" s="112">
        <v>1425</v>
      </c>
      <c r="Z30" s="112">
        <v>1647</v>
      </c>
      <c r="AB30" s="117">
        <f t="shared" si="2"/>
        <v>0.10406267770266001</v>
      </c>
    </row>
    <row r="31" spans="1:28" x14ac:dyDescent="0.25">
      <c r="S31" s="115" t="s">
        <v>76</v>
      </c>
      <c r="T31" s="115"/>
      <c r="U31" s="116"/>
      <c r="V31" s="116">
        <v>1904</v>
      </c>
      <c r="W31" s="116">
        <v>1956</v>
      </c>
      <c r="X31" s="116">
        <v>2054</v>
      </c>
      <c r="Y31" s="112">
        <v>2211</v>
      </c>
      <c r="Z31" s="112">
        <v>2400</v>
      </c>
      <c r="AB31" s="117">
        <f t="shared" si="2"/>
        <v>0.15163960320970493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481</v>
      </c>
      <c r="W32" s="116">
        <v>537</v>
      </c>
      <c r="X32" s="116">
        <v>574</v>
      </c>
      <c r="Y32" s="112">
        <v>687</v>
      </c>
      <c r="Z32" s="112">
        <v>687</v>
      </c>
      <c r="AB32" s="117">
        <f t="shared" si="2"/>
        <v>4.3406836418778037E-2</v>
      </c>
    </row>
    <row r="33" spans="19:32" x14ac:dyDescent="0.25">
      <c r="S33" s="115" t="s">
        <v>78</v>
      </c>
      <c r="T33" s="115"/>
      <c r="U33" s="116"/>
      <c r="V33" s="116">
        <v>398</v>
      </c>
      <c r="W33" s="116">
        <v>424</v>
      </c>
      <c r="X33" s="116">
        <v>496</v>
      </c>
      <c r="Y33" s="112">
        <v>501</v>
      </c>
      <c r="Z33" s="112">
        <v>559</v>
      </c>
      <c r="AB33" s="117">
        <f t="shared" si="2"/>
        <v>3.5319390914260444E-2</v>
      </c>
    </row>
    <row r="34" spans="19:32" x14ac:dyDescent="0.25">
      <c r="S34" s="118" t="s">
        <v>53</v>
      </c>
      <c r="T34" s="118"/>
      <c r="U34" s="119"/>
      <c r="V34" s="119">
        <v>13605</v>
      </c>
      <c r="W34" s="119">
        <v>13743</v>
      </c>
      <c r="X34" s="119">
        <v>14275</v>
      </c>
      <c r="Y34" s="120">
        <v>14509</v>
      </c>
      <c r="Z34" s="120">
        <v>15827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8179</v>
      </c>
      <c r="W37" s="112">
        <v>7925</v>
      </c>
      <c r="X37" s="112">
        <v>8071</v>
      </c>
      <c r="Y37" s="112">
        <v>8529</v>
      </c>
      <c r="Z37" s="112">
        <v>8702</v>
      </c>
      <c r="AB37" s="132">
        <f>Z37/Z40*100</f>
        <v>82.12533031332579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1424</v>
      </c>
      <c r="W38" s="112">
        <v>1627</v>
      </c>
      <c r="X38" s="112">
        <v>1899</v>
      </c>
      <c r="Y38" s="112">
        <v>1629</v>
      </c>
      <c r="Z38" s="112">
        <v>1894</v>
      </c>
      <c r="AB38" s="132">
        <f>Z38/Z40*100</f>
        <v>17.874669686674217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9603</v>
      </c>
      <c r="W40" s="112">
        <v>9552</v>
      </c>
      <c r="X40" s="112">
        <v>9970</v>
      </c>
      <c r="Y40" s="112">
        <v>10158</v>
      </c>
      <c r="Z40" s="112">
        <v>10596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6</v>
      </c>
      <c r="X44" s="112">
        <v>5</v>
      </c>
      <c r="Y44" s="112">
        <v>5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141</v>
      </c>
      <c r="W45" s="112">
        <v>109</v>
      </c>
      <c r="X45" s="112">
        <v>126</v>
      </c>
      <c r="Y45" s="112">
        <v>143</v>
      </c>
      <c r="Z45" s="112">
        <v>201</v>
      </c>
    </row>
    <row r="46" spans="19:32" x14ac:dyDescent="0.25">
      <c r="S46" s="115" t="s">
        <v>38</v>
      </c>
      <c r="T46" s="115"/>
      <c r="U46" s="112"/>
      <c r="V46" s="112">
        <v>350</v>
      </c>
      <c r="W46" s="112">
        <v>342</v>
      </c>
      <c r="X46" s="112">
        <v>318</v>
      </c>
      <c r="Y46" s="112">
        <v>376</v>
      </c>
      <c r="Z46" s="112">
        <v>412</v>
      </c>
    </row>
    <row r="47" spans="19:32" x14ac:dyDescent="0.25">
      <c r="S47" s="115" t="s">
        <v>39</v>
      </c>
      <c r="T47" s="115"/>
      <c r="U47" s="112"/>
      <c r="V47" s="112">
        <v>463</v>
      </c>
      <c r="W47" s="112">
        <v>498</v>
      </c>
      <c r="X47" s="112">
        <v>426</v>
      </c>
      <c r="Y47" s="112">
        <v>427</v>
      </c>
      <c r="Z47" s="112">
        <v>454</v>
      </c>
    </row>
    <row r="48" spans="19:32" x14ac:dyDescent="0.25">
      <c r="S48" s="115" t="s">
        <v>40</v>
      </c>
      <c r="T48" s="115"/>
      <c r="U48" s="112"/>
      <c r="V48" s="112">
        <v>509</v>
      </c>
      <c r="W48" s="112">
        <v>501</v>
      </c>
      <c r="X48" s="112">
        <v>577</v>
      </c>
      <c r="Y48" s="112">
        <v>579</v>
      </c>
      <c r="Z48" s="112">
        <v>623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467</v>
      </c>
      <c r="W49" s="112">
        <v>484</v>
      </c>
      <c r="X49" s="112">
        <v>491</v>
      </c>
      <c r="Y49" s="112">
        <v>526</v>
      </c>
      <c r="Z49" s="112">
        <v>574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Mount Alexander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547</v>
      </c>
      <c r="W50" s="112">
        <v>579</v>
      </c>
      <c r="X50" s="112">
        <v>587</v>
      </c>
      <c r="Y50" s="112">
        <v>632</v>
      </c>
      <c r="Z50" s="112">
        <v>696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612</v>
      </c>
      <c r="W51" s="112">
        <v>647</v>
      </c>
      <c r="X51" s="112">
        <v>666</v>
      </c>
      <c r="Y51" s="112">
        <v>650</v>
      </c>
      <c r="Z51" s="112">
        <v>677</v>
      </c>
    </row>
    <row r="52" spans="1:26" ht="15" customHeight="1" x14ac:dyDescent="0.25">
      <c r="S52" s="115" t="s">
        <v>44</v>
      </c>
      <c r="T52" s="115"/>
      <c r="U52" s="112"/>
      <c r="V52" s="112">
        <v>745</v>
      </c>
      <c r="W52" s="112">
        <v>760</v>
      </c>
      <c r="X52" s="112">
        <v>769</v>
      </c>
      <c r="Y52" s="112">
        <v>747</v>
      </c>
      <c r="Z52" s="112">
        <v>733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726</v>
      </c>
      <c r="W53" s="112">
        <v>671</v>
      </c>
      <c r="X53" s="112">
        <v>757</v>
      </c>
      <c r="Y53" s="112">
        <v>752</v>
      </c>
      <c r="Z53" s="112">
        <v>769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748</v>
      </c>
      <c r="W54" s="112">
        <v>681</v>
      </c>
      <c r="X54" s="112">
        <v>741</v>
      </c>
      <c r="Y54" s="112">
        <v>703</v>
      </c>
      <c r="Z54" s="112">
        <v>762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710</v>
      </c>
      <c r="W55" s="112">
        <v>733</v>
      </c>
      <c r="X55" s="112">
        <v>729</v>
      </c>
      <c r="Y55" s="112">
        <v>723</v>
      </c>
      <c r="Z55" s="112">
        <v>687</v>
      </c>
    </row>
    <row r="56" spans="1:26" ht="15" customHeight="1" x14ac:dyDescent="0.25">
      <c r="S56" s="115" t="s">
        <v>48</v>
      </c>
      <c r="T56" s="115"/>
      <c r="U56" s="112"/>
      <c r="V56" s="112">
        <v>390</v>
      </c>
      <c r="W56" s="112">
        <v>392</v>
      </c>
      <c r="X56" s="112">
        <v>453</v>
      </c>
      <c r="Y56" s="112">
        <v>475</v>
      </c>
      <c r="Z56" s="112">
        <v>534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171</v>
      </c>
      <c r="W57" s="112">
        <v>195</v>
      </c>
      <c r="X57" s="112">
        <v>200</v>
      </c>
      <c r="Y57" s="112">
        <v>194</v>
      </c>
      <c r="Z57" s="112">
        <v>186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63</v>
      </c>
      <c r="W58" s="112">
        <v>49</v>
      </c>
      <c r="X58" s="112">
        <v>75</v>
      </c>
      <c r="Y58" s="112">
        <v>76</v>
      </c>
      <c r="Z58" s="112">
        <v>104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31</v>
      </c>
      <c r="W59" s="112">
        <v>28</v>
      </c>
      <c r="X59" s="112">
        <v>34</v>
      </c>
      <c r="Y59" s="112">
        <v>37</v>
      </c>
      <c r="Z59" s="112">
        <v>41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18</v>
      </c>
      <c r="W60" s="112">
        <v>17</v>
      </c>
      <c r="X60" s="112">
        <v>12</v>
      </c>
      <c r="Y60" s="112">
        <v>15</v>
      </c>
      <c r="Z60" s="112">
        <v>16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6692</v>
      </c>
      <c r="W61" s="112">
        <v>6702</v>
      </c>
      <c r="X61" s="112">
        <v>6964</v>
      </c>
      <c r="Y61" s="112">
        <v>7060</v>
      </c>
      <c r="Z61" s="112">
        <v>7471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5</v>
      </c>
      <c r="Y63" s="112">
        <v>2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145</v>
      </c>
      <c r="W64" s="112">
        <v>133</v>
      </c>
      <c r="X64" s="112">
        <v>131</v>
      </c>
      <c r="Y64" s="112">
        <v>161</v>
      </c>
      <c r="Z64" s="112">
        <v>224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Mount Alexander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328</v>
      </c>
      <c r="W65" s="112">
        <v>331</v>
      </c>
      <c r="X65" s="112">
        <v>348</v>
      </c>
      <c r="Y65" s="112">
        <v>371</v>
      </c>
      <c r="Z65" s="112">
        <v>453</v>
      </c>
    </row>
    <row r="66" spans="1:26" x14ac:dyDescent="0.25">
      <c r="S66" s="115" t="s">
        <v>39</v>
      </c>
      <c r="T66" s="115"/>
      <c r="U66" s="112"/>
      <c r="V66" s="112">
        <v>471</v>
      </c>
      <c r="W66" s="112">
        <v>453</v>
      </c>
      <c r="X66" s="112">
        <v>459</v>
      </c>
      <c r="Y66" s="112">
        <v>437</v>
      </c>
      <c r="Z66" s="112">
        <v>472</v>
      </c>
    </row>
    <row r="67" spans="1:26" x14ac:dyDescent="0.25">
      <c r="S67" s="115" t="s">
        <v>40</v>
      </c>
      <c r="T67" s="115"/>
      <c r="U67" s="112"/>
      <c r="V67" s="112">
        <v>463</v>
      </c>
      <c r="W67" s="112">
        <v>471</v>
      </c>
      <c r="X67" s="112">
        <v>520</v>
      </c>
      <c r="Y67" s="112">
        <v>511</v>
      </c>
      <c r="Z67" s="112">
        <v>558</v>
      </c>
    </row>
    <row r="68" spans="1:26" x14ac:dyDescent="0.25">
      <c r="S68" s="115" t="s">
        <v>41</v>
      </c>
      <c r="T68" s="115"/>
      <c r="U68" s="112"/>
      <c r="V68" s="112">
        <v>476</v>
      </c>
      <c r="W68" s="112">
        <v>480</v>
      </c>
      <c r="X68" s="112">
        <v>522</v>
      </c>
      <c r="Y68" s="112">
        <v>582</v>
      </c>
      <c r="Z68" s="112">
        <v>693</v>
      </c>
    </row>
    <row r="69" spans="1:26" x14ac:dyDescent="0.25">
      <c r="S69" s="115" t="s">
        <v>42</v>
      </c>
      <c r="T69" s="115"/>
      <c r="U69" s="112"/>
      <c r="V69" s="112">
        <v>575</v>
      </c>
      <c r="W69" s="112">
        <v>607</v>
      </c>
      <c r="X69" s="112">
        <v>654</v>
      </c>
      <c r="Y69" s="112">
        <v>718</v>
      </c>
      <c r="Z69" s="112">
        <v>802</v>
      </c>
    </row>
    <row r="70" spans="1:26" x14ac:dyDescent="0.25">
      <c r="S70" s="115" t="s">
        <v>43</v>
      </c>
      <c r="T70" s="115"/>
      <c r="U70" s="112"/>
      <c r="V70" s="112">
        <v>741</v>
      </c>
      <c r="W70" s="112">
        <v>716</v>
      </c>
      <c r="X70" s="112">
        <v>746</v>
      </c>
      <c r="Y70" s="112">
        <v>759</v>
      </c>
      <c r="Z70" s="112">
        <v>807</v>
      </c>
    </row>
    <row r="71" spans="1:26" x14ac:dyDescent="0.25">
      <c r="S71" s="115" t="s">
        <v>44</v>
      </c>
      <c r="T71" s="115"/>
      <c r="U71" s="112"/>
      <c r="V71" s="112">
        <v>864</v>
      </c>
      <c r="W71" s="112">
        <v>896</v>
      </c>
      <c r="X71" s="112">
        <v>862</v>
      </c>
      <c r="Y71" s="112">
        <v>894</v>
      </c>
      <c r="Z71" s="112">
        <v>908</v>
      </c>
    </row>
    <row r="72" spans="1:26" x14ac:dyDescent="0.25">
      <c r="S72" s="115" t="s">
        <v>45</v>
      </c>
      <c r="T72" s="115"/>
      <c r="U72" s="112"/>
      <c r="V72" s="112">
        <v>849</v>
      </c>
      <c r="W72" s="112">
        <v>840</v>
      </c>
      <c r="X72" s="112">
        <v>843</v>
      </c>
      <c r="Y72" s="112">
        <v>804</v>
      </c>
      <c r="Z72" s="112">
        <v>1004</v>
      </c>
    </row>
    <row r="73" spans="1:26" x14ac:dyDescent="0.25">
      <c r="S73" s="115" t="s">
        <v>46</v>
      </c>
      <c r="T73" s="115"/>
      <c r="U73" s="112"/>
      <c r="V73" s="112">
        <v>864</v>
      </c>
      <c r="W73" s="112">
        <v>859</v>
      </c>
      <c r="X73" s="112">
        <v>943</v>
      </c>
      <c r="Y73" s="112">
        <v>883</v>
      </c>
      <c r="Z73" s="112">
        <v>927</v>
      </c>
    </row>
    <row r="74" spans="1:26" x14ac:dyDescent="0.25">
      <c r="S74" s="115" t="s">
        <v>47</v>
      </c>
      <c r="T74" s="115"/>
      <c r="U74" s="112"/>
      <c r="V74" s="112">
        <v>608</v>
      </c>
      <c r="W74" s="112">
        <v>627</v>
      </c>
      <c r="X74" s="112">
        <v>682</v>
      </c>
      <c r="Y74" s="112">
        <v>701</v>
      </c>
      <c r="Z74" s="112">
        <v>783</v>
      </c>
    </row>
    <row r="75" spans="1:26" x14ac:dyDescent="0.25">
      <c r="S75" s="115" t="s">
        <v>48</v>
      </c>
      <c r="T75" s="115"/>
      <c r="U75" s="112"/>
      <c r="V75" s="112">
        <v>325</v>
      </c>
      <c r="W75" s="112">
        <v>399</v>
      </c>
      <c r="X75" s="112">
        <v>365</v>
      </c>
      <c r="Y75" s="112">
        <v>371</v>
      </c>
      <c r="Z75" s="112">
        <v>433</v>
      </c>
    </row>
    <row r="76" spans="1:26" x14ac:dyDescent="0.25">
      <c r="S76" s="115" t="s">
        <v>49</v>
      </c>
      <c r="T76" s="115"/>
      <c r="U76" s="112"/>
      <c r="V76" s="112">
        <v>109</v>
      </c>
      <c r="W76" s="112">
        <v>115</v>
      </c>
      <c r="X76" s="112">
        <v>131</v>
      </c>
      <c r="Y76" s="112">
        <v>143</v>
      </c>
      <c r="Z76" s="112">
        <v>161</v>
      </c>
    </row>
    <row r="77" spans="1:26" x14ac:dyDescent="0.25">
      <c r="S77" s="115" t="s">
        <v>50</v>
      </c>
      <c r="T77" s="115"/>
      <c r="U77" s="112"/>
      <c r="V77" s="112">
        <v>61</v>
      </c>
      <c r="W77" s="112">
        <v>56</v>
      </c>
      <c r="X77" s="112">
        <v>58</v>
      </c>
      <c r="Y77" s="112">
        <v>52</v>
      </c>
      <c r="Z77" s="112">
        <v>60</v>
      </c>
    </row>
    <row r="78" spans="1:26" x14ac:dyDescent="0.25">
      <c r="S78" s="115" t="s">
        <v>51</v>
      </c>
      <c r="T78" s="115"/>
      <c r="U78" s="112"/>
      <c r="V78" s="112">
        <v>29</v>
      </c>
      <c r="W78" s="112">
        <v>28</v>
      </c>
      <c r="X78" s="112">
        <v>27</v>
      </c>
      <c r="Y78" s="112">
        <v>29</v>
      </c>
      <c r="Z78" s="112">
        <v>26</v>
      </c>
    </row>
    <row r="79" spans="1:26" x14ac:dyDescent="0.25">
      <c r="S79" s="115" t="s">
        <v>52</v>
      </c>
      <c r="T79" s="115"/>
      <c r="U79" s="112"/>
      <c r="V79" s="112">
        <v>17</v>
      </c>
      <c r="W79" s="112">
        <v>15</v>
      </c>
      <c r="X79" s="112">
        <v>19</v>
      </c>
      <c r="Y79" s="112">
        <v>15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6919</v>
      </c>
      <c r="W80" s="112">
        <v>7039</v>
      </c>
      <c r="X80" s="112">
        <v>7312</v>
      </c>
      <c r="Y80" s="112">
        <v>7433</v>
      </c>
      <c r="Z80" s="112">
        <v>8328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Mount Alexander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496</v>
      </c>
      <c r="W83" s="112">
        <v>488</v>
      </c>
      <c r="X83" s="112">
        <v>532</v>
      </c>
      <c r="Y83" s="112">
        <v>554</v>
      </c>
      <c r="Z83" s="112">
        <v>577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716</v>
      </c>
      <c r="W84" s="112">
        <v>731</v>
      </c>
      <c r="X84" s="112">
        <v>809</v>
      </c>
      <c r="Y84" s="112">
        <v>801</v>
      </c>
      <c r="Z84" s="112">
        <v>823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709</v>
      </c>
      <c r="W85" s="112">
        <v>716</v>
      </c>
      <c r="X85" s="112">
        <v>739</v>
      </c>
      <c r="Y85" s="112">
        <v>747</v>
      </c>
      <c r="Z85" s="112">
        <v>751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15,828</v>
      </c>
      <c r="D86" s="96">
        <f t="shared" ref="D86:D91" si="4">AD4</f>
        <v>9.0909090909090828E-2</v>
      </c>
      <c r="E86" s="97">
        <f t="shared" ref="E86:E91" si="5">AD4</f>
        <v>9.0909090909090828E-2</v>
      </c>
      <c r="F86" s="96">
        <f t="shared" ref="F86:F91" si="6">AF4</f>
        <v>0.16313932980599644</v>
      </c>
      <c r="G86" s="97">
        <f t="shared" ref="G86:G91" si="7">AF4</f>
        <v>0.16313932980599644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317</v>
      </c>
      <c r="W86" s="112">
        <v>337</v>
      </c>
      <c r="X86" s="112">
        <v>341</v>
      </c>
      <c r="Y86" s="112">
        <v>354</v>
      </c>
      <c r="Z86" s="112">
        <v>376</v>
      </c>
    </row>
    <row r="87" spans="1:30" ht="15" customHeight="1" x14ac:dyDescent="0.25">
      <c r="A87" s="98" t="s">
        <v>4</v>
      </c>
      <c r="B87" s="49"/>
      <c r="C87" s="57" t="str">
        <f t="shared" si="3"/>
        <v>7,477</v>
      </c>
      <c r="D87" s="96">
        <f t="shared" si="4"/>
        <v>5.9065155807365377E-2</v>
      </c>
      <c r="E87" s="97">
        <f t="shared" si="5"/>
        <v>5.9065155807365377E-2</v>
      </c>
      <c r="F87" s="96">
        <f t="shared" si="6"/>
        <v>0.11780535207056353</v>
      </c>
      <c r="G87" s="97">
        <f t="shared" si="7"/>
        <v>0.11780535207056353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162</v>
      </c>
      <c r="W87" s="112">
        <v>170</v>
      </c>
      <c r="X87" s="112">
        <v>167</v>
      </c>
      <c r="Y87" s="112">
        <v>171</v>
      </c>
      <c r="Z87" s="112">
        <v>189</v>
      </c>
    </row>
    <row r="88" spans="1:30" ht="15" customHeight="1" x14ac:dyDescent="0.25">
      <c r="A88" s="98" t="s">
        <v>5</v>
      </c>
      <c r="B88" s="49"/>
      <c r="C88" s="57" t="str">
        <f t="shared" si="3"/>
        <v>8,329</v>
      </c>
      <c r="D88" s="96">
        <f t="shared" si="4"/>
        <v>0.12054352213103736</v>
      </c>
      <c r="E88" s="97">
        <f t="shared" si="5"/>
        <v>0.12054352213103736</v>
      </c>
      <c r="F88" s="96">
        <f t="shared" si="6"/>
        <v>0.20396068227811504</v>
      </c>
      <c r="G88" s="97">
        <f t="shared" si="7"/>
        <v>0.20396068227811504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179</v>
      </c>
      <c r="W88" s="112">
        <v>176</v>
      </c>
      <c r="X88" s="112">
        <v>164</v>
      </c>
      <c r="Y88" s="112">
        <v>190</v>
      </c>
      <c r="Z88" s="112">
        <v>217</v>
      </c>
    </row>
    <row r="89" spans="1:30" ht="15" customHeight="1" x14ac:dyDescent="0.25">
      <c r="A89" s="49" t="s">
        <v>6</v>
      </c>
      <c r="B89" s="49"/>
      <c r="C89" s="57" t="str">
        <f t="shared" si="3"/>
        <v>10,602</v>
      </c>
      <c r="D89" s="96">
        <f t="shared" si="4"/>
        <v>4.3195906720456589E-2</v>
      </c>
      <c r="E89" s="97">
        <f t="shared" si="5"/>
        <v>4.3195906720456589E-2</v>
      </c>
      <c r="F89" s="96">
        <f t="shared" si="6"/>
        <v>0.10414496979795884</v>
      </c>
      <c r="G89" s="97">
        <f t="shared" si="7"/>
        <v>0.10414496979795884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300</v>
      </c>
      <c r="W89" s="112">
        <v>305</v>
      </c>
      <c r="X89" s="112">
        <v>299</v>
      </c>
      <c r="Y89" s="112">
        <v>306</v>
      </c>
      <c r="Z89" s="112">
        <v>299</v>
      </c>
    </row>
    <row r="90" spans="1:30" ht="15" customHeight="1" x14ac:dyDescent="0.25">
      <c r="A90" s="49" t="s">
        <v>96</v>
      </c>
      <c r="B90" s="49"/>
      <c r="C90" s="57" t="str">
        <f t="shared" si="3"/>
        <v>$39,606</v>
      </c>
      <c r="D90" s="96">
        <f t="shared" si="4"/>
        <v>-3.0120481927710885E-2</v>
      </c>
      <c r="E90" s="97">
        <f t="shared" si="5"/>
        <v>-3.0120481927710885E-2</v>
      </c>
      <c r="F90" s="96">
        <f t="shared" si="6"/>
        <v>9.0751661904990177E-2</v>
      </c>
      <c r="G90" s="97">
        <f t="shared" si="7"/>
        <v>9.0751661904990177E-2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607</v>
      </c>
      <c r="W90" s="112">
        <v>609</v>
      </c>
      <c r="X90" s="112">
        <v>581</v>
      </c>
      <c r="Y90" s="112">
        <v>575</v>
      </c>
      <c r="Z90" s="112">
        <v>578</v>
      </c>
    </row>
    <row r="91" spans="1:30" ht="15" customHeight="1" x14ac:dyDescent="0.25">
      <c r="A91" s="49" t="s">
        <v>7</v>
      </c>
      <c r="B91" s="49"/>
      <c r="C91" s="57" t="str">
        <f t="shared" si="3"/>
        <v>$601.0 mil</v>
      </c>
      <c r="D91" s="96">
        <f t="shared" si="4"/>
        <v>6.3327661779034372E-2</v>
      </c>
      <c r="E91" s="97">
        <f t="shared" si="5"/>
        <v>6.3327661779034372E-2</v>
      </c>
      <c r="F91" s="96">
        <f t="shared" si="6"/>
        <v>0.2969393050968312</v>
      </c>
      <c r="G91" s="97">
        <f t="shared" si="7"/>
        <v>0.2969393050968312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4855</v>
      </c>
      <c r="W91" s="112">
        <v>4777</v>
      </c>
      <c r="X91" s="112">
        <v>4971</v>
      </c>
      <c r="Y91" s="112">
        <v>5086</v>
      </c>
      <c r="Z91" s="112">
        <v>5254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393</v>
      </c>
      <c r="W93" s="112">
        <v>411</v>
      </c>
      <c r="X93" s="112">
        <v>431</v>
      </c>
      <c r="Y93" s="112">
        <v>456</v>
      </c>
      <c r="Z93" s="112">
        <v>491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1164</v>
      </c>
      <c r="W94" s="112">
        <v>1172</v>
      </c>
      <c r="X94" s="112">
        <v>1243</v>
      </c>
      <c r="Y94" s="112">
        <v>1277</v>
      </c>
      <c r="Z94" s="112">
        <v>1363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141</v>
      </c>
      <c r="W95" s="112">
        <v>162</v>
      </c>
      <c r="X95" s="112">
        <v>173</v>
      </c>
      <c r="Y95" s="112">
        <v>187</v>
      </c>
      <c r="Z95" s="112">
        <v>182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625</v>
      </c>
      <c r="W96" s="112">
        <v>669</v>
      </c>
      <c r="X96" s="112">
        <v>680</v>
      </c>
      <c r="Y96" s="112">
        <v>687</v>
      </c>
      <c r="Z96" s="112">
        <v>701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595</v>
      </c>
      <c r="W97" s="112">
        <v>608</v>
      </c>
      <c r="X97" s="112">
        <v>634</v>
      </c>
      <c r="Y97" s="112">
        <v>602</v>
      </c>
      <c r="Z97" s="112">
        <v>654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344</v>
      </c>
      <c r="W98" s="112">
        <v>359</v>
      </c>
      <c r="X98" s="112">
        <v>373</v>
      </c>
      <c r="Y98" s="112">
        <v>363</v>
      </c>
      <c r="Z98" s="112">
        <v>380</v>
      </c>
    </row>
    <row r="99" spans="1:32" ht="15" customHeight="1" x14ac:dyDescent="0.25">
      <c r="S99" s="115" t="s">
        <v>197</v>
      </c>
      <c r="T99" s="115"/>
      <c r="U99" s="112"/>
      <c r="V99" s="112">
        <v>30</v>
      </c>
      <c r="W99" s="112">
        <v>24</v>
      </c>
      <c r="X99" s="112">
        <v>27</v>
      </c>
      <c r="Y99" s="112">
        <v>19</v>
      </c>
      <c r="Z99" s="112">
        <v>31</v>
      </c>
    </row>
    <row r="100" spans="1:32" ht="15" customHeight="1" x14ac:dyDescent="0.25">
      <c r="S100" s="115" t="s">
        <v>58</v>
      </c>
      <c r="T100" s="115"/>
      <c r="U100" s="112"/>
      <c r="V100" s="112">
        <v>350</v>
      </c>
      <c r="W100" s="112">
        <v>329</v>
      </c>
      <c r="X100" s="112">
        <v>329</v>
      </c>
      <c r="Y100" s="112">
        <v>327</v>
      </c>
      <c r="Z100" s="112">
        <v>328</v>
      </c>
    </row>
    <row r="101" spans="1:32" x14ac:dyDescent="0.25">
      <c r="A101" s="18"/>
      <c r="S101" s="118" t="s">
        <v>53</v>
      </c>
      <c r="T101" s="118"/>
      <c r="U101" s="112"/>
      <c r="V101" s="112">
        <v>4749</v>
      </c>
      <c r="W101" s="112">
        <v>4770</v>
      </c>
      <c r="X101" s="112">
        <v>5002</v>
      </c>
      <c r="Y101" s="112">
        <v>5063</v>
      </c>
      <c r="Z101" s="112">
        <v>5330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9106</v>
      </c>
      <c r="W104" s="112">
        <v>9280</v>
      </c>
      <c r="X104" s="112">
        <v>9709</v>
      </c>
      <c r="Y104" s="112">
        <v>9852</v>
      </c>
      <c r="Z104" s="112">
        <v>10745</v>
      </c>
      <c r="AB104" s="109" t="str">
        <f>TEXT(Z104,"###,###")</f>
        <v>10,745</v>
      </c>
      <c r="AD104" s="130">
        <f>Z104/($Z$4)*100</f>
        <v>67.886024766237057</v>
      </c>
      <c r="AF104" s="109"/>
    </row>
    <row r="105" spans="1:32" x14ac:dyDescent="0.25">
      <c r="S105" s="115" t="s">
        <v>17</v>
      </c>
      <c r="T105" s="115"/>
      <c r="U105" s="112"/>
      <c r="V105" s="112">
        <v>3131</v>
      </c>
      <c r="W105" s="112">
        <v>3286</v>
      </c>
      <c r="X105" s="112">
        <v>3176</v>
      </c>
      <c r="Y105" s="112">
        <v>3237</v>
      </c>
      <c r="Z105" s="112">
        <v>3644</v>
      </c>
      <c r="AB105" s="109" t="str">
        <f>TEXT(Z105,"###,###")</f>
        <v>3,644</v>
      </c>
      <c r="AD105" s="130">
        <f>Z105/($Z$4)*100</f>
        <v>23.022491786707104</v>
      </c>
      <c r="AF105" s="109"/>
    </row>
    <row r="106" spans="1:32" x14ac:dyDescent="0.25">
      <c r="S106" s="118" t="s">
        <v>53</v>
      </c>
      <c r="T106" s="118"/>
      <c r="U106" s="120"/>
      <c r="V106" s="120">
        <v>12237</v>
      </c>
      <c r="W106" s="120">
        <v>12566</v>
      </c>
      <c r="X106" s="120">
        <v>12885</v>
      </c>
      <c r="Y106" s="120">
        <v>13089</v>
      </c>
      <c r="Z106" s="120">
        <v>14389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3131</v>
      </c>
      <c r="W108" s="112">
        <v>2739</v>
      </c>
      <c r="X108" s="112">
        <v>2895</v>
      </c>
      <c r="Y108" s="112">
        <v>2986</v>
      </c>
      <c r="Z108" s="112">
        <v>3124</v>
      </c>
      <c r="AB108" s="109" t="str">
        <f>TEXT(Z108,"###,###")</f>
        <v>3,124</v>
      </c>
      <c r="AD108" s="130">
        <f>Z108/($Z$4)*100</f>
        <v>19.737174627242858</v>
      </c>
      <c r="AF108" s="109"/>
    </row>
    <row r="109" spans="1:32" x14ac:dyDescent="0.25">
      <c r="S109" s="115" t="s">
        <v>20</v>
      </c>
      <c r="T109" s="115"/>
      <c r="U109" s="112"/>
      <c r="V109" s="112">
        <v>2115</v>
      </c>
      <c r="W109" s="112">
        <v>2062</v>
      </c>
      <c r="X109" s="112">
        <v>2160</v>
      </c>
      <c r="Y109" s="112">
        <v>2582</v>
      </c>
      <c r="Z109" s="112">
        <v>2805</v>
      </c>
      <c r="AB109" s="109" t="str">
        <f>TEXT(Z109,"###,###")</f>
        <v>2,805</v>
      </c>
      <c r="AD109" s="130">
        <f>Z109/($Z$4)*100</f>
        <v>17.721758908263833</v>
      </c>
      <c r="AF109" s="109"/>
    </row>
    <row r="110" spans="1:32" x14ac:dyDescent="0.25">
      <c r="S110" s="115" t="s">
        <v>21</v>
      </c>
      <c r="T110" s="115"/>
      <c r="U110" s="112"/>
      <c r="V110" s="112">
        <v>2592</v>
      </c>
      <c r="W110" s="112">
        <v>3025</v>
      </c>
      <c r="X110" s="112">
        <v>2997</v>
      </c>
      <c r="Y110" s="112">
        <v>2943</v>
      </c>
      <c r="Z110" s="112">
        <v>3250</v>
      </c>
      <c r="AB110" s="109" t="str">
        <f>TEXT(Z110,"###,###")</f>
        <v>3,250</v>
      </c>
      <c r="AD110" s="130">
        <f>Z110/($Z$4)*100</f>
        <v>20.533232246651504</v>
      </c>
      <c r="AF110" s="109"/>
    </row>
    <row r="111" spans="1:32" x14ac:dyDescent="0.25">
      <c r="S111" s="115" t="s">
        <v>22</v>
      </c>
      <c r="T111" s="115"/>
      <c r="U111" s="112"/>
      <c r="V111" s="112">
        <v>4215</v>
      </c>
      <c r="W111" s="112">
        <v>4479</v>
      </c>
      <c r="X111" s="112">
        <v>4767</v>
      </c>
      <c r="Y111" s="112">
        <v>4578</v>
      </c>
      <c r="Z111" s="112">
        <v>5207</v>
      </c>
      <c r="AB111" s="109" t="str">
        <f>TEXT(Z111,"###,###")</f>
        <v>5,207</v>
      </c>
      <c r="AD111" s="130">
        <f>Z111/($Z$4)*100</f>
        <v>32.897397017942886</v>
      </c>
      <c r="AF111" s="109"/>
    </row>
    <row r="112" spans="1:32" x14ac:dyDescent="0.25">
      <c r="S112" s="118" t="s">
        <v>53</v>
      </c>
      <c r="T112" s="118"/>
      <c r="U112" s="112"/>
      <c r="V112" s="112">
        <v>13605</v>
      </c>
      <c r="W112" s="112">
        <v>13744</v>
      </c>
      <c r="X112" s="112">
        <v>14275</v>
      </c>
      <c r="Y112" s="112">
        <v>14509</v>
      </c>
      <c r="Z112" s="112">
        <v>15823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</v>
      </c>
      <c r="W118" s="131">
        <v>45.8</v>
      </c>
      <c r="X118" s="131">
        <v>46.08</v>
      </c>
      <c r="Y118" s="131">
        <v>46.14</v>
      </c>
      <c r="Z118" s="131">
        <v>45.93</v>
      </c>
      <c r="AB118" s="109" t="str">
        <f>TEXT(Z118,"##.0")</f>
        <v>45.9</v>
      </c>
    </row>
    <row r="120" spans="19:32" x14ac:dyDescent="0.25">
      <c r="S120" s="101" t="s">
        <v>98</v>
      </c>
      <c r="T120" s="112"/>
      <c r="U120" s="112"/>
      <c r="V120" s="112">
        <v>7152</v>
      </c>
      <c r="W120" s="112">
        <v>7116</v>
      </c>
      <c r="X120" s="112">
        <v>7383</v>
      </c>
      <c r="Y120" s="112">
        <v>7518</v>
      </c>
      <c r="Z120" s="112">
        <v>7910</v>
      </c>
      <c r="AB120" s="109" t="str">
        <f>TEXT(Z120,"###,###")</f>
        <v>7,910</v>
      </c>
    </row>
    <row r="121" spans="19:32" x14ac:dyDescent="0.25">
      <c r="S121" s="101" t="s">
        <v>99</v>
      </c>
      <c r="T121" s="112"/>
      <c r="U121" s="112"/>
      <c r="V121" s="112">
        <v>1368</v>
      </c>
      <c r="W121" s="112">
        <v>1316</v>
      </c>
      <c r="X121" s="112">
        <v>1430</v>
      </c>
      <c r="Y121" s="112">
        <v>1462</v>
      </c>
      <c r="Z121" s="112">
        <v>1433</v>
      </c>
      <c r="AB121" s="109" t="str">
        <f>TEXT(Z121,"###,###")</f>
        <v>1,433</v>
      </c>
    </row>
    <row r="122" spans="19:32" x14ac:dyDescent="0.25">
      <c r="S122" s="101" t="s">
        <v>100</v>
      </c>
      <c r="T122" s="112"/>
      <c r="U122" s="112"/>
      <c r="V122" s="112">
        <v>1079</v>
      </c>
      <c r="W122" s="112">
        <v>1117</v>
      </c>
      <c r="X122" s="112">
        <v>1156</v>
      </c>
      <c r="Y122" s="112">
        <v>1178</v>
      </c>
      <c r="Z122" s="112">
        <v>1259</v>
      </c>
      <c r="AB122" s="109" t="str">
        <f>TEXT(Z122,"###,###")</f>
        <v>1,259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8231</v>
      </c>
      <c r="W124" s="112">
        <v>8233</v>
      </c>
      <c r="X124" s="112">
        <v>8539</v>
      </c>
      <c r="Y124" s="112">
        <v>8696</v>
      </c>
      <c r="Z124" s="112">
        <v>9169</v>
      </c>
      <c r="AB124" s="109" t="str">
        <f>TEXT(Z124,"###,###")</f>
        <v>9,169</v>
      </c>
      <c r="AD124" s="127">
        <f>Z124/$Z$7*100</f>
        <v>86.483682324089798</v>
      </c>
    </row>
    <row r="125" spans="19:32" x14ac:dyDescent="0.25">
      <c r="S125" s="101" t="s">
        <v>102</v>
      </c>
      <c r="T125" s="112"/>
      <c r="U125" s="112"/>
      <c r="V125" s="112">
        <v>2447</v>
      </c>
      <c r="W125" s="112">
        <v>2433</v>
      </c>
      <c r="X125" s="112">
        <v>2586</v>
      </c>
      <c r="Y125" s="112">
        <v>2640</v>
      </c>
      <c r="Z125" s="112">
        <v>2692</v>
      </c>
      <c r="AB125" s="109" t="str">
        <f>TEXT(Z125,"###,###")</f>
        <v>2,692</v>
      </c>
      <c r="AD125" s="127">
        <f>Z125/$Z$7*100</f>
        <v>25.391435578192795</v>
      </c>
    </row>
    <row r="127" spans="19:32" x14ac:dyDescent="0.25">
      <c r="S127" s="101" t="s">
        <v>103</v>
      </c>
      <c r="T127" s="112"/>
      <c r="U127" s="112"/>
      <c r="V127" s="112">
        <v>4854</v>
      </c>
      <c r="W127" s="112">
        <v>4781</v>
      </c>
      <c r="X127" s="112">
        <v>4972</v>
      </c>
      <c r="Y127" s="112">
        <v>5080</v>
      </c>
      <c r="Z127" s="112">
        <v>5254</v>
      </c>
      <c r="AB127" s="109" t="str">
        <f>TEXT(Z127,"###,###")</f>
        <v>5,254</v>
      </c>
      <c r="AD127" s="127">
        <f>Z127/$Z$7*100</f>
        <v>49.556687417468403</v>
      </c>
    </row>
    <row r="128" spans="19:32" x14ac:dyDescent="0.25">
      <c r="S128" s="101" t="s">
        <v>104</v>
      </c>
      <c r="T128" s="112"/>
      <c r="U128" s="112"/>
      <c r="V128" s="112">
        <v>4750</v>
      </c>
      <c r="W128" s="112">
        <v>4775</v>
      </c>
      <c r="X128" s="112">
        <v>5000</v>
      </c>
      <c r="Y128" s="112">
        <v>5066</v>
      </c>
      <c r="Z128" s="112">
        <v>5326</v>
      </c>
      <c r="AB128" s="109" t="str">
        <f>TEXT(Z128,"###,###")</f>
        <v>5,326</v>
      </c>
      <c r="AD128" s="127">
        <f>Z128/$Z$7*100</f>
        <v>50.23580456517638</v>
      </c>
    </row>
    <row r="130" spans="19:20" x14ac:dyDescent="0.25">
      <c r="S130" s="101" t="s">
        <v>280</v>
      </c>
      <c r="T130" s="127">
        <v>74.608564421807216</v>
      </c>
    </row>
    <row r="131" spans="19:20" x14ac:dyDescent="0.25">
      <c r="S131" s="101" t="s">
        <v>281</v>
      </c>
      <c r="T131" s="127">
        <v>13.516317675910205</v>
      </c>
    </row>
    <row r="132" spans="19:20" x14ac:dyDescent="0.25">
      <c r="S132" s="101" t="s">
        <v>282</v>
      </c>
      <c r="T132" s="127">
        <v>11.875117902282588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317A8-EA37-44A6-9DB6-3DCDEF7BF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8A699B-D41C-4EFF-B45E-161F84B614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6481F1-13C5-4B12-B539-C11586DE99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2E0AE1D-B3EE-4DD9-8B87-7DAFA1668A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766F8-6894-4F91-9AC7-005E258B04F3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164</v>
      </c>
      <c r="T1" s="99"/>
      <c r="U1" s="99"/>
      <c r="V1" s="99"/>
      <c r="W1" s="99"/>
      <c r="X1" s="99"/>
      <c r="Y1" s="100" t="s">
        <v>252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164</v>
      </c>
      <c r="Y3" s="105" t="s">
        <v>252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8.55 Moyne,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14578</v>
      </c>
      <c r="W4" s="108">
        <v>14836</v>
      </c>
      <c r="X4" s="108">
        <v>15000</v>
      </c>
      <c r="Y4" s="108">
        <v>15324</v>
      </c>
      <c r="Z4" s="108">
        <v>16041</v>
      </c>
      <c r="AB4" s="109" t="str">
        <f>TEXT(Z4,"###,###")</f>
        <v>16,041</v>
      </c>
      <c r="AD4" s="110">
        <f>Z4/Y4-1</f>
        <v>4.6789350039154298E-2</v>
      </c>
      <c r="AF4" s="110">
        <f>Z4/V4-1</f>
        <v>0.1003567018795446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7409</v>
      </c>
      <c r="W5" s="108">
        <v>7443</v>
      </c>
      <c r="X5" s="108">
        <v>7578</v>
      </c>
      <c r="Y5" s="108">
        <v>7686</v>
      </c>
      <c r="Z5" s="108">
        <v>7792</v>
      </c>
      <c r="AB5" s="109" t="str">
        <f>TEXT(Z5,"###,###")</f>
        <v>7,792</v>
      </c>
      <c r="AD5" s="110">
        <f t="shared" ref="AD5:AD9" si="0">Z5/Y5-1</f>
        <v>1.3791308873276176E-2</v>
      </c>
      <c r="AF5" s="110">
        <f t="shared" ref="AF5:AF9" si="1">Z5/V5-1</f>
        <v>5.1693885814549922E-2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7174</v>
      </c>
      <c r="W6" s="108">
        <v>7393</v>
      </c>
      <c r="X6" s="108">
        <v>7421</v>
      </c>
      <c r="Y6" s="108">
        <v>7630</v>
      </c>
      <c r="Z6" s="108">
        <v>8238</v>
      </c>
      <c r="AB6" s="109" t="str">
        <f>TEXT(Z6,"###,###")</f>
        <v>8,238</v>
      </c>
      <c r="AD6" s="110">
        <f t="shared" si="0"/>
        <v>7.9685452162516324E-2</v>
      </c>
      <c r="AF6" s="110">
        <f t="shared" si="1"/>
        <v>0.14831335377753008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9738</v>
      </c>
      <c r="W7" s="108">
        <v>9630</v>
      </c>
      <c r="X7" s="108">
        <v>10139</v>
      </c>
      <c r="Y7" s="108">
        <v>10191</v>
      </c>
      <c r="Z7" s="108">
        <v>10512</v>
      </c>
      <c r="AB7" s="109" t="str">
        <f>TEXT(Z7,"###,###")</f>
        <v>10,512</v>
      </c>
      <c r="AD7" s="110">
        <f t="shared" si="0"/>
        <v>3.1498380924344982E-2</v>
      </c>
      <c r="AF7" s="110">
        <f t="shared" si="1"/>
        <v>7.9482439926062742E-2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16,041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10,512</v>
      </c>
      <c r="P8" s="67"/>
      <c r="S8" s="107" t="s">
        <v>83</v>
      </c>
      <c r="T8" s="108"/>
      <c r="U8" s="108"/>
      <c r="V8" s="108">
        <v>33592.03</v>
      </c>
      <c r="W8" s="108">
        <v>34037.699999999997</v>
      </c>
      <c r="X8" s="108">
        <v>33740.730000000003</v>
      </c>
      <c r="Y8" s="108">
        <v>36688</v>
      </c>
      <c r="Z8" s="108">
        <v>37445.82</v>
      </c>
      <c r="AB8" s="109" t="str">
        <f>TEXT(Z8,"$###,###")</f>
        <v>$37,446</v>
      </c>
      <c r="AD8" s="110">
        <f t="shared" si="0"/>
        <v>2.0655800261665913E-2</v>
      </c>
      <c r="AF8" s="110">
        <f t="shared" si="1"/>
        <v>0.11472334360263425</v>
      </c>
    </row>
    <row r="9" spans="1:32" x14ac:dyDescent="0.25">
      <c r="A9" s="30" t="s">
        <v>14</v>
      </c>
      <c r="B9" s="71"/>
      <c r="C9" s="72"/>
      <c r="D9" s="73">
        <f>AD104</f>
        <v>66.317561249298677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50.846651445966515</v>
      </c>
      <c r="P9" s="74" t="s">
        <v>84</v>
      </c>
      <c r="S9" s="107" t="s">
        <v>7</v>
      </c>
      <c r="T9" s="108"/>
      <c r="U9" s="108"/>
      <c r="V9" s="108">
        <v>460397607</v>
      </c>
      <c r="W9" s="108">
        <v>475174571</v>
      </c>
      <c r="X9" s="108">
        <v>539790682</v>
      </c>
      <c r="Y9" s="108">
        <v>573067366</v>
      </c>
      <c r="Z9" s="108">
        <v>629835532</v>
      </c>
      <c r="AB9" s="109" t="str">
        <f>TEXT(Z9/1000000,"$#,###.0")&amp;" mil"</f>
        <v>$629.8 mil</v>
      </c>
      <c r="AD9" s="110">
        <f t="shared" si="0"/>
        <v>9.9060196702947412E-2</v>
      </c>
      <c r="AF9" s="110">
        <f t="shared" si="1"/>
        <v>0.36802520782867587</v>
      </c>
    </row>
    <row r="10" spans="1:32" x14ac:dyDescent="0.25">
      <c r="A10" s="30" t="s">
        <v>17</v>
      </c>
      <c r="B10" s="71"/>
      <c r="C10" s="72"/>
      <c r="D10" s="73">
        <f>AD105</f>
        <v>16.308210211333456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49.029680365296798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67.998477929984773</v>
      </c>
      <c r="P11" s="74" t="s">
        <v>84</v>
      </c>
      <c r="S11" s="107" t="s">
        <v>29</v>
      </c>
      <c r="T11" s="112"/>
      <c r="U11" s="112"/>
      <c r="V11" s="112">
        <v>11300</v>
      </c>
      <c r="W11" s="112">
        <v>11797</v>
      </c>
      <c r="X11" s="112">
        <v>11736</v>
      </c>
      <c r="Y11" s="112">
        <v>12033</v>
      </c>
      <c r="Z11" s="112">
        <v>12682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19.101978691019784</v>
      </c>
      <c r="P12" s="74" t="s">
        <v>84</v>
      </c>
      <c r="S12" s="107" t="s">
        <v>30</v>
      </c>
      <c r="T12" s="112"/>
      <c r="U12" s="112"/>
      <c r="V12" s="112">
        <v>3274</v>
      </c>
      <c r="W12" s="112">
        <v>3033</v>
      </c>
      <c r="X12" s="112">
        <v>3266</v>
      </c>
      <c r="Y12" s="112">
        <v>3291</v>
      </c>
      <c r="Z12" s="112">
        <v>3364</v>
      </c>
    </row>
    <row r="13" spans="1:32" ht="15" customHeight="1" x14ac:dyDescent="0.25">
      <c r="A13" s="30" t="s">
        <v>19</v>
      </c>
      <c r="B13" s="72"/>
      <c r="C13" s="72"/>
      <c r="D13" s="73">
        <f>AD108</f>
        <v>17.947758867901005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12.909056316590565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19.032479271865842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18.010099121002433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18.338408831366579</v>
      </c>
      <c r="P15" s="74" t="s">
        <v>84</v>
      </c>
      <c r="S15" s="115" t="s">
        <v>60</v>
      </c>
      <c r="T15" s="115"/>
      <c r="U15" s="116"/>
      <c r="V15" s="116">
        <v>2246</v>
      </c>
      <c r="W15" s="116">
        <v>2513</v>
      </c>
      <c r="X15" s="116">
        <v>2552</v>
      </c>
      <c r="Y15" s="112">
        <v>2594</v>
      </c>
      <c r="Z15" s="112">
        <v>2519</v>
      </c>
      <c r="AB15" s="117">
        <f t="shared" ref="AB15:AB34" si="2">IF(Z15="np",0,Z15/$Z$34)</f>
        <v>0.15703509756249609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27.647902250483135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81.661591168633421</v>
      </c>
      <c r="P16" s="37" t="s">
        <v>84</v>
      </c>
      <c r="S16" s="115" t="s">
        <v>61</v>
      </c>
      <c r="T16" s="115"/>
      <c r="U16" s="116"/>
      <c r="V16" s="116">
        <v>76</v>
      </c>
      <c r="W16" s="116">
        <v>79</v>
      </c>
      <c r="X16" s="116">
        <v>73</v>
      </c>
      <c r="Y16" s="112">
        <v>82</v>
      </c>
      <c r="Z16" s="112">
        <v>72</v>
      </c>
      <c r="AB16" s="117">
        <f t="shared" si="2"/>
        <v>4.4884982233027865E-3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1010</v>
      </c>
      <c r="W17" s="116">
        <v>893</v>
      </c>
      <c r="X17" s="116">
        <v>810</v>
      </c>
      <c r="Y17" s="112">
        <v>839</v>
      </c>
      <c r="Z17" s="112">
        <v>868</v>
      </c>
      <c r="AB17" s="117">
        <f t="shared" si="2"/>
        <v>5.411133969203915E-2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97</v>
      </c>
      <c r="W18" s="116">
        <v>100</v>
      </c>
      <c r="X18" s="116">
        <v>101</v>
      </c>
      <c r="Y18" s="112">
        <v>102</v>
      </c>
      <c r="Z18" s="112">
        <v>114</v>
      </c>
      <c r="AB18" s="117">
        <f t="shared" si="2"/>
        <v>7.1067888535627458E-3</v>
      </c>
    </row>
    <row r="19" spans="1:28" x14ac:dyDescent="0.25">
      <c r="A19" s="63" t="str">
        <f>$S$1&amp;" ("&amp;$V$2&amp;" to "&amp;$Z$2&amp;")"</f>
        <v>Moyne (2017-18 to 2021-22)</v>
      </c>
      <c r="B19" s="63"/>
      <c r="C19" s="63"/>
      <c r="D19" s="63"/>
      <c r="E19" s="63"/>
      <c r="F19" s="63"/>
      <c r="G19" s="63" t="str">
        <f>$S$1&amp;" ("&amp;$V$2&amp;" to "&amp;$Z$2&amp;")"</f>
        <v>Moyne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903</v>
      </c>
      <c r="W19" s="116">
        <v>846</v>
      </c>
      <c r="X19" s="116">
        <v>854</v>
      </c>
      <c r="Y19" s="112">
        <v>950</v>
      </c>
      <c r="Z19" s="112">
        <v>937</v>
      </c>
      <c r="AB19" s="117">
        <f t="shared" si="2"/>
        <v>5.8412817156037654E-2</v>
      </c>
    </row>
    <row r="20" spans="1:28" x14ac:dyDescent="0.25">
      <c r="S20" s="115" t="s">
        <v>65</v>
      </c>
      <c r="T20" s="115"/>
      <c r="U20" s="116"/>
      <c r="V20" s="116">
        <v>412</v>
      </c>
      <c r="W20" s="116">
        <v>413</v>
      </c>
      <c r="X20" s="116">
        <v>380</v>
      </c>
      <c r="Y20" s="112">
        <v>400</v>
      </c>
      <c r="Z20" s="112">
        <v>379</v>
      </c>
      <c r="AB20" s="117">
        <f t="shared" si="2"/>
        <v>2.3626955925441059E-2</v>
      </c>
    </row>
    <row r="21" spans="1:28" x14ac:dyDescent="0.25">
      <c r="S21" s="115" t="s">
        <v>66</v>
      </c>
      <c r="T21" s="115"/>
      <c r="U21" s="116"/>
      <c r="V21" s="116">
        <v>979</v>
      </c>
      <c r="W21" s="116">
        <v>1029</v>
      </c>
      <c r="X21" s="116">
        <v>1036</v>
      </c>
      <c r="Y21" s="112">
        <v>1093</v>
      </c>
      <c r="Z21" s="112">
        <v>1270</v>
      </c>
      <c r="AB21" s="117">
        <f t="shared" si="2"/>
        <v>7.917212143881304E-2</v>
      </c>
    </row>
    <row r="22" spans="1:28" x14ac:dyDescent="0.25">
      <c r="S22" s="115" t="s">
        <v>67</v>
      </c>
      <c r="T22" s="115"/>
      <c r="U22" s="116"/>
      <c r="V22" s="116">
        <v>883</v>
      </c>
      <c r="W22" s="116">
        <v>943</v>
      </c>
      <c r="X22" s="116">
        <v>1032</v>
      </c>
      <c r="Y22" s="112">
        <v>1056</v>
      </c>
      <c r="Z22" s="112">
        <v>1097</v>
      </c>
      <c r="AB22" s="117">
        <f t="shared" si="2"/>
        <v>6.8387257652266067E-2</v>
      </c>
    </row>
    <row r="23" spans="1:28" x14ac:dyDescent="0.25">
      <c r="S23" s="115" t="s">
        <v>68</v>
      </c>
      <c r="T23" s="115"/>
      <c r="U23" s="116"/>
      <c r="V23" s="116">
        <v>445</v>
      </c>
      <c r="W23" s="116">
        <v>392</v>
      </c>
      <c r="X23" s="116">
        <v>407</v>
      </c>
      <c r="Y23" s="112">
        <v>403</v>
      </c>
      <c r="Z23" s="112">
        <v>441</v>
      </c>
      <c r="AB23" s="117">
        <f t="shared" si="2"/>
        <v>2.7492051617729569E-2</v>
      </c>
    </row>
    <row r="24" spans="1:28" x14ac:dyDescent="0.25">
      <c r="S24" s="115" t="s">
        <v>69</v>
      </c>
      <c r="T24" s="115"/>
      <c r="U24" s="116"/>
      <c r="V24" s="116">
        <v>52</v>
      </c>
      <c r="W24" s="116">
        <v>46</v>
      </c>
      <c r="X24" s="116">
        <v>42</v>
      </c>
      <c r="Y24" s="112">
        <v>41</v>
      </c>
      <c r="Z24" s="112">
        <v>49</v>
      </c>
      <c r="AB24" s="117">
        <f t="shared" si="2"/>
        <v>3.0546724019699521E-3</v>
      </c>
    </row>
    <row r="25" spans="1:28" x14ac:dyDescent="0.25">
      <c r="S25" s="115" t="s">
        <v>70</v>
      </c>
      <c r="T25" s="115"/>
      <c r="U25" s="116"/>
      <c r="V25" s="116">
        <v>277</v>
      </c>
      <c r="W25" s="116">
        <v>274</v>
      </c>
      <c r="X25" s="116">
        <v>303</v>
      </c>
      <c r="Y25" s="112">
        <v>278</v>
      </c>
      <c r="Z25" s="112">
        <v>290</v>
      </c>
      <c r="AB25" s="117">
        <f t="shared" si="2"/>
        <v>1.8078673399414002E-2</v>
      </c>
    </row>
    <row r="26" spans="1:28" x14ac:dyDescent="0.25">
      <c r="S26" s="115" t="s">
        <v>71</v>
      </c>
      <c r="T26" s="115"/>
      <c r="U26" s="116"/>
      <c r="V26" s="116">
        <v>209</v>
      </c>
      <c r="W26" s="116">
        <v>182</v>
      </c>
      <c r="X26" s="116">
        <v>216</v>
      </c>
      <c r="Y26" s="112">
        <v>193</v>
      </c>
      <c r="Z26" s="112">
        <v>200</v>
      </c>
      <c r="AB26" s="117">
        <f t="shared" si="2"/>
        <v>1.2468050620285519E-2</v>
      </c>
    </row>
    <row r="27" spans="1:28" x14ac:dyDescent="0.25">
      <c r="S27" s="115" t="s">
        <v>72</v>
      </c>
      <c r="T27" s="115"/>
      <c r="U27" s="116"/>
      <c r="V27" s="116">
        <v>486</v>
      </c>
      <c r="W27" s="116">
        <v>507</v>
      </c>
      <c r="X27" s="116">
        <v>560</v>
      </c>
      <c r="Y27" s="112">
        <v>583</v>
      </c>
      <c r="Z27" s="112">
        <v>678</v>
      </c>
      <c r="AB27" s="117">
        <f t="shared" si="2"/>
        <v>4.2266691602767907E-2</v>
      </c>
    </row>
    <row r="28" spans="1:28" x14ac:dyDescent="0.25">
      <c r="S28" s="115" t="s">
        <v>73</v>
      </c>
      <c r="T28" s="115"/>
      <c r="U28" s="116"/>
      <c r="V28" s="116">
        <v>592</v>
      </c>
      <c r="W28" s="116">
        <v>660</v>
      </c>
      <c r="X28" s="116">
        <v>688</v>
      </c>
      <c r="Y28" s="112">
        <v>671</v>
      </c>
      <c r="Z28" s="112">
        <v>719</v>
      </c>
      <c r="AB28" s="117">
        <f t="shared" si="2"/>
        <v>4.4822641979926442E-2</v>
      </c>
    </row>
    <row r="29" spans="1:28" x14ac:dyDescent="0.25">
      <c r="S29" s="115" t="s">
        <v>74</v>
      </c>
      <c r="T29" s="115"/>
      <c r="U29" s="116"/>
      <c r="V29" s="116">
        <v>692</v>
      </c>
      <c r="W29" s="116">
        <v>1121</v>
      </c>
      <c r="X29" s="116">
        <v>746</v>
      </c>
      <c r="Y29" s="112">
        <v>751</v>
      </c>
      <c r="Z29" s="112">
        <v>836</v>
      </c>
      <c r="AB29" s="117">
        <f t="shared" si="2"/>
        <v>5.2116451592793468E-2</v>
      </c>
    </row>
    <row r="30" spans="1:28" x14ac:dyDescent="0.25">
      <c r="S30" s="115" t="s">
        <v>75</v>
      </c>
      <c r="T30" s="115"/>
      <c r="U30" s="116"/>
      <c r="V30" s="116">
        <v>1013</v>
      </c>
      <c r="W30" s="116">
        <v>769</v>
      </c>
      <c r="X30" s="116">
        <v>1056</v>
      </c>
      <c r="Y30" s="112">
        <v>970</v>
      </c>
      <c r="Z30" s="112">
        <v>1059</v>
      </c>
      <c r="AB30" s="117">
        <f t="shared" si="2"/>
        <v>6.6018328034411822E-2</v>
      </c>
    </row>
    <row r="31" spans="1:28" x14ac:dyDescent="0.25">
      <c r="S31" s="115" t="s">
        <v>76</v>
      </c>
      <c r="T31" s="115"/>
      <c r="U31" s="116"/>
      <c r="V31" s="116">
        <v>1539</v>
      </c>
      <c r="W31" s="116">
        <v>1588</v>
      </c>
      <c r="X31" s="116">
        <v>1661</v>
      </c>
      <c r="Y31" s="112">
        <v>1875</v>
      </c>
      <c r="Z31" s="112">
        <v>1974</v>
      </c>
      <c r="AB31" s="117">
        <f t="shared" si="2"/>
        <v>0.12305965962221807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232</v>
      </c>
      <c r="W32" s="116">
        <v>286</v>
      </c>
      <c r="X32" s="116">
        <v>292</v>
      </c>
      <c r="Y32" s="112">
        <v>296</v>
      </c>
      <c r="Z32" s="112">
        <v>371</v>
      </c>
      <c r="AB32" s="117">
        <f t="shared" si="2"/>
        <v>2.3128233900629635E-2</v>
      </c>
    </row>
    <row r="33" spans="19:32" x14ac:dyDescent="0.25">
      <c r="S33" s="115" t="s">
        <v>78</v>
      </c>
      <c r="T33" s="115"/>
      <c r="U33" s="116"/>
      <c r="V33" s="116">
        <v>303</v>
      </c>
      <c r="W33" s="116">
        <v>335</v>
      </c>
      <c r="X33" s="116">
        <v>378</v>
      </c>
      <c r="Y33" s="112">
        <v>403</v>
      </c>
      <c r="Z33" s="112">
        <v>454</v>
      </c>
      <c r="AB33" s="117">
        <f t="shared" si="2"/>
        <v>2.8302474908048127E-2</v>
      </c>
    </row>
    <row r="34" spans="19:32" x14ac:dyDescent="0.25">
      <c r="S34" s="118" t="s">
        <v>53</v>
      </c>
      <c r="T34" s="118"/>
      <c r="U34" s="119"/>
      <c r="V34" s="119">
        <v>14578</v>
      </c>
      <c r="W34" s="119">
        <v>14833</v>
      </c>
      <c r="X34" s="119">
        <v>14998</v>
      </c>
      <c r="Y34" s="120">
        <v>15324</v>
      </c>
      <c r="Z34" s="120">
        <v>16041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8106</v>
      </c>
      <c r="W37" s="112">
        <v>7814</v>
      </c>
      <c r="X37" s="112">
        <v>8287</v>
      </c>
      <c r="Y37" s="112">
        <v>8386</v>
      </c>
      <c r="Z37" s="112">
        <v>8581</v>
      </c>
      <c r="AB37" s="132">
        <f>Z37/Z40*100</f>
        <v>81.661591168633421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1634</v>
      </c>
      <c r="W38" s="112">
        <v>1814</v>
      </c>
      <c r="X38" s="112">
        <v>1858</v>
      </c>
      <c r="Y38" s="112">
        <v>1803</v>
      </c>
      <c r="Z38" s="112">
        <v>1927</v>
      </c>
      <c r="AB38" s="132">
        <f>Z38/Z40*100</f>
        <v>18.338408831366579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9740</v>
      </c>
      <c r="W40" s="112">
        <v>9628</v>
      </c>
      <c r="X40" s="112">
        <v>10145</v>
      </c>
      <c r="Y40" s="112">
        <v>10189</v>
      </c>
      <c r="Z40" s="112">
        <v>10508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4</v>
      </c>
      <c r="X44" s="112">
        <v>6</v>
      </c>
      <c r="Y44" s="112">
        <v>1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165</v>
      </c>
      <c r="W45" s="112">
        <v>173</v>
      </c>
      <c r="X45" s="112">
        <v>223</v>
      </c>
      <c r="Y45" s="112">
        <v>247</v>
      </c>
      <c r="Z45" s="112">
        <v>263</v>
      </c>
    </row>
    <row r="46" spans="19:32" x14ac:dyDescent="0.25">
      <c r="S46" s="115" t="s">
        <v>38</v>
      </c>
      <c r="T46" s="115"/>
      <c r="U46" s="112"/>
      <c r="V46" s="112">
        <v>526</v>
      </c>
      <c r="W46" s="112">
        <v>469</v>
      </c>
      <c r="X46" s="112">
        <v>449</v>
      </c>
      <c r="Y46" s="112">
        <v>508</v>
      </c>
      <c r="Z46" s="112">
        <v>515</v>
      </c>
    </row>
    <row r="47" spans="19:32" x14ac:dyDescent="0.25">
      <c r="S47" s="115" t="s">
        <v>39</v>
      </c>
      <c r="T47" s="115"/>
      <c r="U47" s="112"/>
      <c r="V47" s="112">
        <v>663</v>
      </c>
      <c r="W47" s="112">
        <v>719</v>
      </c>
      <c r="X47" s="112">
        <v>665</v>
      </c>
      <c r="Y47" s="112">
        <v>635</v>
      </c>
      <c r="Z47" s="112">
        <v>661</v>
      </c>
    </row>
    <row r="48" spans="19:32" x14ac:dyDescent="0.25">
      <c r="S48" s="115" t="s">
        <v>40</v>
      </c>
      <c r="T48" s="115"/>
      <c r="U48" s="112"/>
      <c r="V48" s="112">
        <v>815</v>
      </c>
      <c r="W48" s="112">
        <v>867</v>
      </c>
      <c r="X48" s="112">
        <v>878</v>
      </c>
      <c r="Y48" s="112">
        <v>792</v>
      </c>
      <c r="Z48" s="112">
        <v>724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579</v>
      </c>
      <c r="W49" s="112">
        <v>622</v>
      </c>
      <c r="X49" s="112">
        <v>698</v>
      </c>
      <c r="Y49" s="112">
        <v>724</v>
      </c>
      <c r="Z49" s="112">
        <v>770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Moyne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564</v>
      </c>
      <c r="W50" s="112">
        <v>596</v>
      </c>
      <c r="X50" s="112">
        <v>606</v>
      </c>
      <c r="Y50" s="112">
        <v>698</v>
      </c>
      <c r="Z50" s="112">
        <v>673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654</v>
      </c>
      <c r="W51" s="112">
        <v>612</v>
      </c>
      <c r="X51" s="112">
        <v>586</v>
      </c>
      <c r="Y51" s="112">
        <v>577</v>
      </c>
      <c r="Z51" s="112">
        <v>617</v>
      </c>
    </row>
    <row r="52" spans="1:26" ht="15" customHeight="1" x14ac:dyDescent="0.25">
      <c r="S52" s="115" t="s">
        <v>44</v>
      </c>
      <c r="T52" s="115"/>
      <c r="U52" s="112"/>
      <c r="V52" s="112">
        <v>646</v>
      </c>
      <c r="W52" s="112">
        <v>674</v>
      </c>
      <c r="X52" s="112">
        <v>680</v>
      </c>
      <c r="Y52" s="112">
        <v>658</v>
      </c>
      <c r="Z52" s="112">
        <v>686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671</v>
      </c>
      <c r="W53" s="112">
        <v>655</v>
      </c>
      <c r="X53" s="112">
        <v>690</v>
      </c>
      <c r="Y53" s="112">
        <v>687</v>
      </c>
      <c r="Z53" s="112">
        <v>681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742</v>
      </c>
      <c r="W54" s="112">
        <v>723</v>
      </c>
      <c r="X54" s="112">
        <v>675</v>
      </c>
      <c r="Y54" s="112">
        <v>654</v>
      </c>
      <c r="Z54" s="112">
        <v>616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641</v>
      </c>
      <c r="W55" s="112">
        <v>612</v>
      </c>
      <c r="X55" s="112">
        <v>601</v>
      </c>
      <c r="Y55" s="112">
        <v>645</v>
      </c>
      <c r="Z55" s="112">
        <v>663</v>
      </c>
    </row>
    <row r="56" spans="1:26" ht="15" customHeight="1" x14ac:dyDescent="0.25">
      <c r="S56" s="115" t="s">
        <v>48</v>
      </c>
      <c r="T56" s="115"/>
      <c r="U56" s="112"/>
      <c r="V56" s="112">
        <v>387</v>
      </c>
      <c r="W56" s="112">
        <v>379</v>
      </c>
      <c r="X56" s="112">
        <v>424</v>
      </c>
      <c r="Y56" s="112">
        <v>450</v>
      </c>
      <c r="Z56" s="112">
        <v>467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194</v>
      </c>
      <c r="W57" s="112">
        <v>205</v>
      </c>
      <c r="X57" s="112">
        <v>238</v>
      </c>
      <c r="Y57" s="112">
        <v>231</v>
      </c>
      <c r="Z57" s="112">
        <v>268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65</v>
      </c>
      <c r="W58" s="112">
        <v>75</v>
      </c>
      <c r="X58" s="112">
        <v>87</v>
      </c>
      <c r="Y58" s="112">
        <v>98</v>
      </c>
      <c r="Z58" s="112">
        <v>103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55</v>
      </c>
      <c r="W59" s="112">
        <v>40</v>
      </c>
      <c r="X59" s="112">
        <v>42</v>
      </c>
      <c r="Y59" s="112">
        <v>48</v>
      </c>
      <c r="Z59" s="112">
        <v>48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28</v>
      </c>
      <c r="W60" s="112">
        <v>28</v>
      </c>
      <c r="X60" s="112">
        <v>33</v>
      </c>
      <c r="Y60" s="112">
        <v>33</v>
      </c>
      <c r="Z60" s="112">
        <v>41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7407</v>
      </c>
      <c r="W61" s="112">
        <v>7442</v>
      </c>
      <c r="X61" s="112">
        <v>7576</v>
      </c>
      <c r="Y61" s="112">
        <v>7686</v>
      </c>
      <c r="Z61" s="112">
        <v>7794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12</v>
      </c>
      <c r="X63" s="112">
        <v>5</v>
      </c>
      <c r="Y63" s="112">
        <v>10</v>
      </c>
      <c r="Z63" s="112">
        <v>11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167</v>
      </c>
      <c r="W64" s="112">
        <v>172</v>
      </c>
      <c r="X64" s="112">
        <v>252</v>
      </c>
      <c r="Y64" s="112">
        <v>256</v>
      </c>
      <c r="Z64" s="112">
        <v>332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Moyne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501</v>
      </c>
      <c r="W65" s="112">
        <v>532</v>
      </c>
      <c r="X65" s="112">
        <v>537</v>
      </c>
      <c r="Y65" s="112">
        <v>542</v>
      </c>
      <c r="Z65" s="112">
        <v>578</v>
      </c>
    </row>
    <row r="66" spans="1:26" x14ac:dyDescent="0.25">
      <c r="S66" s="115" t="s">
        <v>39</v>
      </c>
      <c r="T66" s="115"/>
      <c r="U66" s="112"/>
      <c r="V66" s="112">
        <v>664</v>
      </c>
      <c r="W66" s="112">
        <v>695</v>
      </c>
      <c r="X66" s="112">
        <v>612</v>
      </c>
      <c r="Y66" s="112">
        <v>665</v>
      </c>
      <c r="Z66" s="112">
        <v>777</v>
      </c>
    </row>
    <row r="67" spans="1:26" x14ac:dyDescent="0.25">
      <c r="S67" s="115" t="s">
        <v>40</v>
      </c>
      <c r="T67" s="115"/>
      <c r="U67" s="112"/>
      <c r="V67" s="112">
        <v>691</v>
      </c>
      <c r="W67" s="112">
        <v>734</v>
      </c>
      <c r="X67" s="112">
        <v>730</v>
      </c>
      <c r="Y67" s="112">
        <v>748</v>
      </c>
      <c r="Z67" s="112">
        <v>756</v>
      </c>
    </row>
    <row r="68" spans="1:26" x14ac:dyDescent="0.25">
      <c r="S68" s="115" t="s">
        <v>41</v>
      </c>
      <c r="T68" s="115"/>
      <c r="U68" s="112"/>
      <c r="V68" s="112">
        <v>613</v>
      </c>
      <c r="W68" s="112">
        <v>661</v>
      </c>
      <c r="X68" s="112">
        <v>627</v>
      </c>
      <c r="Y68" s="112">
        <v>647</v>
      </c>
      <c r="Z68" s="112">
        <v>679</v>
      </c>
    </row>
    <row r="69" spans="1:26" x14ac:dyDescent="0.25">
      <c r="S69" s="115" t="s">
        <v>42</v>
      </c>
      <c r="T69" s="115"/>
      <c r="U69" s="112"/>
      <c r="V69" s="112">
        <v>567</v>
      </c>
      <c r="W69" s="112">
        <v>604</v>
      </c>
      <c r="X69" s="112">
        <v>610</v>
      </c>
      <c r="Y69" s="112">
        <v>688</v>
      </c>
      <c r="Z69" s="112">
        <v>737</v>
      </c>
    </row>
    <row r="70" spans="1:26" x14ac:dyDescent="0.25">
      <c r="S70" s="115" t="s">
        <v>43</v>
      </c>
      <c r="T70" s="115"/>
      <c r="U70" s="112"/>
      <c r="V70" s="112">
        <v>641</v>
      </c>
      <c r="W70" s="112">
        <v>626</v>
      </c>
      <c r="X70" s="112">
        <v>646</v>
      </c>
      <c r="Y70" s="112">
        <v>687</v>
      </c>
      <c r="Z70" s="112">
        <v>667</v>
      </c>
    </row>
    <row r="71" spans="1:26" x14ac:dyDescent="0.25">
      <c r="S71" s="115" t="s">
        <v>44</v>
      </c>
      <c r="T71" s="115"/>
      <c r="U71" s="112"/>
      <c r="V71" s="112">
        <v>787</v>
      </c>
      <c r="W71" s="112">
        <v>779</v>
      </c>
      <c r="X71" s="112">
        <v>734</v>
      </c>
      <c r="Y71" s="112">
        <v>707</v>
      </c>
      <c r="Z71" s="112">
        <v>772</v>
      </c>
    </row>
    <row r="72" spans="1:26" x14ac:dyDescent="0.25">
      <c r="S72" s="115" t="s">
        <v>45</v>
      </c>
      <c r="T72" s="115"/>
      <c r="U72" s="112"/>
      <c r="V72" s="112">
        <v>799</v>
      </c>
      <c r="W72" s="112">
        <v>819</v>
      </c>
      <c r="X72" s="112">
        <v>839</v>
      </c>
      <c r="Y72" s="112">
        <v>781</v>
      </c>
      <c r="Z72" s="112">
        <v>838</v>
      </c>
    </row>
    <row r="73" spans="1:26" x14ac:dyDescent="0.25">
      <c r="S73" s="115" t="s">
        <v>46</v>
      </c>
      <c r="T73" s="115"/>
      <c r="U73" s="112"/>
      <c r="V73" s="112">
        <v>701</v>
      </c>
      <c r="W73" s="112">
        <v>717</v>
      </c>
      <c r="X73" s="112">
        <v>736</v>
      </c>
      <c r="Y73" s="112">
        <v>774</v>
      </c>
      <c r="Z73" s="112">
        <v>767</v>
      </c>
    </row>
    <row r="74" spans="1:26" x14ac:dyDescent="0.25">
      <c r="S74" s="115" t="s">
        <v>47</v>
      </c>
      <c r="T74" s="115"/>
      <c r="U74" s="112"/>
      <c r="V74" s="112">
        <v>527</v>
      </c>
      <c r="W74" s="112">
        <v>546</v>
      </c>
      <c r="X74" s="112">
        <v>549</v>
      </c>
      <c r="Y74" s="112">
        <v>570</v>
      </c>
      <c r="Z74" s="112">
        <v>662</v>
      </c>
    </row>
    <row r="75" spans="1:26" x14ac:dyDescent="0.25">
      <c r="S75" s="115" t="s">
        <v>48</v>
      </c>
      <c r="T75" s="115"/>
      <c r="U75" s="112"/>
      <c r="V75" s="112">
        <v>270</v>
      </c>
      <c r="W75" s="112">
        <v>268</v>
      </c>
      <c r="X75" s="112">
        <v>290</v>
      </c>
      <c r="Y75" s="112">
        <v>298</v>
      </c>
      <c r="Z75" s="112">
        <v>375</v>
      </c>
    </row>
    <row r="76" spans="1:26" x14ac:dyDescent="0.25">
      <c r="S76" s="115" t="s">
        <v>49</v>
      </c>
      <c r="T76" s="115"/>
      <c r="U76" s="112"/>
      <c r="V76" s="112">
        <v>114</v>
      </c>
      <c r="W76" s="112">
        <v>120</v>
      </c>
      <c r="X76" s="112">
        <v>133</v>
      </c>
      <c r="Y76" s="112">
        <v>147</v>
      </c>
      <c r="Z76" s="112">
        <v>150</v>
      </c>
    </row>
    <row r="77" spans="1:26" x14ac:dyDescent="0.25">
      <c r="S77" s="115" t="s">
        <v>50</v>
      </c>
      <c r="T77" s="115"/>
      <c r="U77" s="112"/>
      <c r="V77" s="112">
        <v>57</v>
      </c>
      <c r="W77" s="112">
        <v>50</v>
      </c>
      <c r="X77" s="112">
        <v>54</v>
      </c>
      <c r="Y77" s="112">
        <v>53</v>
      </c>
      <c r="Z77" s="112">
        <v>80</v>
      </c>
    </row>
    <row r="78" spans="1:26" x14ac:dyDescent="0.25">
      <c r="S78" s="115" t="s">
        <v>51</v>
      </c>
      <c r="T78" s="115"/>
      <c r="U78" s="112"/>
      <c r="V78" s="112">
        <v>28</v>
      </c>
      <c r="W78" s="112">
        <v>30</v>
      </c>
      <c r="X78" s="112">
        <v>25</v>
      </c>
      <c r="Y78" s="112">
        <v>29</v>
      </c>
      <c r="Z78" s="112">
        <v>34</v>
      </c>
    </row>
    <row r="79" spans="1:26" x14ac:dyDescent="0.25">
      <c r="S79" s="115" t="s">
        <v>52</v>
      </c>
      <c r="T79" s="115"/>
      <c r="U79" s="112"/>
      <c r="V79" s="112">
        <v>31</v>
      </c>
      <c r="W79" s="112">
        <v>30</v>
      </c>
      <c r="X79" s="112">
        <v>28</v>
      </c>
      <c r="Y79" s="112">
        <v>28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7168</v>
      </c>
      <c r="W80" s="112">
        <v>7393</v>
      </c>
      <c r="X80" s="112">
        <v>7418</v>
      </c>
      <c r="Y80" s="112">
        <v>7630</v>
      </c>
      <c r="Z80" s="112">
        <v>8234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Moyne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469</v>
      </c>
      <c r="W83" s="112">
        <v>481</v>
      </c>
      <c r="X83" s="112">
        <v>472</v>
      </c>
      <c r="Y83" s="112">
        <v>482</v>
      </c>
      <c r="Z83" s="112">
        <v>489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379</v>
      </c>
      <c r="W84" s="112">
        <v>385</v>
      </c>
      <c r="X84" s="112">
        <v>413</v>
      </c>
      <c r="Y84" s="112">
        <v>392</v>
      </c>
      <c r="Z84" s="112">
        <v>416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733</v>
      </c>
      <c r="W85" s="112">
        <v>761</v>
      </c>
      <c r="X85" s="112">
        <v>773</v>
      </c>
      <c r="Y85" s="112">
        <v>847</v>
      </c>
      <c r="Z85" s="112">
        <v>847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16,041</v>
      </c>
      <c r="D86" s="96">
        <f t="shared" ref="D86:D91" si="4">AD4</f>
        <v>4.6789350039154298E-2</v>
      </c>
      <c r="E86" s="97">
        <f t="shared" ref="E86:E91" si="5">AD4</f>
        <v>4.6789350039154298E-2</v>
      </c>
      <c r="F86" s="96">
        <f t="shared" ref="F86:F91" si="6">AF4</f>
        <v>0.1003567018795446</v>
      </c>
      <c r="G86" s="97">
        <f t="shared" ref="G86:G91" si="7">AF4</f>
        <v>0.1003567018795446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181</v>
      </c>
      <c r="W86" s="112">
        <v>182</v>
      </c>
      <c r="X86" s="112">
        <v>197</v>
      </c>
      <c r="Y86" s="112">
        <v>198</v>
      </c>
      <c r="Z86" s="112">
        <v>212</v>
      </c>
    </row>
    <row r="87" spans="1:30" ht="15" customHeight="1" x14ac:dyDescent="0.25">
      <c r="A87" s="98" t="s">
        <v>4</v>
      </c>
      <c r="B87" s="49"/>
      <c r="C87" s="57" t="str">
        <f t="shared" si="3"/>
        <v>7,792</v>
      </c>
      <c r="D87" s="96">
        <f t="shared" si="4"/>
        <v>1.3791308873276176E-2</v>
      </c>
      <c r="E87" s="97">
        <f t="shared" si="5"/>
        <v>1.3791308873276176E-2</v>
      </c>
      <c r="F87" s="96">
        <f t="shared" si="6"/>
        <v>5.1693885814549922E-2</v>
      </c>
      <c r="G87" s="97">
        <f t="shared" si="7"/>
        <v>5.1693885814549922E-2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118</v>
      </c>
      <c r="W87" s="112">
        <v>122</v>
      </c>
      <c r="X87" s="112">
        <v>102</v>
      </c>
      <c r="Y87" s="112">
        <v>99</v>
      </c>
      <c r="Z87" s="112">
        <v>105</v>
      </c>
    </row>
    <row r="88" spans="1:30" ht="15" customHeight="1" x14ac:dyDescent="0.25">
      <c r="A88" s="98" t="s">
        <v>5</v>
      </c>
      <c r="B88" s="49"/>
      <c r="C88" s="57" t="str">
        <f t="shared" si="3"/>
        <v>8,238</v>
      </c>
      <c r="D88" s="96">
        <f t="shared" si="4"/>
        <v>7.9685452162516324E-2</v>
      </c>
      <c r="E88" s="97">
        <f t="shared" si="5"/>
        <v>7.9685452162516324E-2</v>
      </c>
      <c r="F88" s="96">
        <f t="shared" si="6"/>
        <v>0.14831335377753008</v>
      </c>
      <c r="G88" s="97">
        <f t="shared" si="7"/>
        <v>0.14831335377753008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162</v>
      </c>
      <c r="W88" s="112">
        <v>166</v>
      </c>
      <c r="X88" s="112">
        <v>184</v>
      </c>
      <c r="Y88" s="112">
        <v>185</v>
      </c>
      <c r="Z88" s="112">
        <v>201</v>
      </c>
    </row>
    <row r="89" spans="1:30" ht="15" customHeight="1" x14ac:dyDescent="0.25">
      <c r="A89" s="49" t="s">
        <v>6</v>
      </c>
      <c r="B89" s="49"/>
      <c r="C89" s="57" t="str">
        <f t="shared" si="3"/>
        <v>10,512</v>
      </c>
      <c r="D89" s="96">
        <f t="shared" si="4"/>
        <v>3.1498380924344982E-2</v>
      </c>
      <c r="E89" s="97">
        <f t="shared" si="5"/>
        <v>3.1498380924344982E-2</v>
      </c>
      <c r="F89" s="96">
        <f t="shared" si="6"/>
        <v>7.9482439926062742E-2</v>
      </c>
      <c r="G89" s="97">
        <f t="shared" si="7"/>
        <v>7.9482439926062742E-2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448</v>
      </c>
      <c r="W89" s="112">
        <v>435</v>
      </c>
      <c r="X89" s="112">
        <v>454</v>
      </c>
      <c r="Y89" s="112">
        <v>450</v>
      </c>
      <c r="Z89" s="112">
        <v>458</v>
      </c>
    </row>
    <row r="90" spans="1:30" ht="15" customHeight="1" x14ac:dyDescent="0.25">
      <c r="A90" s="49" t="s">
        <v>96</v>
      </c>
      <c r="B90" s="49"/>
      <c r="C90" s="57" t="str">
        <f t="shared" si="3"/>
        <v>$37,446</v>
      </c>
      <c r="D90" s="96">
        <f t="shared" si="4"/>
        <v>2.0655800261665913E-2</v>
      </c>
      <c r="E90" s="97">
        <f t="shared" si="5"/>
        <v>2.0655800261665913E-2</v>
      </c>
      <c r="F90" s="96">
        <f t="shared" si="6"/>
        <v>0.11472334360263425</v>
      </c>
      <c r="G90" s="97">
        <f t="shared" si="7"/>
        <v>0.11472334360263425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820</v>
      </c>
      <c r="W90" s="112">
        <v>817</v>
      </c>
      <c r="X90" s="112">
        <v>879</v>
      </c>
      <c r="Y90" s="112">
        <v>842</v>
      </c>
      <c r="Z90" s="112">
        <v>882</v>
      </c>
    </row>
    <row r="91" spans="1:30" ht="15" customHeight="1" x14ac:dyDescent="0.25">
      <c r="A91" s="49" t="s">
        <v>7</v>
      </c>
      <c r="B91" s="49"/>
      <c r="C91" s="57" t="str">
        <f t="shared" si="3"/>
        <v>$629.8 mil</v>
      </c>
      <c r="D91" s="96">
        <f t="shared" si="4"/>
        <v>9.9060196702947412E-2</v>
      </c>
      <c r="E91" s="97">
        <f t="shared" si="5"/>
        <v>9.9060196702947412E-2</v>
      </c>
      <c r="F91" s="96">
        <f t="shared" si="6"/>
        <v>0.36802520782867587</v>
      </c>
      <c r="G91" s="97">
        <f t="shared" si="7"/>
        <v>0.36802520782867587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5042</v>
      </c>
      <c r="W91" s="112">
        <v>4943</v>
      </c>
      <c r="X91" s="112">
        <v>5220</v>
      </c>
      <c r="Y91" s="112">
        <v>5235</v>
      </c>
      <c r="Z91" s="112">
        <v>5348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290</v>
      </c>
      <c r="W93" s="112">
        <v>291</v>
      </c>
      <c r="X93" s="112">
        <v>344</v>
      </c>
      <c r="Y93" s="112">
        <v>347</v>
      </c>
      <c r="Z93" s="112">
        <v>358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938</v>
      </c>
      <c r="W94" s="112">
        <v>948</v>
      </c>
      <c r="X94" s="112">
        <v>987</v>
      </c>
      <c r="Y94" s="112">
        <v>1010</v>
      </c>
      <c r="Z94" s="112">
        <v>1039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179</v>
      </c>
      <c r="W95" s="112">
        <v>173</v>
      </c>
      <c r="X95" s="112">
        <v>175</v>
      </c>
      <c r="Y95" s="112">
        <v>169</v>
      </c>
      <c r="Z95" s="112">
        <v>174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626</v>
      </c>
      <c r="W96" s="112">
        <v>637</v>
      </c>
      <c r="X96" s="112">
        <v>642</v>
      </c>
      <c r="Y96" s="112">
        <v>696</v>
      </c>
      <c r="Z96" s="112">
        <v>740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613</v>
      </c>
      <c r="W97" s="112">
        <v>618</v>
      </c>
      <c r="X97" s="112">
        <v>615</v>
      </c>
      <c r="Y97" s="112">
        <v>598</v>
      </c>
      <c r="Z97" s="112">
        <v>633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388</v>
      </c>
      <c r="W98" s="112">
        <v>395</v>
      </c>
      <c r="X98" s="112">
        <v>388</v>
      </c>
      <c r="Y98" s="112">
        <v>394</v>
      </c>
      <c r="Z98" s="112">
        <v>433</v>
      </c>
    </row>
    <row r="99" spans="1:32" ht="15" customHeight="1" x14ac:dyDescent="0.25">
      <c r="S99" s="115" t="s">
        <v>197</v>
      </c>
      <c r="T99" s="115"/>
      <c r="U99" s="112"/>
      <c r="V99" s="112">
        <v>29</v>
      </c>
      <c r="W99" s="112">
        <v>40</v>
      </c>
      <c r="X99" s="112">
        <v>46</v>
      </c>
      <c r="Y99" s="112">
        <v>37</v>
      </c>
      <c r="Z99" s="112">
        <v>44</v>
      </c>
    </row>
    <row r="100" spans="1:32" ht="15" customHeight="1" x14ac:dyDescent="0.25">
      <c r="S100" s="115" t="s">
        <v>58</v>
      </c>
      <c r="T100" s="115"/>
      <c r="U100" s="112"/>
      <c r="V100" s="112">
        <v>429</v>
      </c>
      <c r="W100" s="112">
        <v>459</v>
      </c>
      <c r="X100" s="112">
        <v>484</v>
      </c>
      <c r="Y100" s="112">
        <v>487</v>
      </c>
      <c r="Z100" s="112">
        <v>507</v>
      </c>
    </row>
    <row r="101" spans="1:32" x14ac:dyDescent="0.25">
      <c r="A101" s="18"/>
      <c r="S101" s="118" t="s">
        <v>53</v>
      </c>
      <c r="T101" s="118"/>
      <c r="U101" s="112"/>
      <c r="V101" s="112">
        <v>4702</v>
      </c>
      <c r="W101" s="112">
        <v>4683</v>
      </c>
      <c r="X101" s="112">
        <v>4922</v>
      </c>
      <c r="Y101" s="112">
        <v>4951</v>
      </c>
      <c r="Z101" s="112">
        <v>5154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8990</v>
      </c>
      <c r="W104" s="112">
        <v>9408</v>
      </c>
      <c r="X104" s="112">
        <v>9784</v>
      </c>
      <c r="Y104" s="112">
        <v>9944</v>
      </c>
      <c r="Z104" s="112">
        <v>10638</v>
      </c>
      <c r="AB104" s="109" t="str">
        <f>TEXT(Z104,"###,###")</f>
        <v>10,638</v>
      </c>
      <c r="AD104" s="130">
        <f>Z104/($Z$4)*100</f>
        <v>66.317561249298677</v>
      </c>
      <c r="AF104" s="109"/>
    </row>
    <row r="105" spans="1:32" x14ac:dyDescent="0.25">
      <c r="S105" s="115" t="s">
        <v>17</v>
      </c>
      <c r="T105" s="115"/>
      <c r="U105" s="112"/>
      <c r="V105" s="112">
        <v>2432</v>
      </c>
      <c r="W105" s="112">
        <v>2676</v>
      </c>
      <c r="X105" s="112">
        <v>2613</v>
      </c>
      <c r="Y105" s="112">
        <v>2637</v>
      </c>
      <c r="Z105" s="112">
        <v>2616</v>
      </c>
      <c r="AB105" s="109" t="str">
        <f>TEXT(Z105,"###,###")</f>
        <v>2,616</v>
      </c>
      <c r="AD105" s="130">
        <f>Z105/($Z$4)*100</f>
        <v>16.308210211333456</v>
      </c>
      <c r="AF105" s="109"/>
    </row>
    <row r="106" spans="1:32" x14ac:dyDescent="0.25">
      <c r="S106" s="118" t="s">
        <v>53</v>
      </c>
      <c r="T106" s="118"/>
      <c r="U106" s="120"/>
      <c r="V106" s="120">
        <v>11422</v>
      </c>
      <c r="W106" s="120">
        <v>12084</v>
      </c>
      <c r="X106" s="120">
        <v>12397</v>
      </c>
      <c r="Y106" s="120">
        <v>12581</v>
      </c>
      <c r="Z106" s="120">
        <v>13254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2949</v>
      </c>
      <c r="W108" s="112">
        <v>2695</v>
      </c>
      <c r="X108" s="112">
        <v>2723</v>
      </c>
      <c r="Y108" s="112">
        <v>2873</v>
      </c>
      <c r="Z108" s="112">
        <v>2879</v>
      </c>
      <c r="AB108" s="109" t="str">
        <f>TEXT(Z108,"###,###")</f>
        <v>2,879</v>
      </c>
      <c r="AD108" s="130">
        <f>Z108/($Z$4)*100</f>
        <v>17.947758867901005</v>
      </c>
      <c r="AF108" s="109"/>
    </row>
    <row r="109" spans="1:32" x14ac:dyDescent="0.25">
      <c r="S109" s="115" t="s">
        <v>20</v>
      </c>
      <c r="T109" s="115"/>
      <c r="U109" s="112"/>
      <c r="V109" s="112">
        <v>2363</v>
      </c>
      <c r="W109" s="112">
        <v>2478</v>
      </c>
      <c r="X109" s="112">
        <v>2758</v>
      </c>
      <c r="Y109" s="112">
        <v>2958</v>
      </c>
      <c r="Z109" s="112">
        <v>3053</v>
      </c>
      <c r="AB109" s="109" t="str">
        <f>TEXT(Z109,"###,###")</f>
        <v>3,053</v>
      </c>
      <c r="AD109" s="130">
        <f>Z109/($Z$4)*100</f>
        <v>19.032479271865842</v>
      </c>
      <c r="AF109" s="109"/>
    </row>
    <row r="110" spans="1:32" x14ac:dyDescent="0.25">
      <c r="S110" s="115" t="s">
        <v>21</v>
      </c>
      <c r="T110" s="115"/>
      <c r="U110" s="112"/>
      <c r="V110" s="112">
        <v>2561</v>
      </c>
      <c r="W110" s="112">
        <v>2976</v>
      </c>
      <c r="X110" s="112">
        <v>2912</v>
      </c>
      <c r="Y110" s="112">
        <v>2979</v>
      </c>
      <c r="Z110" s="112">
        <v>2889</v>
      </c>
      <c r="AB110" s="109" t="str">
        <f>TEXT(Z110,"###,###")</f>
        <v>2,889</v>
      </c>
      <c r="AD110" s="130">
        <f>Z110/($Z$4)*100</f>
        <v>18.010099121002433</v>
      </c>
      <c r="AF110" s="109"/>
    </row>
    <row r="111" spans="1:32" x14ac:dyDescent="0.25">
      <c r="S111" s="115" t="s">
        <v>22</v>
      </c>
      <c r="T111" s="115"/>
      <c r="U111" s="112"/>
      <c r="V111" s="112">
        <v>3699</v>
      </c>
      <c r="W111" s="112">
        <v>3850</v>
      </c>
      <c r="X111" s="112">
        <v>3790</v>
      </c>
      <c r="Y111" s="112">
        <v>3771</v>
      </c>
      <c r="Z111" s="112">
        <v>4435</v>
      </c>
      <c r="AB111" s="109" t="str">
        <f>TEXT(Z111,"###,###")</f>
        <v>4,435</v>
      </c>
      <c r="AD111" s="130">
        <f>Z111/($Z$4)*100</f>
        <v>27.647902250483135</v>
      </c>
      <c r="AF111" s="109"/>
    </row>
    <row r="112" spans="1:32" x14ac:dyDescent="0.25">
      <c r="S112" s="118" t="s">
        <v>53</v>
      </c>
      <c r="T112" s="118"/>
      <c r="U112" s="112"/>
      <c r="V112" s="112">
        <v>14579</v>
      </c>
      <c r="W112" s="112">
        <v>14834</v>
      </c>
      <c r="X112" s="112">
        <v>14997</v>
      </c>
      <c r="Y112" s="112">
        <v>15324</v>
      </c>
      <c r="Z112" s="112">
        <v>16040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44.23</v>
      </c>
      <c r="W118" s="131">
        <v>43.86</v>
      </c>
      <c r="X118" s="131">
        <v>43.98</v>
      </c>
      <c r="Y118" s="131">
        <v>44.23</v>
      </c>
      <c r="Z118" s="131">
        <v>44.28</v>
      </c>
      <c r="AB118" s="109" t="str">
        <f>TEXT(Z118,"##.0")</f>
        <v>44.3</v>
      </c>
    </row>
    <row r="120" spans="19:32" x14ac:dyDescent="0.25">
      <c r="S120" s="101" t="s">
        <v>98</v>
      </c>
      <c r="T120" s="112"/>
      <c r="U120" s="112"/>
      <c r="V120" s="112">
        <v>6464</v>
      </c>
      <c r="W120" s="112">
        <v>6594</v>
      </c>
      <c r="X120" s="112">
        <v>6882</v>
      </c>
      <c r="Y120" s="112">
        <v>6904</v>
      </c>
      <c r="Z120" s="112">
        <v>7148</v>
      </c>
      <c r="AB120" s="109" t="str">
        <f>TEXT(Z120,"###,###")</f>
        <v>7,148</v>
      </c>
    </row>
    <row r="121" spans="19:32" x14ac:dyDescent="0.25">
      <c r="S121" s="101" t="s">
        <v>99</v>
      </c>
      <c r="T121" s="112"/>
      <c r="U121" s="112"/>
      <c r="V121" s="112">
        <v>2063</v>
      </c>
      <c r="W121" s="112">
        <v>1843</v>
      </c>
      <c r="X121" s="112">
        <v>2014</v>
      </c>
      <c r="Y121" s="112">
        <v>2021</v>
      </c>
      <c r="Z121" s="112">
        <v>2008</v>
      </c>
      <c r="AB121" s="109" t="str">
        <f>TEXT(Z121,"###,###")</f>
        <v>2,008</v>
      </c>
    </row>
    <row r="122" spans="19:32" x14ac:dyDescent="0.25">
      <c r="S122" s="101" t="s">
        <v>100</v>
      </c>
      <c r="T122" s="112"/>
      <c r="U122" s="112"/>
      <c r="V122" s="112">
        <v>1213</v>
      </c>
      <c r="W122" s="112">
        <v>1189</v>
      </c>
      <c r="X122" s="112">
        <v>1252</v>
      </c>
      <c r="Y122" s="112">
        <v>1270</v>
      </c>
      <c r="Z122" s="112">
        <v>1357</v>
      </c>
      <c r="AB122" s="109" t="str">
        <f>TEXT(Z122,"###,###")</f>
        <v>1,357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7677</v>
      </c>
      <c r="W124" s="112">
        <v>7783</v>
      </c>
      <c r="X124" s="112">
        <v>8134</v>
      </c>
      <c r="Y124" s="112">
        <v>8174</v>
      </c>
      <c r="Z124" s="112">
        <v>8505</v>
      </c>
      <c r="AB124" s="109" t="str">
        <f>TEXT(Z124,"###,###")</f>
        <v>8,505</v>
      </c>
      <c r="AD124" s="127">
        <f>Z124/$Z$7*100</f>
        <v>80.907534246575338</v>
      </c>
    </row>
    <row r="125" spans="19:32" x14ac:dyDescent="0.25">
      <c r="S125" s="101" t="s">
        <v>102</v>
      </c>
      <c r="T125" s="112"/>
      <c r="U125" s="112"/>
      <c r="V125" s="112">
        <v>3276</v>
      </c>
      <c r="W125" s="112">
        <v>3032</v>
      </c>
      <c r="X125" s="112">
        <v>3266</v>
      </c>
      <c r="Y125" s="112">
        <v>3291</v>
      </c>
      <c r="Z125" s="112">
        <v>3365</v>
      </c>
      <c r="AB125" s="109" t="str">
        <f>TEXT(Z125,"###,###")</f>
        <v>3,365</v>
      </c>
      <c r="AD125" s="127">
        <f>Z125/$Z$7*100</f>
        <v>32.011035007610353</v>
      </c>
    </row>
    <row r="127" spans="19:32" x14ac:dyDescent="0.25">
      <c r="S127" s="101" t="s">
        <v>103</v>
      </c>
      <c r="T127" s="112"/>
      <c r="U127" s="112"/>
      <c r="V127" s="112">
        <v>5041</v>
      </c>
      <c r="W127" s="112">
        <v>4947</v>
      </c>
      <c r="X127" s="112">
        <v>5220</v>
      </c>
      <c r="Y127" s="112">
        <v>5239</v>
      </c>
      <c r="Z127" s="112">
        <v>5345</v>
      </c>
      <c r="AB127" s="109" t="str">
        <f>TEXT(Z127,"###,###")</f>
        <v>5,345</v>
      </c>
      <c r="AD127" s="127">
        <f>Z127/$Z$7*100</f>
        <v>50.846651445966515</v>
      </c>
    </row>
    <row r="128" spans="19:32" x14ac:dyDescent="0.25">
      <c r="S128" s="101" t="s">
        <v>104</v>
      </c>
      <c r="T128" s="112"/>
      <c r="U128" s="112"/>
      <c r="V128" s="112">
        <v>4699</v>
      </c>
      <c r="W128" s="112">
        <v>4686</v>
      </c>
      <c r="X128" s="112">
        <v>4924</v>
      </c>
      <c r="Y128" s="112">
        <v>4952</v>
      </c>
      <c r="Z128" s="112">
        <v>5154</v>
      </c>
      <c r="AB128" s="109" t="str">
        <f>TEXT(Z128,"###,###")</f>
        <v>5,154</v>
      </c>
      <c r="AD128" s="127">
        <f>Z128/$Z$7*100</f>
        <v>49.029680365296798</v>
      </c>
    </row>
    <row r="130" spans="19:20" x14ac:dyDescent="0.25">
      <c r="S130" s="101" t="s">
        <v>280</v>
      </c>
      <c r="T130" s="127">
        <v>67.998477929984773</v>
      </c>
    </row>
    <row r="131" spans="19:20" x14ac:dyDescent="0.25">
      <c r="S131" s="101" t="s">
        <v>281</v>
      </c>
      <c r="T131" s="127">
        <v>19.101978691019784</v>
      </c>
    </row>
    <row r="132" spans="19:20" x14ac:dyDescent="0.25">
      <c r="S132" s="101" t="s">
        <v>282</v>
      </c>
      <c r="T132" s="127">
        <v>12.909056316590565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686053-FED6-47BA-AC66-C7EC736C53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A5EB7F7-6315-4B87-AA17-B682060D4B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8ABA5E-C74A-4D46-BD7E-86F52B5340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703DEED-8580-4E76-BE0A-13F398F1BC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6A42-DF6F-4A51-8C71-A9EA7280C80B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165</v>
      </c>
      <c r="T1" s="99"/>
      <c r="U1" s="99"/>
      <c r="V1" s="99"/>
      <c r="W1" s="99"/>
      <c r="X1" s="99"/>
      <c r="Y1" s="100" t="s">
        <v>253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165</v>
      </c>
      <c r="Y3" s="105" t="s">
        <v>253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8.56 Murrindindi,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10999</v>
      </c>
      <c r="W4" s="108">
        <v>10915</v>
      </c>
      <c r="X4" s="108">
        <v>11236</v>
      </c>
      <c r="Y4" s="108">
        <v>11673</v>
      </c>
      <c r="Z4" s="108">
        <v>12377</v>
      </c>
      <c r="AB4" s="109" t="str">
        <f>TEXT(Z4,"###,###")</f>
        <v>12,377</v>
      </c>
      <c r="AD4" s="110">
        <f>Z4/Y4-1</f>
        <v>6.0310117364859028E-2</v>
      </c>
      <c r="AF4" s="110">
        <f>Z4/V4-1</f>
        <v>0.12528411673788531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5551</v>
      </c>
      <c r="W5" s="108">
        <v>5501</v>
      </c>
      <c r="X5" s="108">
        <v>5650</v>
      </c>
      <c r="Y5" s="108">
        <v>5876</v>
      </c>
      <c r="Z5" s="108">
        <v>6086</v>
      </c>
      <c r="AB5" s="109" t="str">
        <f>TEXT(Z5,"###,###")</f>
        <v>6,086</v>
      </c>
      <c r="AD5" s="110">
        <f t="shared" ref="AD5:AD9" si="0">Z5/Y5-1</f>
        <v>3.5738597685500251E-2</v>
      </c>
      <c r="AF5" s="110">
        <f t="shared" ref="AF5:AF9" si="1">Z5/V5-1</f>
        <v>9.6379030805260335E-2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5448</v>
      </c>
      <c r="W6" s="108">
        <v>5415</v>
      </c>
      <c r="X6" s="108">
        <v>5582</v>
      </c>
      <c r="Y6" s="108">
        <v>5792</v>
      </c>
      <c r="Z6" s="108">
        <v>6282</v>
      </c>
      <c r="AB6" s="109" t="str">
        <f>TEXT(Z6,"###,###")</f>
        <v>6,282</v>
      </c>
      <c r="AD6" s="110">
        <f t="shared" si="0"/>
        <v>8.4599447513812098E-2</v>
      </c>
      <c r="AF6" s="110">
        <f t="shared" si="1"/>
        <v>0.15308370044052855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7854</v>
      </c>
      <c r="W7" s="108">
        <v>7752</v>
      </c>
      <c r="X7" s="108">
        <v>8073</v>
      </c>
      <c r="Y7" s="108">
        <v>8268</v>
      </c>
      <c r="Z7" s="108">
        <v>8510</v>
      </c>
      <c r="AB7" s="109" t="str">
        <f>TEXT(Z7,"###,###")</f>
        <v>8,510</v>
      </c>
      <c r="AD7" s="110">
        <f t="shared" si="0"/>
        <v>2.9269472665699015E-2</v>
      </c>
      <c r="AF7" s="110">
        <f t="shared" si="1"/>
        <v>8.3524318818436472E-2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12,377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8,510</v>
      </c>
      <c r="P8" s="67"/>
      <c r="S8" s="107" t="s">
        <v>83</v>
      </c>
      <c r="T8" s="108"/>
      <c r="U8" s="108"/>
      <c r="V8" s="108">
        <v>37768</v>
      </c>
      <c r="W8" s="108">
        <v>38100.19</v>
      </c>
      <c r="X8" s="108">
        <v>39238.43</v>
      </c>
      <c r="Y8" s="108">
        <v>42104.14</v>
      </c>
      <c r="Z8" s="108">
        <v>42674</v>
      </c>
      <c r="AB8" s="109" t="str">
        <f>TEXT(Z8,"$###,###")</f>
        <v>$42,674</v>
      </c>
      <c r="AD8" s="110">
        <f t="shared" si="0"/>
        <v>1.3534536033748656E-2</v>
      </c>
      <c r="AF8" s="110">
        <f t="shared" si="1"/>
        <v>0.12989832662571499</v>
      </c>
    </row>
    <row r="9" spans="1:32" x14ac:dyDescent="0.25">
      <c r="A9" s="30" t="s">
        <v>14</v>
      </c>
      <c r="B9" s="71"/>
      <c r="C9" s="72"/>
      <c r="D9" s="73">
        <f>AD104</f>
        <v>71.39048234628747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52.091656874265567</v>
      </c>
      <c r="P9" s="74" t="s">
        <v>84</v>
      </c>
      <c r="S9" s="107" t="s">
        <v>7</v>
      </c>
      <c r="T9" s="108"/>
      <c r="U9" s="108"/>
      <c r="V9" s="108">
        <v>365426118</v>
      </c>
      <c r="W9" s="108">
        <v>373326472</v>
      </c>
      <c r="X9" s="108">
        <v>404695544</v>
      </c>
      <c r="Y9" s="108">
        <v>436545434</v>
      </c>
      <c r="Z9" s="108">
        <v>467156274</v>
      </c>
      <c r="AB9" s="109" t="str">
        <f>TEXT(Z9/1000000,"$#,###.0")&amp;" mil"</f>
        <v>$467.2 mil</v>
      </c>
      <c r="AD9" s="110">
        <f t="shared" si="0"/>
        <v>7.0120628039829658E-2</v>
      </c>
      <c r="AF9" s="110">
        <f t="shared" si="1"/>
        <v>0.2783877533351351</v>
      </c>
    </row>
    <row r="10" spans="1:32" x14ac:dyDescent="0.25">
      <c r="A10" s="30" t="s">
        <v>17</v>
      </c>
      <c r="B10" s="71"/>
      <c r="C10" s="72"/>
      <c r="D10" s="73">
        <f>AD105</f>
        <v>17.306293932293769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47.732079905992947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75.111633372502936</v>
      </c>
      <c r="P11" s="74" t="s">
        <v>84</v>
      </c>
      <c r="S11" s="107" t="s">
        <v>29</v>
      </c>
      <c r="T11" s="112"/>
      <c r="U11" s="112"/>
      <c r="V11" s="112">
        <v>8987</v>
      </c>
      <c r="W11" s="112">
        <v>8951</v>
      </c>
      <c r="X11" s="112">
        <v>9162</v>
      </c>
      <c r="Y11" s="112">
        <v>9565</v>
      </c>
      <c r="Z11" s="112">
        <v>10257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14.218566392479437</v>
      </c>
      <c r="P12" s="74" t="s">
        <v>84</v>
      </c>
      <c r="S12" s="107" t="s">
        <v>30</v>
      </c>
      <c r="T12" s="112"/>
      <c r="U12" s="112"/>
      <c r="V12" s="112">
        <v>2008</v>
      </c>
      <c r="W12" s="112">
        <v>1967</v>
      </c>
      <c r="X12" s="112">
        <v>2072</v>
      </c>
      <c r="Y12" s="112">
        <v>2108</v>
      </c>
      <c r="Z12" s="112">
        <v>2114</v>
      </c>
    </row>
    <row r="13" spans="1:32" ht="15" customHeight="1" x14ac:dyDescent="0.25">
      <c r="A13" s="30" t="s">
        <v>19</v>
      </c>
      <c r="B13" s="72"/>
      <c r="C13" s="72"/>
      <c r="D13" s="73">
        <f>AD108</f>
        <v>20.998626484608547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10.622796709753231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18.162721176375534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26.428052031994831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16.872427983539097</v>
      </c>
      <c r="P15" s="74" t="s">
        <v>84</v>
      </c>
      <c r="S15" s="115" t="s">
        <v>60</v>
      </c>
      <c r="T15" s="115"/>
      <c r="U15" s="116"/>
      <c r="V15" s="116">
        <v>640</v>
      </c>
      <c r="W15" s="116">
        <v>683</v>
      </c>
      <c r="X15" s="116">
        <v>722</v>
      </c>
      <c r="Y15" s="112">
        <v>735</v>
      </c>
      <c r="Z15" s="112">
        <v>722</v>
      </c>
      <c r="AB15" s="117">
        <f t="shared" ref="AB15:AB34" si="2">IF(Z15="np",0,Z15/$Z$34)</f>
        <v>5.8338720103425987E-2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23.123535590207645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83.127572016460903</v>
      </c>
      <c r="P16" s="37" t="s">
        <v>84</v>
      </c>
      <c r="S16" s="115" t="s">
        <v>61</v>
      </c>
      <c r="T16" s="115"/>
      <c r="U16" s="116"/>
      <c r="V16" s="116">
        <v>34</v>
      </c>
      <c r="W16" s="116">
        <v>34</v>
      </c>
      <c r="X16" s="116">
        <v>33</v>
      </c>
      <c r="Y16" s="112">
        <v>36</v>
      </c>
      <c r="Z16" s="112">
        <v>36</v>
      </c>
      <c r="AB16" s="117">
        <f t="shared" si="2"/>
        <v>2.9088558500323207E-3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686</v>
      </c>
      <c r="W17" s="116">
        <v>578</v>
      </c>
      <c r="X17" s="116">
        <v>564</v>
      </c>
      <c r="Y17" s="112">
        <v>576</v>
      </c>
      <c r="Z17" s="112">
        <v>618</v>
      </c>
      <c r="AB17" s="117">
        <f t="shared" si="2"/>
        <v>4.9935358758888174E-2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64</v>
      </c>
      <c r="W18" s="116">
        <v>70</v>
      </c>
      <c r="X18" s="116">
        <v>65</v>
      </c>
      <c r="Y18" s="112">
        <v>76</v>
      </c>
      <c r="Z18" s="112">
        <v>84</v>
      </c>
      <c r="AB18" s="117">
        <f t="shared" si="2"/>
        <v>6.7873303167420816E-3</v>
      </c>
    </row>
    <row r="19" spans="1:28" x14ac:dyDescent="0.25">
      <c r="A19" s="63" t="str">
        <f>$S$1&amp;" ("&amp;$V$2&amp;" to "&amp;$Z$2&amp;")"</f>
        <v>Murrindindi (2017-18 to 2021-22)</v>
      </c>
      <c r="B19" s="63"/>
      <c r="C19" s="63"/>
      <c r="D19" s="63"/>
      <c r="E19" s="63"/>
      <c r="F19" s="63"/>
      <c r="G19" s="63" t="str">
        <f>$S$1&amp;" ("&amp;$V$2&amp;" to "&amp;$Z$2&amp;")"</f>
        <v>Murrindindi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1081</v>
      </c>
      <c r="W19" s="116">
        <v>1178</v>
      </c>
      <c r="X19" s="116">
        <v>1211</v>
      </c>
      <c r="Y19" s="112">
        <v>1247</v>
      </c>
      <c r="Z19" s="112">
        <v>1349</v>
      </c>
      <c r="AB19" s="117">
        <f t="shared" si="2"/>
        <v>0.10900129282482224</v>
      </c>
    </row>
    <row r="20" spans="1:28" x14ac:dyDescent="0.25">
      <c r="S20" s="115" t="s">
        <v>65</v>
      </c>
      <c r="T20" s="115"/>
      <c r="U20" s="116"/>
      <c r="V20" s="116">
        <v>328</v>
      </c>
      <c r="W20" s="116">
        <v>304</v>
      </c>
      <c r="X20" s="116">
        <v>338</v>
      </c>
      <c r="Y20" s="112">
        <v>395</v>
      </c>
      <c r="Z20" s="112">
        <v>415</v>
      </c>
      <c r="AB20" s="117">
        <f t="shared" si="2"/>
        <v>3.3532643826761473E-2</v>
      </c>
    </row>
    <row r="21" spans="1:28" x14ac:dyDescent="0.25">
      <c r="S21" s="115" t="s">
        <v>66</v>
      </c>
      <c r="T21" s="115"/>
      <c r="U21" s="116"/>
      <c r="V21" s="116">
        <v>764</v>
      </c>
      <c r="W21" s="116">
        <v>802</v>
      </c>
      <c r="X21" s="116">
        <v>827</v>
      </c>
      <c r="Y21" s="112">
        <v>927</v>
      </c>
      <c r="Z21" s="112">
        <v>959</v>
      </c>
      <c r="AB21" s="117">
        <f t="shared" si="2"/>
        <v>7.7488687782805432E-2</v>
      </c>
    </row>
    <row r="22" spans="1:28" x14ac:dyDescent="0.25">
      <c r="S22" s="115" t="s">
        <v>67</v>
      </c>
      <c r="T22" s="115"/>
      <c r="U22" s="116"/>
      <c r="V22" s="116">
        <v>822</v>
      </c>
      <c r="W22" s="116">
        <v>761</v>
      </c>
      <c r="X22" s="116">
        <v>923</v>
      </c>
      <c r="Y22" s="112">
        <v>1001</v>
      </c>
      <c r="Z22" s="112">
        <v>1023</v>
      </c>
      <c r="AB22" s="117">
        <f t="shared" si="2"/>
        <v>8.2659987071751775E-2</v>
      </c>
    </row>
    <row r="23" spans="1:28" x14ac:dyDescent="0.25">
      <c r="S23" s="115" t="s">
        <v>68</v>
      </c>
      <c r="T23" s="115"/>
      <c r="U23" s="116"/>
      <c r="V23" s="116">
        <v>341</v>
      </c>
      <c r="W23" s="116">
        <v>309</v>
      </c>
      <c r="X23" s="116">
        <v>314</v>
      </c>
      <c r="Y23" s="112">
        <v>327</v>
      </c>
      <c r="Z23" s="112">
        <v>358</v>
      </c>
      <c r="AB23" s="117">
        <f t="shared" si="2"/>
        <v>2.8926955397543634E-2</v>
      </c>
    </row>
    <row r="24" spans="1:28" x14ac:dyDescent="0.25">
      <c r="S24" s="115" t="s">
        <v>69</v>
      </c>
      <c r="T24" s="115"/>
      <c r="U24" s="116"/>
      <c r="V24" s="116">
        <v>77</v>
      </c>
      <c r="W24" s="116">
        <v>76</v>
      </c>
      <c r="X24" s="116">
        <v>69</v>
      </c>
      <c r="Y24" s="112">
        <v>74</v>
      </c>
      <c r="Z24" s="112">
        <v>99</v>
      </c>
      <c r="AB24" s="117">
        <f t="shared" si="2"/>
        <v>7.999353587588881E-3</v>
      </c>
    </row>
    <row r="25" spans="1:28" x14ac:dyDescent="0.25">
      <c r="S25" s="115" t="s">
        <v>70</v>
      </c>
      <c r="T25" s="115"/>
      <c r="U25" s="116"/>
      <c r="V25" s="116">
        <v>294</v>
      </c>
      <c r="W25" s="116">
        <v>291</v>
      </c>
      <c r="X25" s="116">
        <v>300</v>
      </c>
      <c r="Y25" s="112">
        <v>333</v>
      </c>
      <c r="Z25" s="112">
        <v>361</v>
      </c>
      <c r="AB25" s="117">
        <f t="shared" si="2"/>
        <v>2.9169360051712993E-2</v>
      </c>
    </row>
    <row r="26" spans="1:28" x14ac:dyDescent="0.25">
      <c r="S26" s="115" t="s">
        <v>71</v>
      </c>
      <c r="T26" s="115"/>
      <c r="U26" s="116"/>
      <c r="V26" s="116">
        <v>189</v>
      </c>
      <c r="W26" s="116">
        <v>197</v>
      </c>
      <c r="X26" s="116">
        <v>190</v>
      </c>
      <c r="Y26" s="112">
        <v>192</v>
      </c>
      <c r="Z26" s="112">
        <v>220</v>
      </c>
      <c r="AB26" s="117">
        <f t="shared" si="2"/>
        <v>1.777634130575307E-2</v>
      </c>
    </row>
    <row r="27" spans="1:28" x14ac:dyDescent="0.25">
      <c r="S27" s="115" t="s">
        <v>72</v>
      </c>
      <c r="T27" s="115"/>
      <c r="U27" s="116"/>
      <c r="V27" s="116">
        <v>542</v>
      </c>
      <c r="W27" s="116">
        <v>522</v>
      </c>
      <c r="X27" s="116">
        <v>564</v>
      </c>
      <c r="Y27" s="112">
        <v>565</v>
      </c>
      <c r="Z27" s="112">
        <v>655</v>
      </c>
      <c r="AB27" s="117">
        <f t="shared" si="2"/>
        <v>5.2925016160310277E-2</v>
      </c>
    </row>
    <row r="28" spans="1:28" x14ac:dyDescent="0.25">
      <c r="S28" s="115" t="s">
        <v>73</v>
      </c>
      <c r="T28" s="115"/>
      <c r="U28" s="116"/>
      <c r="V28" s="116">
        <v>618</v>
      </c>
      <c r="W28" s="116">
        <v>620</v>
      </c>
      <c r="X28" s="116">
        <v>663</v>
      </c>
      <c r="Y28" s="112">
        <v>679</v>
      </c>
      <c r="Z28" s="112">
        <v>761</v>
      </c>
      <c r="AB28" s="117">
        <f t="shared" si="2"/>
        <v>6.1489980607627663E-2</v>
      </c>
    </row>
    <row r="29" spans="1:28" x14ac:dyDescent="0.25">
      <c r="S29" s="115" t="s">
        <v>74</v>
      </c>
      <c r="T29" s="115"/>
      <c r="U29" s="116"/>
      <c r="V29" s="116">
        <v>661</v>
      </c>
      <c r="W29" s="116">
        <v>1039</v>
      </c>
      <c r="X29" s="116">
        <v>687</v>
      </c>
      <c r="Y29" s="112">
        <v>707</v>
      </c>
      <c r="Z29" s="112">
        <v>797</v>
      </c>
      <c r="AB29" s="117">
        <f t="shared" si="2"/>
        <v>6.439883645765998E-2</v>
      </c>
    </row>
    <row r="30" spans="1:28" x14ac:dyDescent="0.25">
      <c r="S30" s="115" t="s">
        <v>75</v>
      </c>
      <c r="T30" s="115"/>
      <c r="U30" s="116"/>
      <c r="V30" s="116">
        <v>1048</v>
      </c>
      <c r="W30" s="116">
        <v>746</v>
      </c>
      <c r="X30" s="116">
        <v>1017</v>
      </c>
      <c r="Y30" s="112">
        <v>945</v>
      </c>
      <c r="Z30" s="112">
        <v>1023</v>
      </c>
      <c r="AB30" s="117">
        <f t="shared" si="2"/>
        <v>8.2659987071751775E-2</v>
      </c>
    </row>
    <row r="31" spans="1:28" x14ac:dyDescent="0.25">
      <c r="S31" s="115" t="s">
        <v>76</v>
      </c>
      <c r="T31" s="115"/>
      <c r="U31" s="116"/>
      <c r="V31" s="116">
        <v>1091</v>
      </c>
      <c r="W31" s="116">
        <v>1116</v>
      </c>
      <c r="X31" s="116">
        <v>1203</v>
      </c>
      <c r="Y31" s="112">
        <v>1301</v>
      </c>
      <c r="Z31" s="112">
        <v>1391</v>
      </c>
      <c r="AB31" s="117">
        <f t="shared" si="2"/>
        <v>0.11239495798319328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243</v>
      </c>
      <c r="W32" s="116">
        <v>239</v>
      </c>
      <c r="X32" s="116">
        <v>260</v>
      </c>
      <c r="Y32" s="112">
        <v>245</v>
      </c>
      <c r="Z32" s="112">
        <v>261</v>
      </c>
      <c r="AB32" s="117">
        <f t="shared" si="2"/>
        <v>2.1089204912734326E-2</v>
      </c>
    </row>
    <row r="33" spans="19:32" x14ac:dyDescent="0.25">
      <c r="S33" s="115" t="s">
        <v>78</v>
      </c>
      <c r="T33" s="115"/>
      <c r="U33" s="116"/>
      <c r="V33" s="116">
        <v>361</v>
      </c>
      <c r="W33" s="116">
        <v>359</v>
      </c>
      <c r="X33" s="116">
        <v>407</v>
      </c>
      <c r="Y33" s="112">
        <v>423</v>
      </c>
      <c r="Z33" s="112">
        <v>436</v>
      </c>
      <c r="AB33" s="117">
        <f t="shared" si="2"/>
        <v>3.5229476405946994E-2</v>
      </c>
    </row>
    <row r="34" spans="19:32" x14ac:dyDescent="0.25">
      <c r="S34" s="118" t="s">
        <v>53</v>
      </c>
      <c r="T34" s="118"/>
      <c r="U34" s="119"/>
      <c r="V34" s="119">
        <v>10998</v>
      </c>
      <c r="W34" s="119">
        <v>10914</v>
      </c>
      <c r="X34" s="119">
        <v>11235</v>
      </c>
      <c r="Y34" s="120">
        <v>11673</v>
      </c>
      <c r="Z34" s="120">
        <v>12376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6663</v>
      </c>
      <c r="W37" s="112">
        <v>6509</v>
      </c>
      <c r="X37" s="112">
        <v>6805</v>
      </c>
      <c r="Y37" s="112">
        <v>6993</v>
      </c>
      <c r="Z37" s="112">
        <v>7070</v>
      </c>
      <c r="AB37" s="132">
        <f>Z37/Z40*100</f>
        <v>83.127572016460903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1193</v>
      </c>
      <c r="W38" s="112">
        <v>1239</v>
      </c>
      <c r="X38" s="112">
        <v>1268</v>
      </c>
      <c r="Y38" s="112">
        <v>1273</v>
      </c>
      <c r="Z38" s="112">
        <v>1435</v>
      </c>
      <c r="AB38" s="132">
        <f>Z38/Z40*100</f>
        <v>16.872427983539097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7856</v>
      </c>
      <c r="W40" s="112">
        <v>7748</v>
      </c>
      <c r="X40" s="112">
        <v>8073</v>
      </c>
      <c r="Y40" s="112">
        <v>8266</v>
      </c>
      <c r="Z40" s="112">
        <v>8505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3</v>
      </c>
      <c r="X44" s="112">
        <v>5</v>
      </c>
      <c r="Y44" s="112">
        <v>4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96</v>
      </c>
      <c r="W45" s="112">
        <v>103</v>
      </c>
      <c r="X45" s="112">
        <v>119</v>
      </c>
      <c r="Y45" s="112">
        <v>171</v>
      </c>
      <c r="Z45" s="112">
        <v>204</v>
      </c>
    </row>
    <row r="46" spans="19:32" x14ac:dyDescent="0.25">
      <c r="S46" s="115" t="s">
        <v>38</v>
      </c>
      <c r="T46" s="115"/>
      <c r="U46" s="112"/>
      <c r="V46" s="112">
        <v>278</v>
      </c>
      <c r="W46" s="112">
        <v>263</v>
      </c>
      <c r="X46" s="112">
        <v>311</v>
      </c>
      <c r="Y46" s="112">
        <v>296</v>
      </c>
      <c r="Z46" s="112">
        <v>337</v>
      </c>
    </row>
    <row r="47" spans="19:32" x14ac:dyDescent="0.25">
      <c r="S47" s="115" t="s">
        <v>39</v>
      </c>
      <c r="T47" s="115"/>
      <c r="U47" s="112"/>
      <c r="V47" s="112">
        <v>408</v>
      </c>
      <c r="W47" s="112">
        <v>436</v>
      </c>
      <c r="X47" s="112">
        <v>390</v>
      </c>
      <c r="Y47" s="112">
        <v>394</v>
      </c>
      <c r="Z47" s="112">
        <v>383</v>
      </c>
    </row>
    <row r="48" spans="19:32" x14ac:dyDescent="0.25">
      <c r="S48" s="115" t="s">
        <v>40</v>
      </c>
      <c r="T48" s="115"/>
      <c r="U48" s="112"/>
      <c r="V48" s="112">
        <v>503</v>
      </c>
      <c r="W48" s="112">
        <v>478</v>
      </c>
      <c r="X48" s="112">
        <v>511</v>
      </c>
      <c r="Y48" s="112">
        <v>519</v>
      </c>
      <c r="Z48" s="112">
        <v>535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436</v>
      </c>
      <c r="W49" s="112">
        <v>471</v>
      </c>
      <c r="X49" s="112">
        <v>476</v>
      </c>
      <c r="Y49" s="112">
        <v>490</v>
      </c>
      <c r="Z49" s="112">
        <v>494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Murrindindi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441</v>
      </c>
      <c r="W50" s="112">
        <v>443</v>
      </c>
      <c r="X50" s="112">
        <v>427</v>
      </c>
      <c r="Y50" s="112">
        <v>458</v>
      </c>
      <c r="Z50" s="112">
        <v>494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501</v>
      </c>
      <c r="W51" s="112">
        <v>464</v>
      </c>
      <c r="X51" s="112">
        <v>454</v>
      </c>
      <c r="Y51" s="112">
        <v>494</v>
      </c>
      <c r="Z51" s="112">
        <v>500</v>
      </c>
    </row>
    <row r="52" spans="1:26" ht="15" customHeight="1" x14ac:dyDescent="0.25">
      <c r="S52" s="115" t="s">
        <v>44</v>
      </c>
      <c r="T52" s="115"/>
      <c r="U52" s="112"/>
      <c r="V52" s="112">
        <v>599</v>
      </c>
      <c r="W52" s="112">
        <v>572</v>
      </c>
      <c r="X52" s="112">
        <v>574</v>
      </c>
      <c r="Y52" s="112">
        <v>558</v>
      </c>
      <c r="Z52" s="112">
        <v>551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569</v>
      </c>
      <c r="W53" s="112">
        <v>540</v>
      </c>
      <c r="X53" s="112">
        <v>555</v>
      </c>
      <c r="Y53" s="112">
        <v>605</v>
      </c>
      <c r="Z53" s="112">
        <v>628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612</v>
      </c>
      <c r="W54" s="112">
        <v>597</v>
      </c>
      <c r="X54" s="112">
        <v>614</v>
      </c>
      <c r="Y54" s="112">
        <v>604</v>
      </c>
      <c r="Z54" s="112">
        <v>602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512</v>
      </c>
      <c r="W55" s="112">
        <v>548</v>
      </c>
      <c r="X55" s="112">
        <v>582</v>
      </c>
      <c r="Y55" s="112">
        <v>582</v>
      </c>
      <c r="Z55" s="112">
        <v>604</v>
      </c>
    </row>
    <row r="56" spans="1:26" ht="15" customHeight="1" x14ac:dyDescent="0.25">
      <c r="S56" s="115" t="s">
        <v>48</v>
      </c>
      <c r="T56" s="115"/>
      <c r="U56" s="112"/>
      <c r="V56" s="112">
        <v>305</v>
      </c>
      <c r="W56" s="112">
        <v>288</v>
      </c>
      <c r="X56" s="112">
        <v>315</v>
      </c>
      <c r="Y56" s="112">
        <v>355</v>
      </c>
      <c r="Z56" s="112">
        <v>386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162</v>
      </c>
      <c r="W57" s="112">
        <v>166</v>
      </c>
      <c r="X57" s="112">
        <v>172</v>
      </c>
      <c r="Y57" s="112">
        <v>187</v>
      </c>
      <c r="Z57" s="112">
        <v>193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62</v>
      </c>
      <c r="W58" s="112">
        <v>67</v>
      </c>
      <c r="X58" s="112">
        <v>82</v>
      </c>
      <c r="Y58" s="112">
        <v>86</v>
      </c>
      <c r="Z58" s="112">
        <v>96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42</v>
      </c>
      <c r="W59" s="112">
        <v>39</v>
      </c>
      <c r="X59" s="112">
        <v>42</v>
      </c>
      <c r="Y59" s="112">
        <v>40</v>
      </c>
      <c r="Z59" s="112">
        <v>45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20</v>
      </c>
      <c r="X60" s="112">
        <v>26</v>
      </c>
      <c r="Y60" s="112">
        <v>33</v>
      </c>
      <c r="Z60" s="112">
        <v>29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5548</v>
      </c>
      <c r="W61" s="112">
        <v>5502</v>
      </c>
      <c r="X61" s="112">
        <v>5652</v>
      </c>
      <c r="Y61" s="112">
        <v>5876</v>
      </c>
      <c r="Z61" s="112">
        <v>6085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4</v>
      </c>
      <c r="X63" s="112">
        <v>0</v>
      </c>
      <c r="Y63" s="112">
        <v>5</v>
      </c>
      <c r="Z63" s="112">
        <v>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104</v>
      </c>
      <c r="W64" s="112">
        <v>105</v>
      </c>
      <c r="X64" s="112">
        <v>113</v>
      </c>
      <c r="Y64" s="112">
        <v>148</v>
      </c>
      <c r="Z64" s="112">
        <v>142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Murrindindi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326</v>
      </c>
      <c r="W65" s="112">
        <v>327</v>
      </c>
      <c r="X65" s="112">
        <v>315</v>
      </c>
      <c r="Y65" s="112">
        <v>305</v>
      </c>
      <c r="Z65" s="112">
        <v>364</v>
      </c>
    </row>
    <row r="66" spans="1:26" x14ac:dyDescent="0.25">
      <c r="S66" s="115" t="s">
        <v>39</v>
      </c>
      <c r="T66" s="115"/>
      <c r="U66" s="112"/>
      <c r="V66" s="112">
        <v>473</v>
      </c>
      <c r="W66" s="112">
        <v>437</v>
      </c>
      <c r="X66" s="112">
        <v>384</v>
      </c>
      <c r="Y66" s="112">
        <v>447</v>
      </c>
      <c r="Z66" s="112">
        <v>506</v>
      </c>
    </row>
    <row r="67" spans="1:26" x14ac:dyDescent="0.25">
      <c r="S67" s="115" t="s">
        <v>40</v>
      </c>
      <c r="T67" s="115"/>
      <c r="U67" s="112"/>
      <c r="V67" s="112">
        <v>444</v>
      </c>
      <c r="W67" s="112">
        <v>455</v>
      </c>
      <c r="X67" s="112">
        <v>465</v>
      </c>
      <c r="Y67" s="112">
        <v>453</v>
      </c>
      <c r="Z67" s="112">
        <v>482</v>
      </c>
    </row>
    <row r="68" spans="1:26" x14ac:dyDescent="0.25">
      <c r="S68" s="115" t="s">
        <v>41</v>
      </c>
      <c r="T68" s="115"/>
      <c r="U68" s="112"/>
      <c r="V68" s="112">
        <v>400</v>
      </c>
      <c r="W68" s="112">
        <v>392</v>
      </c>
      <c r="X68" s="112">
        <v>448</v>
      </c>
      <c r="Y68" s="112">
        <v>509</v>
      </c>
      <c r="Z68" s="112">
        <v>557</v>
      </c>
    </row>
    <row r="69" spans="1:26" x14ac:dyDescent="0.25">
      <c r="S69" s="115" t="s">
        <v>42</v>
      </c>
      <c r="T69" s="115"/>
      <c r="U69" s="112"/>
      <c r="V69" s="112">
        <v>432</v>
      </c>
      <c r="W69" s="112">
        <v>404</v>
      </c>
      <c r="X69" s="112">
        <v>463</v>
      </c>
      <c r="Y69" s="112">
        <v>513</v>
      </c>
      <c r="Z69" s="112">
        <v>532</v>
      </c>
    </row>
    <row r="70" spans="1:26" x14ac:dyDescent="0.25">
      <c r="S70" s="115" t="s">
        <v>43</v>
      </c>
      <c r="T70" s="115"/>
      <c r="U70" s="112"/>
      <c r="V70" s="112">
        <v>522</v>
      </c>
      <c r="W70" s="112">
        <v>526</v>
      </c>
      <c r="X70" s="112">
        <v>483</v>
      </c>
      <c r="Y70" s="112">
        <v>476</v>
      </c>
      <c r="Z70" s="112">
        <v>481</v>
      </c>
    </row>
    <row r="71" spans="1:26" x14ac:dyDescent="0.25">
      <c r="S71" s="115" t="s">
        <v>44</v>
      </c>
      <c r="T71" s="115"/>
      <c r="U71" s="112"/>
      <c r="V71" s="112">
        <v>642</v>
      </c>
      <c r="W71" s="112">
        <v>595</v>
      </c>
      <c r="X71" s="112">
        <v>631</v>
      </c>
      <c r="Y71" s="112">
        <v>628</v>
      </c>
      <c r="Z71" s="112">
        <v>657</v>
      </c>
    </row>
    <row r="72" spans="1:26" x14ac:dyDescent="0.25">
      <c r="S72" s="115" t="s">
        <v>45</v>
      </c>
      <c r="T72" s="115"/>
      <c r="U72" s="112"/>
      <c r="V72" s="112">
        <v>583</v>
      </c>
      <c r="W72" s="112">
        <v>637</v>
      </c>
      <c r="X72" s="112">
        <v>654</v>
      </c>
      <c r="Y72" s="112">
        <v>612</v>
      </c>
      <c r="Z72" s="112">
        <v>679</v>
      </c>
    </row>
    <row r="73" spans="1:26" x14ac:dyDescent="0.25">
      <c r="S73" s="115" t="s">
        <v>46</v>
      </c>
      <c r="T73" s="115"/>
      <c r="U73" s="112"/>
      <c r="V73" s="112">
        <v>629</v>
      </c>
      <c r="W73" s="112">
        <v>588</v>
      </c>
      <c r="X73" s="112">
        <v>607</v>
      </c>
      <c r="Y73" s="112">
        <v>637</v>
      </c>
      <c r="Z73" s="112">
        <v>673</v>
      </c>
    </row>
    <row r="74" spans="1:26" x14ac:dyDescent="0.25">
      <c r="S74" s="115" t="s">
        <v>47</v>
      </c>
      <c r="T74" s="115"/>
      <c r="U74" s="112"/>
      <c r="V74" s="112">
        <v>476</v>
      </c>
      <c r="W74" s="112">
        <v>500</v>
      </c>
      <c r="X74" s="112">
        <v>527</v>
      </c>
      <c r="Y74" s="112">
        <v>576</v>
      </c>
      <c r="Z74" s="112">
        <v>651</v>
      </c>
    </row>
    <row r="75" spans="1:26" x14ac:dyDescent="0.25">
      <c r="S75" s="115" t="s">
        <v>48</v>
      </c>
      <c r="T75" s="115"/>
      <c r="U75" s="112"/>
      <c r="V75" s="112">
        <v>227</v>
      </c>
      <c r="W75" s="112">
        <v>240</v>
      </c>
      <c r="X75" s="112">
        <v>255</v>
      </c>
      <c r="Y75" s="112">
        <v>258</v>
      </c>
      <c r="Z75" s="112">
        <v>305</v>
      </c>
    </row>
    <row r="76" spans="1:26" x14ac:dyDescent="0.25">
      <c r="S76" s="115" t="s">
        <v>49</v>
      </c>
      <c r="T76" s="115"/>
      <c r="U76" s="112"/>
      <c r="V76" s="112">
        <v>111</v>
      </c>
      <c r="W76" s="112">
        <v>115</v>
      </c>
      <c r="X76" s="112">
        <v>127</v>
      </c>
      <c r="Y76" s="112">
        <v>126</v>
      </c>
      <c r="Z76" s="112">
        <v>125</v>
      </c>
    </row>
    <row r="77" spans="1:26" x14ac:dyDescent="0.25">
      <c r="S77" s="115" t="s">
        <v>50</v>
      </c>
      <c r="T77" s="115"/>
      <c r="U77" s="112"/>
      <c r="V77" s="112">
        <v>41</v>
      </c>
      <c r="W77" s="112">
        <v>51</v>
      </c>
      <c r="X77" s="112">
        <v>53</v>
      </c>
      <c r="Y77" s="112">
        <v>52</v>
      </c>
      <c r="Z77" s="112">
        <v>67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19</v>
      </c>
      <c r="X78" s="112">
        <v>28</v>
      </c>
      <c r="Y78" s="112">
        <v>25</v>
      </c>
      <c r="Z78" s="112">
        <v>25</v>
      </c>
    </row>
    <row r="79" spans="1:26" x14ac:dyDescent="0.25">
      <c r="S79" s="115" t="s">
        <v>52</v>
      </c>
      <c r="T79" s="115"/>
      <c r="U79" s="112"/>
      <c r="V79" s="112">
        <v>17</v>
      </c>
      <c r="W79" s="112">
        <v>15</v>
      </c>
      <c r="X79" s="112">
        <v>16</v>
      </c>
      <c r="Y79" s="112">
        <v>22</v>
      </c>
      <c r="Z79" s="112">
        <v>18</v>
      </c>
    </row>
    <row r="80" spans="1:26" x14ac:dyDescent="0.25">
      <c r="S80" s="118" t="s">
        <v>53</v>
      </c>
      <c r="T80" s="118"/>
      <c r="U80" s="112"/>
      <c r="V80" s="112">
        <v>5449</v>
      </c>
      <c r="W80" s="112">
        <v>5410</v>
      </c>
      <c r="X80" s="112">
        <v>5583</v>
      </c>
      <c r="Y80" s="112">
        <v>5792</v>
      </c>
      <c r="Z80" s="112">
        <v>6277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Murrindindi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470</v>
      </c>
      <c r="W83" s="112">
        <v>456</v>
      </c>
      <c r="X83" s="112">
        <v>495</v>
      </c>
      <c r="Y83" s="112">
        <v>509</v>
      </c>
      <c r="Z83" s="112">
        <v>505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326</v>
      </c>
      <c r="W84" s="112">
        <v>337</v>
      </c>
      <c r="X84" s="112">
        <v>351</v>
      </c>
      <c r="Y84" s="112">
        <v>332</v>
      </c>
      <c r="Z84" s="112">
        <v>353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797</v>
      </c>
      <c r="W85" s="112">
        <v>804</v>
      </c>
      <c r="X85" s="112">
        <v>820</v>
      </c>
      <c r="Y85" s="112">
        <v>878</v>
      </c>
      <c r="Z85" s="112">
        <v>910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12,377</v>
      </c>
      <c r="D86" s="96">
        <f t="shared" ref="D86:D91" si="4">AD4</f>
        <v>6.0310117364859028E-2</v>
      </c>
      <c r="E86" s="97">
        <f t="shared" ref="E86:E91" si="5">AD4</f>
        <v>6.0310117364859028E-2</v>
      </c>
      <c r="F86" s="96">
        <f t="shared" ref="F86:F91" si="6">AF4</f>
        <v>0.12528411673788531</v>
      </c>
      <c r="G86" s="97">
        <f t="shared" ref="G86:G91" si="7">AF4</f>
        <v>0.12528411673788531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254</v>
      </c>
      <c r="W86" s="112">
        <v>240</v>
      </c>
      <c r="X86" s="112">
        <v>233</v>
      </c>
      <c r="Y86" s="112">
        <v>255</v>
      </c>
      <c r="Z86" s="112">
        <v>242</v>
      </c>
    </row>
    <row r="87" spans="1:30" ht="15" customHeight="1" x14ac:dyDescent="0.25">
      <c r="A87" s="98" t="s">
        <v>4</v>
      </c>
      <c r="B87" s="49"/>
      <c r="C87" s="57" t="str">
        <f t="shared" si="3"/>
        <v>6,086</v>
      </c>
      <c r="D87" s="96">
        <f t="shared" si="4"/>
        <v>3.5738597685500251E-2</v>
      </c>
      <c r="E87" s="97">
        <f t="shared" si="5"/>
        <v>3.5738597685500251E-2</v>
      </c>
      <c r="F87" s="96">
        <f t="shared" si="6"/>
        <v>9.6379030805260335E-2</v>
      </c>
      <c r="G87" s="97">
        <f t="shared" si="7"/>
        <v>9.6379030805260335E-2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112</v>
      </c>
      <c r="W87" s="112">
        <v>109</v>
      </c>
      <c r="X87" s="112">
        <v>124</v>
      </c>
      <c r="Y87" s="112">
        <v>120</v>
      </c>
      <c r="Z87" s="112">
        <v>119</v>
      </c>
    </row>
    <row r="88" spans="1:30" ht="15" customHeight="1" x14ac:dyDescent="0.25">
      <c r="A88" s="98" t="s">
        <v>5</v>
      </c>
      <c r="B88" s="49"/>
      <c r="C88" s="57" t="str">
        <f t="shared" si="3"/>
        <v>6,282</v>
      </c>
      <c r="D88" s="96">
        <f t="shared" si="4"/>
        <v>8.4599447513812098E-2</v>
      </c>
      <c r="E88" s="97">
        <f t="shared" si="5"/>
        <v>8.4599447513812098E-2</v>
      </c>
      <c r="F88" s="96">
        <f t="shared" si="6"/>
        <v>0.15308370044052855</v>
      </c>
      <c r="G88" s="97">
        <f t="shared" si="7"/>
        <v>0.15308370044052855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125</v>
      </c>
      <c r="W88" s="112">
        <v>126</v>
      </c>
      <c r="X88" s="112">
        <v>134</v>
      </c>
      <c r="Y88" s="112">
        <v>129</v>
      </c>
      <c r="Z88" s="112">
        <v>147</v>
      </c>
    </row>
    <row r="89" spans="1:30" ht="15" customHeight="1" x14ac:dyDescent="0.25">
      <c r="A89" s="49" t="s">
        <v>6</v>
      </c>
      <c r="B89" s="49"/>
      <c r="C89" s="57" t="str">
        <f t="shared" si="3"/>
        <v>8,510</v>
      </c>
      <c r="D89" s="96">
        <f t="shared" si="4"/>
        <v>2.9269472665699015E-2</v>
      </c>
      <c r="E89" s="97">
        <f t="shared" si="5"/>
        <v>2.9269472665699015E-2</v>
      </c>
      <c r="F89" s="96">
        <f t="shared" si="6"/>
        <v>8.3524318818436472E-2</v>
      </c>
      <c r="G89" s="97">
        <f t="shared" si="7"/>
        <v>8.3524318818436472E-2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354</v>
      </c>
      <c r="W89" s="112">
        <v>347</v>
      </c>
      <c r="X89" s="112">
        <v>374</v>
      </c>
      <c r="Y89" s="112">
        <v>361</v>
      </c>
      <c r="Z89" s="112">
        <v>342</v>
      </c>
    </row>
    <row r="90" spans="1:30" ht="15" customHeight="1" x14ac:dyDescent="0.25">
      <c r="A90" s="49" t="s">
        <v>96</v>
      </c>
      <c r="B90" s="49"/>
      <c r="C90" s="57" t="str">
        <f t="shared" si="3"/>
        <v>$42,674</v>
      </c>
      <c r="D90" s="96">
        <f t="shared" si="4"/>
        <v>1.3534536033748656E-2</v>
      </c>
      <c r="E90" s="97">
        <f t="shared" si="5"/>
        <v>1.3534536033748656E-2</v>
      </c>
      <c r="F90" s="96">
        <f t="shared" si="6"/>
        <v>0.12989832662571499</v>
      </c>
      <c r="G90" s="97">
        <f t="shared" si="7"/>
        <v>0.12989832662571499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450</v>
      </c>
      <c r="W90" s="112">
        <v>440</v>
      </c>
      <c r="X90" s="112">
        <v>460</v>
      </c>
      <c r="Y90" s="112">
        <v>496</v>
      </c>
      <c r="Z90" s="112">
        <v>524</v>
      </c>
    </row>
    <row r="91" spans="1:30" ht="15" customHeight="1" x14ac:dyDescent="0.25">
      <c r="A91" s="49" t="s">
        <v>7</v>
      </c>
      <c r="B91" s="49"/>
      <c r="C91" s="57" t="str">
        <f t="shared" si="3"/>
        <v>$467.2 mil</v>
      </c>
      <c r="D91" s="96">
        <f t="shared" si="4"/>
        <v>7.0120628039829658E-2</v>
      </c>
      <c r="E91" s="97">
        <f t="shared" si="5"/>
        <v>7.0120628039829658E-2</v>
      </c>
      <c r="F91" s="96">
        <f t="shared" si="6"/>
        <v>0.2783877533351351</v>
      </c>
      <c r="G91" s="97">
        <f t="shared" si="7"/>
        <v>0.2783877533351351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4140</v>
      </c>
      <c r="W91" s="112">
        <v>4064</v>
      </c>
      <c r="X91" s="112">
        <v>4233</v>
      </c>
      <c r="Y91" s="112">
        <v>4328</v>
      </c>
      <c r="Z91" s="112">
        <v>4432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280</v>
      </c>
      <c r="W93" s="112">
        <v>270</v>
      </c>
      <c r="X93" s="112">
        <v>313</v>
      </c>
      <c r="Y93" s="112">
        <v>329</v>
      </c>
      <c r="Z93" s="112">
        <v>341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650</v>
      </c>
      <c r="W94" s="112">
        <v>640</v>
      </c>
      <c r="X94" s="112">
        <v>643</v>
      </c>
      <c r="Y94" s="112">
        <v>663</v>
      </c>
      <c r="Z94" s="112">
        <v>696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181</v>
      </c>
      <c r="W95" s="112">
        <v>188</v>
      </c>
      <c r="X95" s="112">
        <v>178</v>
      </c>
      <c r="Y95" s="112">
        <v>175</v>
      </c>
      <c r="Z95" s="112">
        <v>206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629</v>
      </c>
      <c r="W96" s="112">
        <v>630</v>
      </c>
      <c r="X96" s="112">
        <v>660</v>
      </c>
      <c r="Y96" s="112">
        <v>640</v>
      </c>
      <c r="Z96" s="112">
        <v>643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593</v>
      </c>
      <c r="W97" s="112">
        <v>586</v>
      </c>
      <c r="X97" s="112">
        <v>582</v>
      </c>
      <c r="Y97" s="112">
        <v>573</v>
      </c>
      <c r="Z97" s="112">
        <v>615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284</v>
      </c>
      <c r="W98" s="112">
        <v>298</v>
      </c>
      <c r="X98" s="112">
        <v>297</v>
      </c>
      <c r="Y98" s="112">
        <v>315</v>
      </c>
      <c r="Z98" s="112">
        <v>315</v>
      </c>
    </row>
    <row r="99" spans="1:32" ht="15" customHeight="1" x14ac:dyDescent="0.25">
      <c r="S99" s="115" t="s">
        <v>197</v>
      </c>
      <c r="T99" s="115"/>
      <c r="U99" s="112"/>
      <c r="V99" s="112">
        <v>30</v>
      </c>
      <c r="W99" s="112">
        <v>35</v>
      </c>
      <c r="X99" s="112">
        <v>37</v>
      </c>
      <c r="Y99" s="112">
        <v>39</v>
      </c>
      <c r="Z99" s="112">
        <v>45</v>
      </c>
    </row>
    <row r="100" spans="1:32" ht="15" customHeight="1" x14ac:dyDescent="0.25">
      <c r="S100" s="115" t="s">
        <v>58</v>
      </c>
      <c r="T100" s="115"/>
      <c r="U100" s="112"/>
      <c r="V100" s="112">
        <v>289</v>
      </c>
      <c r="W100" s="112">
        <v>272</v>
      </c>
      <c r="X100" s="112">
        <v>289</v>
      </c>
      <c r="Y100" s="112">
        <v>320</v>
      </c>
      <c r="Z100" s="112">
        <v>326</v>
      </c>
    </row>
    <row r="101" spans="1:32" x14ac:dyDescent="0.25">
      <c r="A101" s="18"/>
      <c r="S101" s="118" t="s">
        <v>53</v>
      </c>
      <c r="T101" s="118"/>
      <c r="U101" s="112"/>
      <c r="V101" s="112">
        <v>3714</v>
      </c>
      <c r="W101" s="112">
        <v>3685</v>
      </c>
      <c r="X101" s="112">
        <v>3835</v>
      </c>
      <c r="Y101" s="112">
        <v>3927</v>
      </c>
      <c r="Z101" s="112">
        <v>4061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7499</v>
      </c>
      <c r="W104" s="112">
        <v>7479</v>
      </c>
      <c r="X104" s="112">
        <v>8115</v>
      </c>
      <c r="Y104" s="112">
        <v>8262</v>
      </c>
      <c r="Z104" s="112">
        <v>8836</v>
      </c>
      <c r="AB104" s="109" t="str">
        <f>TEXT(Z104,"###,###")</f>
        <v>8,836</v>
      </c>
      <c r="AD104" s="130">
        <f>Z104/($Z$4)*100</f>
        <v>71.39048234628747</v>
      </c>
      <c r="AF104" s="109"/>
    </row>
    <row r="105" spans="1:32" x14ac:dyDescent="0.25">
      <c r="S105" s="115" t="s">
        <v>17</v>
      </c>
      <c r="T105" s="115"/>
      <c r="U105" s="112"/>
      <c r="V105" s="112">
        <v>1941</v>
      </c>
      <c r="W105" s="112">
        <v>2037</v>
      </c>
      <c r="X105" s="112">
        <v>1985</v>
      </c>
      <c r="Y105" s="112">
        <v>1944</v>
      </c>
      <c r="Z105" s="112">
        <v>2142</v>
      </c>
      <c r="AB105" s="109" t="str">
        <f>TEXT(Z105,"###,###")</f>
        <v>2,142</v>
      </c>
      <c r="AD105" s="130">
        <f>Z105/($Z$4)*100</f>
        <v>17.306293932293769</v>
      </c>
      <c r="AF105" s="109"/>
    </row>
    <row r="106" spans="1:32" x14ac:dyDescent="0.25">
      <c r="S106" s="118" t="s">
        <v>53</v>
      </c>
      <c r="T106" s="118"/>
      <c r="U106" s="120"/>
      <c r="V106" s="120">
        <v>9440</v>
      </c>
      <c r="W106" s="120">
        <v>9516</v>
      </c>
      <c r="X106" s="120">
        <v>10100</v>
      </c>
      <c r="Y106" s="120">
        <v>10206</v>
      </c>
      <c r="Z106" s="120">
        <v>10978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2540</v>
      </c>
      <c r="W108" s="112">
        <v>2387</v>
      </c>
      <c r="X108" s="112">
        <v>2534</v>
      </c>
      <c r="Y108" s="112">
        <v>2454</v>
      </c>
      <c r="Z108" s="112">
        <v>2599</v>
      </c>
      <c r="AB108" s="109" t="str">
        <f>TEXT(Z108,"###,###")</f>
        <v>2,599</v>
      </c>
      <c r="AD108" s="130">
        <f>Z108/($Z$4)*100</f>
        <v>20.998626484608547</v>
      </c>
      <c r="AF108" s="109"/>
    </row>
    <row r="109" spans="1:32" x14ac:dyDescent="0.25">
      <c r="S109" s="115" t="s">
        <v>20</v>
      </c>
      <c r="T109" s="115"/>
      <c r="U109" s="112"/>
      <c r="V109" s="112">
        <v>1788</v>
      </c>
      <c r="W109" s="112">
        <v>1623</v>
      </c>
      <c r="X109" s="112">
        <v>1773</v>
      </c>
      <c r="Y109" s="112">
        <v>2193</v>
      </c>
      <c r="Z109" s="112">
        <v>2248</v>
      </c>
      <c r="AB109" s="109" t="str">
        <f>TEXT(Z109,"###,###")</f>
        <v>2,248</v>
      </c>
      <c r="AD109" s="130">
        <f>Z109/($Z$4)*100</f>
        <v>18.162721176375534</v>
      </c>
      <c r="AF109" s="109"/>
    </row>
    <row r="110" spans="1:32" x14ac:dyDescent="0.25">
      <c r="S110" s="115" t="s">
        <v>21</v>
      </c>
      <c r="T110" s="115"/>
      <c r="U110" s="112"/>
      <c r="V110" s="112">
        <v>2563</v>
      </c>
      <c r="W110" s="112">
        <v>2828</v>
      </c>
      <c r="X110" s="112">
        <v>2910</v>
      </c>
      <c r="Y110" s="112">
        <v>2958</v>
      </c>
      <c r="Z110" s="112">
        <v>3271</v>
      </c>
      <c r="AB110" s="109" t="str">
        <f>TEXT(Z110,"###,###")</f>
        <v>3,271</v>
      </c>
      <c r="AD110" s="130">
        <f>Z110/($Z$4)*100</f>
        <v>26.428052031994831</v>
      </c>
      <c r="AF110" s="109"/>
    </row>
    <row r="111" spans="1:32" x14ac:dyDescent="0.25">
      <c r="S111" s="115" t="s">
        <v>22</v>
      </c>
      <c r="T111" s="115"/>
      <c r="U111" s="112"/>
      <c r="V111" s="112">
        <v>2527</v>
      </c>
      <c r="W111" s="112">
        <v>2573</v>
      </c>
      <c r="X111" s="112">
        <v>2583</v>
      </c>
      <c r="Y111" s="112">
        <v>2601</v>
      </c>
      <c r="Z111" s="112">
        <v>2862</v>
      </c>
      <c r="AB111" s="109" t="str">
        <f>TEXT(Z111,"###,###")</f>
        <v>2,862</v>
      </c>
      <c r="AD111" s="130">
        <f>Z111/($Z$4)*100</f>
        <v>23.123535590207645</v>
      </c>
      <c r="AF111" s="109"/>
    </row>
    <row r="112" spans="1:32" x14ac:dyDescent="0.25">
      <c r="S112" s="118" t="s">
        <v>53</v>
      </c>
      <c r="T112" s="118"/>
      <c r="U112" s="112"/>
      <c r="V112" s="112">
        <v>10998</v>
      </c>
      <c r="W112" s="112">
        <v>10913</v>
      </c>
      <c r="X112" s="112">
        <v>11236</v>
      </c>
      <c r="Y112" s="112">
        <v>11673</v>
      </c>
      <c r="Z112" s="112">
        <v>12377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45.48</v>
      </c>
      <c r="W118" s="131">
        <v>45.47</v>
      </c>
      <c r="X118" s="131">
        <v>45.72</v>
      </c>
      <c r="Y118" s="131">
        <v>45.87</v>
      </c>
      <c r="Z118" s="131">
        <v>45.71</v>
      </c>
      <c r="AB118" s="109" t="str">
        <f>TEXT(Z118,"##.0")</f>
        <v>45.7</v>
      </c>
    </row>
    <row r="120" spans="19:32" x14ac:dyDescent="0.25">
      <c r="S120" s="101" t="s">
        <v>98</v>
      </c>
      <c r="T120" s="112"/>
      <c r="U120" s="112"/>
      <c r="V120" s="112">
        <v>5846</v>
      </c>
      <c r="W120" s="112">
        <v>5781</v>
      </c>
      <c r="X120" s="112">
        <v>6001</v>
      </c>
      <c r="Y120" s="112">
        <v>6156</v>
      </c>
      <c r="Z120" s="112">
        <v>6392</v>
      </c>
      <c r="AB120" s="109" t="str">
        <f>TEXT(Z120,"###,###")</f>
        <v>6,392</v>
      </c>
    </row>
    <row r="121" spans="19:32" x14ac:dyDescent="0.25">
      <c r="S121" s="101" t="s">
        <v>99</v>
      </c>
      <c r="T121" s="112"/>
      <c r="U121" s="112"/>
      <c r="V121" s="112">
        <v>1210</v>
      </c>
      <c r="W121" s="112">
        <v>1152</v>
      </c>
      <c r="X121" s="112">
        <v>1217</v>
      </c>
      <c r="Y121" s="112">
        <v>1238</v>
      </c>
      <c r="Z121" s="112">
        <v>1210</v>
      </c>
      <c r="AB121" s="109" t="str">
        <f>TEXT(Z121,"###,###")</f>
        <v>1,210</v>
      </c>
    </row>
    <row r="122" spans="19:32" x14ac:dyDescent="0.25">
      <c r="S122" s="101" t="s">
        <v>100</v>
      </c>
      <c r="T122" s="112"/>
      <c r="U122" s="112"/>
      <c r="V122" s="112">
        <v>803</v>
      </c>
      <c r="W122" s="112">
        <v>815</v>
      </c>
      <c r="X122" s="112">
        <v>850</v>
      </c>
      <c r="Y122" s="112">
        <v>874</v>
      </c>
      <c r="Z122" s="112">
        <v>904</v>
      </c>
      <c r="AB122" s="109" t="str">
        <f>TEXT(Z122,"###,###")</f>
        <v>904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6649</v>
      </c>
      <c r="W124" s="112">
        <v>6596</v>
      </c>
      <c r="X124" s="112">
        <v>6851</v>
      </c>
      <c r="Y124" s="112">
        <v>7030</v>
      </c>
      <c r="Z124" s="112">
        <v>7296</v>
      </c>
      <c r="AB124" s="109" t="str">
        <f>TEXT(Z124,"###,###")</f>
        <v>7,296</v>
      </c>
      <c r="AD124" s="127">
        <f>Z124/$Z$7*100</f>
        <v>85.734430082256168</v>
      </c>
    </row>
    <row r="125" spans="19:32" x14ac:dyDescent="0.25">
      <c r="S125" s="101" t="s">
        <v>102</v>
      </c>
      <c r="T125" s="112"/>
      <c r="U125" s="112"/>
      <c r="V125" s="112">
        <v>2013</v>
      </c>
      <c r="W125" s="112">
        <v>1967</v>
      </c>
      <c r="X125" s="112">
        <v>2067</v>
      </c>
      <c r="Y125" s="112">
        <v>2112</v>
      </c>
      <c r="Z125" s="112">
        <v>2114</v>
      </c>
      <c r="AB125" s="109" t="str">
        <f>TEXT(Z125,"###,###")</f>
        <v>2,114</v>
      </c>
      <c r="AD125" s="127">
        <f>Z125/$Z$7*100</f>
        <v>24.841363102232666</v>
      </c>
    </row>
    <row r="127" spans="19:32" x14ac:dyDescent="0.25">
      <c r="S127" s="101" t="s">
        <v>103</v>
      </c>
      <c r="T127" s="112"/>
      <c r="U127" s="112"/>
      <c r="V127" s="112">
        <v>4140</v>
      </c>
      <c r="W127" s="112">
        <v>4068</v>
      </c>
      <c r="X127" s="112">
        <v>4233</v>
      </c>
      <c r="Y127" s="112">
        <v>4334</v>
      </c>
      <c r="Z127" s="112">
        <v>4433</v>
      </c>
      <c r="AB127" s="109" t="str">
        <f>TEXT(Z127,"###,###")</f>
        <v>4,433</v>
      </c>
      <c r="AD127" s="127">
        <f>Z127/$Z$7*100</f>
        <v>52.091656874265567</v>
      </c>
    </row>
    <row r="128" spans="19:32" x14ac:dyDescent="0.25">
      <c r="S128" s="101" t="s">
        <v>104</v>
      </c>
      <c r="T128" s="112"/>
      <c r="U128" s="112"/>
      <c r="V128" s="112">
        <v>3718</v>
      </c>
      <c r="W128" s="112">
        <v>3684</v>
      </c>
      <c r="X128" s="112">
        <v>3838</v>
      </c>
      <c r="Y128" s="112">
        <v>3930</v>
      </c>
      <c r="Z128" s="112">
        <v>4062</v>
      </c>
      <c r="AB128" s="109" t="str">
        <f>TEXT(Z128,"###,###")</f>
        <v>4,062</v>
      </c>
      <c r="AD128" s="127">
        <f>Z128/$Z$7*100</f>
        <v>47.732079905992947</v>
      </c>
    </row>
    <row r="130" spans="19:20" x14ac:dyDescent="0.25">
      <c r="S130" s="101" t="s">
        <v>280</v>
      </c>
      <c r="T130" s="127">
        <v>75.111633372502936</v>
      </c>
    </row>
    <row r="131" spans="19:20" x14ac:dyDescent="0.25">
      <c r="S131" s="101" t="s">
        <v>281</v>
      </c>
      <c r="T131" s="127">
        <v>14.218566392479437</v>
      </c>
    </row>
    <row r="132" spans="19:20" x14ac:dyDescent="0.25">
      <c r="S132" s="101" t="s">
        <v>282</v>
      </c>
      <c r="T132" s="127">
        <v>10.622796709753231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FD3F11-FDAE-4898-9CBE-B74DC6B390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FC992F-208A-4CD7-B099-93C3B60369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A248AE9-AC02-4286-8DF6-9E1CEE11C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B490E6-F3FC-4BAB-9B28-FAC298D9DC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99E77-5B32-4AB5-BDE1-52AA03BF0A96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166</v>
      </c>
      <c r="T1" s="99"/>
      <c r="U1" s="99"/>
      <c r="V1" s="99"/>
      <c r="W1" s="99"/>
      <c r="X1" s="99"/>
      <c r="Y1" s="100" t="s">
        <v>254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166</v>
      </c>
      <c r="Y3" s="105" t="s">
        <v>254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8.57 Nillumbik,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53079</v>
      </c>
      <c r="W4" s="108">
        <v>53188</v>
      </c>
      <c r="X4" s="108">
        <v>52180</v>
      </c>
      <c r="Y4" s="108">
        <v>52121</v>
      </c>
      <c r="Z4" s="108">
        <v>55603</v>
      </c>
      <c r="AB4" s="109" t="str">
        <f>TEXT(Z4,"###,###")</f>
        <v>55,603</v>
      </c>
      <c r="AD4" s="110">
        <f>Z4/Y4-1</f>
        <v>6.6806085838721385E-2</v>
      </c>
      <c r="AF4" s="110">
        <f>Z4/V4-1</f>
        <v>4.7551762467265668E-2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25837</v>
      </c>
      <c r="W5" s="108">
        <v>25748</v>
      </c>
      <c r="X5" s="108">
        <v>25418</v>
      </c>
      <c r="Y5" s="108">
        <v>25333</v>
      </c>
      <c r="Z5" s="108">
        <v>26887</v>
      </c>
      <c r="AB5" s="109" t="str">
        <f>TEXT(Z5,"###,###")</f>
        <v>26,887</v>
      </c>
      <c r="AD5" s="110">
        <f t="shared" ref="AD5:AD9" si="0">Z5/Y5-1</f>
        <v>6.1342912406742167E-2</v>
      </c>
      <c r="AF5" s="110">
        <f t="shared" ref="AF5:AF9" si="1">Z5/V5-1</f>
        <v>4.063939311839615E-2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27241</v>
      </c>
      <c r="W6" s="108">
        <v>27442</v>
      </c>
      <c r="X6" s="108">
        <v>26760</v>
      </c>
      <c r="Y6" s="108">
        <v>26760</v>
      </c>
      <c r="Z6" s="108">
        <v>28691</v>
      </c>
      <c r="AB6" s="109" t="str">
        <f>TEXT(Z6,"###,###")</f>
        <v>28,691</v>
      </c>
      <c r="AD6" s="110">
        <f t="shared" si="0"/>
        <v>7.2159940209267637E-2</v>
      </c>
      <c r="AF6" s="110">
        <f t="shared" si="1"/>
        <v>5.3228589258837777E-2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38535</v>
      </c>
      <c r="W7" s="108">
        <v>38417</v>
      </c>
      <c r="X7" s="108">
        <v>38348</v>
      </c>
      <c r="Y7" s="108">
        <v>38120</v>
      </c>
      <c r="Z7" s="108">
        <v>38707</v>
      </c>
      <c r="AB7" s="109" t="str">
        <f>TEXT(Z7,"###,###")</f>
        <v>38,707</v>
      </c>
      <c r="AD7" s="110">
        <f t="shared" si="0"/>
        <v>1.5398740818467926E-2</v>
      </c>
      <c r="AF7" s="110">
        <f t="shared" si="1"/>
        <v>4.4634747632021909E-3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55,603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38,707</v>
      </c>
      <c r="P8" s="67"/>
      <c r="S8" s="107" t="s">
        <v>83</v>
      </c>
      <c r="T8" s="108"/>
      <c r="U8" s="108"/>
      <c r="V8" s="108">
        <v>46987</v>
      </c>
      <c r="W8" s="108">
        <v>47754</v>
      </c>
      <c r="X8" s="108">
        <v>49086.52</v>
      </c>
      <c r="Y8" s="108">
        <v>51660</v>
      </c>
      <c r="Z8" s="108">
        <v>51376.41</v>
      </c>
      <c r="AB8" s="109" t="str">
        <f>TEXT(Z8,"$###,###")</f>
        <v>$51,376</v>
      </c>
      <c r="AD8" s="110">
        <f t="shared" si="0"/>
        <v>-5.4895470383274914E-3</v>
      </c>
      <c r="AF8" s="110">
        <f t="shared" si="1"/>
        <v>9.3417541021984851E-2</v>
      </c>
    </row>
    <row r="9" spans="1:32" x14ac:dyDescent="0.25">
      <c r="A9" s="30" t="s">
        <v>14</v>
      </c>
      <c r="B9" s="71"/>
      <c r="C9" s="72"/>
      <c r="D9" s="73">
        <f>AD104</f>
        <v>75.706346779850008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50.471490944790339</v>
      </c>
      <c r="P9" s="74" t="s">
        <v>84</v>
      </c>
      <c r="S9" s="107" t="s">
        <v>7</v>
      </c>
      <c r="T9" s="108"/>
      <c r="U9" s="108"/>
      <c r="V9" s="108">
        <v>2625801442</v>
      </c>
      <c r="W9" s="108">
        <v>2703277672</v>
      </c>
      <c r="X9" s="108">
        <v>2761972721</v>
      </c>
      <c r="Y9" s="108">
        <v>2858697321</v>
      </c>
      <c r="Z9" s="108">
        <v>3006198144</v>
      </c>
      <c r="AB9" s="109" t="str">
        <f>TEXT(Z9/1000000,"$#,###.0")&amp;" mil"</f>
        <v>$3,006.2 mil</v>
      </c>
      <c r="AD9" s="110">
        <f t="shared" si="0"/>
        <v>5.1597215947438269E-2</v>
      </c>
      <c r="AF9" s="110">
        <f t="shared" si="1"/>
        <v>0.14486879926086971</v>
      </c>
    </row>
    <row r="10" spans="1:32" x14ac:dyDescent="0.25">
      <c r="A10" s="30" t="s">
        <v>17</v>
      </c>
      <c r="B10" s="71"/>
      <c r="C10" s="72"/>
      <c r="D10" s="73">
        <f>AD105</f>
        <v>18.376706292825926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49.466504766579689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85.196476089596189</v>
      </c>
      <c r="P11" s="74" t="s">
        <v>84</v>
      </c>
      <c r="S11" s="107" t="s">
        <v>29</v>
      </c>
      <c r="T11" s="112"/>
      <c r="U11" s="112"/>
      <c r="V11" s="112">
        <v>47366</v>
      </c>
      <c r="W11" s="112">
        <v>47497</v>
      </c>
      <c r="X11" s="112">
        <v>46485</v>
      </c>
      <c r="Y11" s="112">
        <v>46378</v>
      </c>
      <c r="Z11" s="112">
        <v>49869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7.0581548557108533</v>
      </c>
      <c r="P12" s="74" t="s">
        <v>84</v>
      </c>
      <c r="S12" s="107" t="s">
        <v>30</v>
      </c>
      <c r="T12" s="112"/>
      <c r="U12" s="112"/>
      <c r="V12" s="112">
        <v>5714</v>
      </c>
      <c r="W12" s="112">
        <v>5692</v>
      </c>
      <c r="X12" s="112">
        <v>5694</v>
      </c>
      <c r="Y12" s="112">
        <v>5743</v>
      </c>
      <c r="Z12" s="112">
        <v>5735</v>
      </c>
    </row>
    <row r="13" spans="1:32" ht="15" customHeight="1" x14ac:dyDescent="0.25">
      <c r="A13" s="30" t="s">
        <v>19</v>
      </c>
      <c r="B13" s="72"/>
      <c r="C13" s="72"/>
      <c r="D13" s="73">
        <f>AD108</f>
        <v>17.180727658579574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7.7402020306404529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15.801305684945058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20.554646332032444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17.622897884322285</v>
      </c>
      <c r="P15" s="74" t="s">
        <v>84</v>
      </c>
      <c r="S15" s="115" t="s">
        <v>60</v>
      </c>
      <c r="T15" s="115"/>
      <c r="U15" s="116"/>
      <c r="V15" s="116">
        <v>272</v>
      </c>
      <c r="W15" s="116">
        <v>283</v>
      </c>
      <c r="X15" s="116">
        <v>246</v>
      </c>
      <c r="Y15" s="112">
        <v>265</v>
      </c>
      <c r="Z15" s="112">
        <v>274</v>
      </c>
      <c r="AB15" s="117">
        <f t="shared" ref="AB15:AB34" si="2">IF(Z15="np",0,Z15/$Z$34)</f>
        <v>4.9279689214222766E-3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40.555365717677105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82.377102115677715</v>
      </c>
      <c r="P16" s="37" t="s">
        <v>84</v>
      </c>
      <c r="S16" s="115" t="s">
        <v>61</v>
      </c>
      <c r="T16" s="115"/>
      <c r="U16" s="116"/>
      <c r="V16" s="116">
        <v>63</v>
      </c>
      <c r="W16" s="116">
        <v>67</v>
      </c>
      <c r="X16" s="116">
        <v>69</v>
      </c>
      <c r="Y16" s="112">
        <v>61</v>
      </c>
      <c r="Z16" s="112">
        <v>58</v>
      </c>
      <c r="AB16" s="117">
        <f t="shared" si="2"/>
        <v>1.0431467059944966E-3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2750</v>
      </c>
      <c r="W17" s="116">
        <v>2568</v>
      </c>
      <c r="X17" s="116">
        <v>2420</v>
      </c>
      <c r="Y17" s="112">
        <v>2484</v>
      </c>
      <c r="Z17" s="112">
        <v>2530</v>
      </c>
      <c r="AB17" s="117">
        <f t="shared" si="2"/>
        <v>4.5502778727001314E-2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313</v>
      </c>
      <c r="W18" s="116">
        <v>324</v>
      </c>
      <c r="X18" s="116">
        <v>302</v>
      </c>
      <c r="Y18" s="112">
        <v>290</v>
      </c>
      <c r="Z18" s="112">
        <v>307</v>
      </c>
      <c r="AB18" s="117">
        <f t="shared" si="2"/>
        <v>5.5214834265570759E-3</v>
      </c>
    </row>
    <row r="19" spans="1:28" x14ac:dyDescent="0.25">
      <c r="A19" s="63" t="str">
        <f>$S$1&amp;" ("&amp;$V$2&amp;" to "&amp;$Z$2&amp;")"</f>
        <v>Nillumbik (2017-18 to 2021-22)</v>
      </c>
      <c r="B19" s="63"/>
      <c r="C19" s="63"/>
      <c r="D19" s="63"/>
      <c r="E19" s="63"/>
      <c r="F19" s="63"/>
      <c r="G19" s="63" t="str">
        <f>$S$1&amp;" ("&amp;$V$2&amp;" to "&amp;$Z$2&amp;")"</f>
        <v>Nillumbik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5331</v>
      </c>
      <c r="W19" s="116">
        <v>5326</v>
      </c>
      <c r="X19" s="116">
        <v>5271</v>
      </c>
      <c r="Y19" s="112">
        <v>5430</v>
      </c>
      <c r="Z19" s="112">
        <v>5779</v>
      </c>
      <c r="AB19" s="117">
        <f t="shared" si="2"/>
        <v>0.1039369795507275</v>
      </c>
    </row>
    <row r="20" spans="1:28" x14ac:dyDescent="0.25">
      <c r="S20" s="115" t="s">
        <v>65</v>
      </c>
      <c r="T20" s="115"/>
      <c r="U20" s="116"/>
      <c r="V20" s="116">
        <v>2275</v>
      </c>
      <c r="W20" s="116">
        <v>2185</v>
      </c>
      <c r="X20" s="116">
        <v>2064</v>
      </c>
      <c r="Y20" s="112">
        <v>2052</v>
      </c>
      <c r="Z20" s="112">
        <v>2121</v>
      </c>
      <c r="AB20" s="117">
        <f t="shared" si="2"/>
        <v>3.8146795920936671E-2</v>
      </c>
    </row>
    <row r="21" spans="1:28" x14ac:dyDescent="0.25">
      <c r="S21" s="115" t="s">
        <v>66</v>
      </c>
      <c r="T21" s="115"/>
      <c r="U21" s="116"/>
      <c r="V21" s="116">
        <v>4400</v>
      </c>
      <c r="W21" s="116">
        <v>4287</v>
      </c>
      <c r="X21" s="116">
        <v>4396</v>
      </c>
      <c r="Y21" s="112">
        <v>4611</v>
      </c>
      <c r="Z21" s="112">
        <v>4958</v>
      </c>
      <c r="AB21" s="117">
        <f t="shared" si="2"/>
        <v>8.917105807449506E-2</v>
      </c>
    </row>
    <row r="22" spans="1:28" x14ac:dyDescent="0.25">
      <c r="S22" s="115" t="s">
        <v>67</v>
      </c>
      <c r="T22" s="115"/>
      <c r="U22" s="116"/>
      <c r="V22" s="116">
        <v>2450</v>
      </c>
      <c r="W22" s="116">
        <v>2441</v>
      </c>
      <c r="X22" s="116">
        <v>2528</v>
      </c>
      <c r="Y22" s="112">
        <v>2624</v>
      </c>
      <c r="Z22" s="112">
        <v>3289</v>
      </c>
      <c r="AB22" s="117">
        <f t="shared" si="2"/>
        <v>5.9153612345101705E-2</v>
      </c>
    </row>
    <row r="23" spans="1:28" x14ac:dyDescent="0.25">
      <c r="S23" s="115" t="s">
        <v>68</v>
      </c>
      <c r="T23" s="115"/>
      <c r="U23" s="116"/>
      <c r="V23" s="116">
        <v>1372</v>
      </c>
      <c r="W23" s="116">
        <v>1406</v>
      </c>
      <c r="X23" s="116">
        <v>1309</v>
      </c>
      <c r="Y23" s="112">
        <v>1322</v>
      </c>
      <c r="Z23" s="112">
        <v>1437</v>
      </c>
      <c r="AB23" s="117">
        <f t="shared" si="2"/>
        <v>2.5844858905415369E-2</v>
      </c>
    </row>
    <row r="24" spans="1:28" x14ac:dyDescent="0.25">
      <c r="S24" s="115" t="s">
        <v>69</v>
      </c>
      <c r="T24" s="115"/>
      <c r="U24" s="116"/>
      <c r="V24" s="116">
        <v>985</v>
      </c>
      <c r="W24" s="116">
        <v>1032</v>
      </c>
      <c r="X24" s="116">
        <v>975</v>
      </c>
      <c r="Y24" s="112">
        <v>901</v>
      </c>
      <c r="Z24" s="112">
        <v>1016</v>
      </c>
      <c r="AB24" s="117">
        <f t="shared" si="2"/>
        <v>1.8273052642938076E-2</v>
      </c>
    </row>
    <row r="25" spans="1:28" x14ac:dyDescent="0.25">
      <c r="S25" s="115" t="s">
        <v>70</v>
      </c>
      <c r="T25" s="115"/>
      <c r="U25" s="116"/>
      <c r="V25" s="116">
        <v>2181</v>
      </c>
      <c r="W25" s="116">
        <v>2239</v>
      </c>
      <c r="X25" s="116">
        <v>2209</v>
      </c>
      <c r="Y25" s="112">
        <v>2251</v>
      </c>
      <c r="Z25" s="112">
        <v>2447</v>
      </c>
      <c r="AB25" s="117">
        <f t="shared" si="2"/>
        <v>4.4009999820147118E-2</v>
      </c>
    </row>
    <row r="26" spans="1:28" x14ac:dyDescent="0.25">
      <c r="S26" s="115" t="s">
        <v>71</v>
      </c>
      <c r="T26" s="115"/>
      <c r="U26" s="116"/>
      <c r="V26" s="116">
        <v>981</v>
      </c>
      <c r="W26" s="116">
        <v>955</v>
      </c>
      <c r="X26" s="116">
        <v>900</v>
      </c>
      <c r="Y26" s="112">
        <v>866</v>
      </c>
      <c r="Z26" s="112">
        <v>915</v>
      </c>
      <c r="AB26" s="117">
        <f t="shared" si="2"/>
        <v>1.6456538551464901E-2</v>
      </c>
    </row>
    <row r="27" spans="1:28" x14ac:dyDescent="0.25">
      <c r="S27" s="115" t="s">
        <v>72</v>
      </c>
      <c r="T27" s="115"/>
      <c r="U27" s="116"/>
      <c r="V27" s="116">
        <v>4841</v>
      </c>
      <c r="W27" s="116">
        <v>4960</v>
      </c>
      <c r="X27" s="116">
        <v>4925</v>
      </c>
      <c r="Y27" s="112">
        <v>4947</v>
      </c>
      <c r="Z27" s="112">
        <v>5239</v>
      </c>
      <c r="AB27" s="117">
        <f t="shared" si="2"/>
        <v>9.4224924012158054E-2</v>
      </c>
    </row>
    <row r="28" spans="1:28" x14ac:dyDescent="0.25">
      <c r="S28" s="115" t="s">
        <v>73</v>
      </c>
      <c r="T28" s="115"/>
      <c r="U28" s="116"/>
      <c r="V28" s="116">
        <v>3486</v>
      </c>
      <c r="W28" s="116">
        <v>3469</v>
      </c>
      <c r="X28" s="116">
        <v>3569</v>
      </c>
      <c r="Y28" s="112">
        <v>3221</v>
      </c>
      <c r="Z28" s="112">
        <v>3458</v>
      </c>
      <c r="AB28" s="117">
        <f t="shared" si="2"/>
        <v>6.2193126022913256E-2</v>
      </c>
    </row>
    <row r="29" spans="1:28" x14ac:dyDescent="0.25">
      <c r="S29" s="115" t="s">
        <v>74</v>
      </c>
      <c r="T29" s="115"/>
      <c r="U29" s="116"/>
      <c r="V29" s="116">
        <v>2715</v>
      </c>
      <c r="W29" s="116">
        <v>4751</v>
      </c>
      <c r="X29" s="116">
        <v>2730</v>
      </c>
      <c r="Y29" s="112">
        <v>2875</v>
      </c>
      <c r="Z29" s="112">
        <v>3265</v>
      </c>
      <c r="AB29" s="117">
        <f t="shared" si="2"/>
        <v>5.8721965432276396E-2</v>
      </c>
    </row>
    <row r="30" spans="1:28" x14ac:dyDescent="0.25">
      <c r="S30" s="115" t="s">
        <v>75</v>
      </c>
      <c r="T30" s="115"/>
      <c r="U30" s="116"/>
      <c r="V30" s="116">
        <v>6295</v>
      </c>
      <c r="W30" s="116">
        <v>4782</v>
      </c>
      <c r="X30" s="116">
        <v>6062</v>
      </c>
      <c r="Y30" s="112">
        <v>5753</v>
      </c>
      <c r="Z30" s="112">
        <v>6036</v>
      </c>
      <c r="AB30" s="117">
        <f t="shared" si="2"/>
        <v>0.10855919857556519</v>
      </c>
    </row>
    <row r="31" spans="1:28" x14ac:dyDescent="0.25">
      <c r="S31" s="115" t="s">
        <v>76</v>
      </c>
      <c r="T31" s="115"/>
      <c r="U31" s="116"/>
      <c r="V31" s="116">
        <v>6201</v>
      </c>
      <c r="W31" s="116">
        <v>6292</v>
      </c>
      <c r="X31" s="116">
        <v>6380</v>
      </c>
      <c r="Y31" s="112">
        <v>6627</v>
      </c>
      <c r="Z31" s="112">
        <v>6951</v>
      </c>
      <c r="AB31" s="117">
        <f t="shared" si="2"/>
        <v>0.1250157371270301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1731</v>
      </c>
      <c r="W32" s="116">
        <v>1802</v>
      </c>
      <c r="X32" s="116">
        <v>1802</v>
      </c>
      <c r="Y32" s="112">
        <v>1772</v>
      </c>
      <c r="Z32" s="112">
        <v>1985</v>
      </c>
      <c r="AB32" s="117">
        <f t="shared" si="2"/>
        <v>3.5700796748259926E-2</v>
      </c>
    </row>
    <row r="33" spans="19:32" x14ac:dyDescent="0.25">
      <c r="S33" s="115" t="s">
        <v>78</v>
      </c>
      <c r="T33" s="115"/>
      <c r="U33" s="116"/>
      <c r="V33" s="116">
        <v>1848</v>
      </c>
      <c r="W33" s="116">
        <v>1878</v>
      </c>
      <c r="X33" s="116">
        <v>2002</v>
      </c>
      <c r="Y33" s="112">
        <v>2053</v>
      </c>
      <c r="Z33" s="112">
        <v>2114</v>
      </c>
      <c r="AB33" s="117">
        <f t="shared" si="2"/>
        <v>3.8020898904695961E-2</v>
      </c>
    </row>
    <row r="34" spans="19:32" x14ac:dyDescent="0.25">
      <c r="S34" s="118" t="s">
        <v>53</v>
      </c>
      <c r="T34" s="118"/>
      <c r="U34" s="119"/>
      <c r="V34" s="119">
        <v>53073</v>
      </c>
      <c r="W34" s="119">
        <v>53193</v>
      </c>
      <c r="X34" s="119">
        <v>52182</v>
      </c>
      <c r="Y34" s="120">
        <v>52121</v>
      </c>
      <c r="Z34" s="120">
        <v>55601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32643</v>
      </c>
      <c r="W37" s="112">
        <v>32247</v>
      </c>
      <c r="X37" s="112">
        <v>32315</v>
      </c>
      <c r="Y37" s="112">
        <v>32145</v>
      </c>
      <c r="Z37" s="112">
        <v>31889</v>
      </c>
      <c r="AB37" s="132">
        <f>Z37/Z40*100</f>
        <v>82.377102115677715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5892</v>
      </c>
      <c r="W38" s="112">
        <v>6169</v>
      </c>
      <c r="X38" s="112">
        <v>6035</v>
      </c>
      <c r="Y38" s="112">
        <v>5975</v>
      </c>
      <c r="Z38" s="112">
        <v>6822</v>
      </c>
      <c r="AB38" s="132">
        <f>Z38/Z40*100</f>
        <v>17.622897884322285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38535</v>
      </c>
      <c r="W40" s="112">
        <v>38416</v>
      </c>
      <c r="X40" s="112">
        <v>38350</v>
      </c>
      <c r="Y40" s="112">
        <v>38120</v>
      </c>
      <c r="Z40" s="112">
        <v>38711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10</v>
      </c>
      <c r="X44" s="112">
        <v>6</v>
      </c>
      <c r="Y44" s="112">
        <v>9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478</v>
      </c>
      <c r="W45" s="112">
        <v>461</v>
      </c>
      <c r="X45" s="112">
        <v>463</v>
      </c>
      <c r="Y45" s="112">
        <v>475</v>
      </c>
      <c r="Z45" s="112">
        <v>726</v>
      </c>
    </row>
    <row r="46" spans="19:32" x14ac:dyDescent="0.25">
      <c r="S46" s="115" t="s">
        <v>38</v>
      </c>
      <c r="T46" s="115"/>
      <c r="U46" s="112"/>
      <c r="V46" s="112">
        <v>1633</v>
      </c>
      <c r="W46" s="112">
        <v>1721</v>
      </c>
      <c r="X46" s="112">
        <v>1608</v>
      </c>
      <c r="Y46" s="112">
        <v>1751</v>
      </c>
      <c r="Z46" s="112">
        <v>2131</v>
      </c>
    </row>
    <row r="47" spans="19:32" x14ac:dyDescent="0.25">
      <c r="S47" s="115" t="s">
        <v>39</v>
      </c>
      <c r="T47" s="115"/>
      <c r="U47" s="112"/>
      <c r="V47" s="112">
        <v>2614</v>
      </c>
      <c r="W47" s="112">
        <v>2540</v>
      </c>
      <c r="X47" s="112">
        <v>2547</v>
      </c>
      <c r="Y47" s="112">
        <v>2457</v>
      </c>
      <c r="Z47" s="112">
        <v>2715</v>
      </c>
    </row>
    <row r="48" spans="19:32" x14ac:dyDescent="0.25">
      <c r="S48" s="115" t="s">
        <v>40</v>
      </c>
      <c r="T48" s="115"/>
      <c r="U48" s="112"/>
      <c r="V48" s="112">
        <v>2491</v>
      </c>
      <c r="W48" s="112">
        <v>2441</v>
      </c>
      <c r="X48" s="112">
        <v>2383</v>
      </c>
      <c r="Y48" s="112">
        <v>2239</v>
      </c>
      <c r="Z48" s="112">
        <v>2404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2053</v>
      </c>
      <c r="W49" s="112">
        <v>2125</v>
      </c>
      <c r="X49" s="112">
        <v>2090</v>
      </c>
      <c r="Y49" s="112">
        <v>2079</v>
      </c>
      <c r="Z49" s="112">
        <v>2084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Nillumbik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2171</v>
      </c>
      <c r="W50" s="112">
        <v>2149</v>
      </c>
      <c r="X50" s="112">
        <v>2068</v>
      </c>
      <c r="Y50" s="112">
        <v>2110</v>
      </c>
      <c r="Z50" s="112">
        <v>2273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2504</v>
      </c>
      <c r="W51" s="112">
        <v>2354</v>
      </c>
      <c r="X51" s="112">
        <v>2392</v>
      </c>
      <c r="Y51" s="112">
        <v>2296</v>
      </c>
      <c r="Z51" s="112">
        <v>2362</v>
      </c>
    </row>
    <row r="52" spans="1:26" ht="15" customHeight="1" x14ac:dyDescent="0.25">
      <c r="S52" s="115" t="s">
        <v>44</v>
      </c>
      <c r="T52" s="115"/>
      <c r="U52" s="112"/>
      <c r="V52" s="112">
        <v>2882</v>
      </c>
      <c r="W52" s="112">
        <v>2861</v>
      </c>
      <c r="X52" s="112">
        <v>2717</v>
      </c>
      <c r="Y52" s="112">
        <v>2678</v>
      </c>
      <c r="Z52" s="112">
        <v>2636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2570</v>
      </c>
      <c r="W53" s="112">
        <v>2610</v>
      </c>
      <c r="X53" s="112">
        <v>2661</v>
      </c>
      <c r="Y53" s="112">
        <v>2767</v>
      </c>
      <c r="Z53" s="112">
        <v>2810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2667</v>
      </c>
      <c r="W54" s="112">
        <v>2611</v>
      </c>
      <c r="X54" s="112">
        <v>2507</v>
      </c>
      <c r="Y54" s="112">
        <v>2457</v>
      </c>
      <c r="Z54" s="112">
        <v>2467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1984</v>
      </c>
      <c r="W55" s="112">
        <v>2049</v>
      </c>
      <c r="X55" s="112">
        <v>2082</v>
      </c>
      <c r="Y55" s="112">
        <v>2092</v>
      </c>
      <c r="Z55" s="112">
        <v>2183</v>
      </c>
    </row>
    <row r="56" spans="1:26" ht="15" customHeight="1" x14ac:dyDescent="0.25">
      <c r="S56" s="115" t="s">
        <v>48</v>
      </c>
      <c r="T56" s="115"/>
      <c r="U56" s="112"/>
      <c r="V56" s="112">
        <v>1076</v>
      </c>
      <c r="W56" s="112">
        <v>1090</v>
      </c>
      <c r="X56" s="112">
        <v>1133</v>
      </c>
      <c r="Y56" s="112">
        <v>1141</v>
      </c>
      <c r="Z56" s="112">
        <v>1235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449</v>
      </c>
      <c r="W57" s="112">
        <v>468</v>
      </c>
      <c r="X57" s="112">
        <v>473</v>
      </c>
      <c r="Y57" s="112">
        <v>489</v>
      </c>
      <c r="Z57" s="112">
        <v>545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145</v>
      </c>
      <c r="W58" s="112">
        <v>156</v>
      </c>
      <c r="X58" s="112">
        <v>183</v>
      </c>
      <c r="Y58" s="112">
        <v>201</v>
      </c>
      <c r="Z58" s="112">
        <v>206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69</v>
      </c>
      <c r="W59" s="112">
        <v>63</v>
      </c>
      <c r="X59" s="112">
        <v>56</v>
      </c>
      <c r="Y59" s="112">
        <v>56</v>
      </c>
      <c r="Z59" s="112">
        <v>65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37</v>
      </c>
      <c r="W60" s="112">
        <v>36</v>
      </c>
      <c r="X60" s="112">
        <v>30</v>
      </c>
      <c r="Y60" s="112">
        <v>36</v>
      </c>
      <c r="Z60" s="112">
        <v>36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25839</v>
      </c>
      <c r="W61" s="112">
        <v>25746</v>
      </c>
      <c r="X61" s="112">
        <v>25417</v>
      </c>
      <c r="Y61" s="112">
        <v>25333</v>
      </c>
      <c r="Z61" s="112">
        <v>26883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10</v>
      </c>
      <c r="X63" s="112">
        <v>14</v>
      </c>
      <c r="Y63" s="112">
        <v>8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549</v>
      </c>
      <c r="W64" s="112">
        <v>558</v>
      </c>
      <c r="X64" s="112">
        <v>576</v>
      </c>
      <c r="Y64" s="112">
        <v>659</v>
      </c>
      <c r="Z64" s="112">
        <v>879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Nillumbik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1811</v>
      </c>
      <c r="W65" s="112">
        <v>1809</v>
      </c>
      <c r="X65" s="112">
        <v>1739</v>
      </c>
      <c r="Y65" s="112">
        <v>1896</v>
      </c>
      <c r="Z65" s="112">
        <v>2298</v>
      </c>
    </row>
    <row r="66" spans="1:26" x14ac:dyDescent="0.25">
      <c r="S66" s="115" t="s">
        <v>39</v>
      </c>
      <c r="T66" s="115"/>
      <c r="U66" s="112"/>
      <c r="V66" s="112">
        <v>2937</v>
      </c>
      <c r="W66" s="112">
        <v>2903</v>
      </c>
      <c r="X66" s="112">
        <v>2769</v>
      </c>
      <c r="Y66" s="112">
        <v>2711</v>
      </c>
      <c r="Z66" s="112">
        <v>3004</v>
      </c>
    </row>
    <row r="67" spans="1:26" x14ac:dyDescent="0.25">
      <c r="S67" s="115" t="s">
        <v>40</v>
      </c>
      <c r="T67" s="115"/>
      <c r="U67" s="112"/>
      <c r="V67" s="112">
        <v>2536</v>
      </c>
      <c r="W67" s="112">
        <v>2586</v>
      </c>
      <c r="X67" s="112">
        <v>2400</v>
      </c>
      <c r="Y67" s="112">
        <v>2359</v>
      </c>
      <c r="Z67" s="112">
        <v>2457</v>
      </c>
    </row>
    <row r="68" spans="1:26" x14ac:dyDescent="0.25">
      <c r="S68" s="115" t="s">
        <v>41</v>
      </c>
      <c r="T68" s="115"/>
      <c r="U68" s="112"/>
      <c r="V68" s="112">
        <v>2053</v>
      </c>
      <c r="W68" s="112">
        <v>2086</v>
      </c>
      <c r="X68" s="112">
        <v>2022</v>
      </c>
      <c r="Y68" s="112">
        <v>2010</v>
      </c>
      <c r="Z68" s="112">
        <v>2242</v>
      </c>
    </row>
    <row r="69" spans="1:26" x14ac:dyDescent="0.25">
      <c r="S69" s="115" t="s">
        <v>42</v>
      </c>
      <c r="T69" s="115"/>
      <c r="U69" s="112"/>
      <c r="V69" s="112">
        <v>2236</v>
      </c>
      <c r="W69" s="112">
        <v>2308</v>
      </c>
      <c r="X69" s="112">
        <v>2347</v>
      </c>
      <c r="Y69" s="112">
        <v>2332</v>
      </c>
      <c r="Z69" s="112">
        <v>2371</v>
      </c>
    </row>
    <row r="70" spans="1:26" x14ac:dyDescent="0.25">
      <c r="S70" s="115" t="s">
        <v>43</v>
      </c>
      <c r="T70" s="115"/>
      <c r="U70" s="112"/>
      <c r="V70" s="112">
        <v>2858</v>
      </c>
      <c r="W70" s="112">
        <v>2778</v>
      </c>
      <c r="X70" s="112">
        <v>2606</v>
      </c>
      <c r="Y70" s="112">
        <v>2571</v>
      </c>
      <c r="Z70" s="112">
        <v>2636</v>
      </c>
    </row>
    <row r="71" spans="1:26" x14ac:dyDescent="0.25">
      <c r="S71" s="115" t="s">
        <v>44</v>
      </c>
      <c r="T71" s="115"/>
      <c r="U71" s="112"/>
      <c r="V71" s="112">
        <v>3243</v>
      </c>
      <c r="W71" s="112">
        <v>3259</v>
      </c>
      <c r="X71" s="112">
        <v>3183</v>
      </c>
      <c r="Y71" s="112">
        <v>3116</v>
      </c>
      <c r="Z71" s="112">
        <v>3177</v>
      </c>
    </row>
    <row r="72" spans="1:26" x14ac:dyDescent="0.25">
      <c r="S72" s="115" t="s">
        <v>45</v>
      </c>
      <c r="T72" s="115"/>
      <c r="U72" s="112"/>
      <c r="V72" s="112">
        <v>3038</v>
      </c>
      <c r="W72" s="112">
        <v>3059</v>
      </c>
      <c r="X72" s="112">
        <v>2951</v>
      </c>
      <c r="Y72" s="112">
        <v>3036</v>
      </c>
      <c r="Z72" s="112">
        <v>3217</v>
      </c>
    </row>
    <row r="73" spans="1:26" x14ac:dyDescent="0.25">
      <c r="S73" s="115" t="s">
        <v>46</v>
      </c>
      <c r="T73" s="115"/>
      <c r="U73" s="112"/>
      <c r="V73" s="112">
        <v>2707</v>
      </c>
      <c r="W73" s="112">
        <v>2757</v>
      </c>
      <c r="X73" s="112">
        <v>2760</v>
      </c>
      <c r="Y73" s="112">
        <v>2663</v>
      </c>
      <c r="Z73" s="112">
        <v>2755</v>
      </c>
    </row>
    <row r="74" spans="1:26" x14ac:dyDescent="0.25">
      <c r="S74" s="115" t="s">
        <v>47</v>
      </c>
      <c r="T74" s="115"/>
      <c r="U74" s="112"/>
      <c r="V74" s="112">
        <v>1900</v>
      </c>
      <c r="W74" s="112">
        <v>1945</v>
      </c>
      <c r="X74" s="112">
        <v>1937</v>
      </c>
      <c r="Y74" s="112">
        <v>1889</v>
      </c>
      <c r="Z74" s="112">
        <v>1990</v>
      </c>
    </row>
    <row r="75" spans="1:26" x14ac:dyDescent="0.25">
      <c r="S75" s="115" t="s">
        <v>48</v>
      </c>
      <c r="T75" s="115"/>
      <c r="U75" s="112"/>
      <c r="V75" s="112">
        <v>819</v>
      </c>
      <c r="W75" s="112">
        <v>852</v>
      </c>
      <c r="X75" s="112">
        <v>880</v>
      </c>
      <c r="Y75" s="112">
        <v>902</v>
      </c>
      <c r="Z75" s="112">
        <v>1026</v>
      </c>
    </row>
    <row r="76" spans="1:26" x14ac:dyDescent="0.25">
      <c r="S76" s="115" t="s">
        <v>49</v>
      </c>
      <c r="T76" s="115"/>
      <c r="U76" s="112"/>
      <c r="V76" s="112">
        <v>318</v>
      </c>
      <c r="W76" s="112">
        <v>323</v>
      </c>
      <c r="X76" s="112">
        <v>357</v>
      </c>
      <c r="Y76" s="112">
        <v>376</v>
      </c>
      <c r="Z76" s="112">
        <v>382</v>
      </c>
    </row>
    <row r="77" spans="1:26" x14ac:dyDescent="0.25">
      <c r="S77" s="115" t="s">
        <v>50</v>
      </c>
      <c r="T77" s="115"/>
      <c r="U77" s="112"/>
      <c r="V77" s="112">
        <v>119</v>
      </c>
      <c r="W77" s="112">
        <v>121</v>
      </c>
      <c r="X77" s="112">
        <v>127</v>
      </c>
      <c r="Y77" s="112">
        <v>134</v>
      </c>
      <c r="Z77" s="112">
        <v>159</v>
      </c>
    </row>
    <row r="78" spans="1:26" x14ac:dyDescent="0.25">
      <c r="S78" s="115" t="s">
        <v>51</v>
      </c>
      <c r="T78" s="115"/>
      <c r="U78" s="112"/>
      <c r="V78" s="112">
        <v>50</v>
      </c>
      <c r="W78" s="112">
        <v>45</v>
      </c>
      <c r="X78" s="112">
        <v>54</v>
      </c>
      <c r="Y78" s="112">
        <v>56</v>
      </c>
      <c r="Z78" s="112">
        <v>50</v>
      </c>
    </row>
    <row r="79" spans="1:26" x14ac:dyDescent="0.25">
      <c r="S79" s="115" t="s">
        <v>52</v>
      </c>
      <c r="T79" s="115"/>
      <c r="U79" s="112"/>
      <c r="V79" s="112">
        <v>49</v>
      </c>
      <c r="W79" s="112">
        <v>43</v>
      </c>
      <c r="X79" s="112">
        <v>47</v>
      </c>
      <c r="Y79" s="112">
        <v>42</v>
      </c>
      <c r="Z79" s="112">
        <v>48</v>
      </c>
    </row>
    <row r="80" spans="1:26" x14ac:dyDescent="0.25">
      <c r="S80" s="118" t="s">
        <v>53</v>
      </c>
      <c r="T80" s="118"/>
      <c r="U80" s="112"/>
      <c r="V80" s="112">
        <v>27236</v>
      </c>
      <c r="W80" s="112">
        <v>27443</v>
      </c>
      <c r="X80" s="112">
        <v>26763</v>
      </c>
      <c r="Y80" s="112">
        <v>26760</v>
      </c>
      <c r="Z80" s="112">
        <v>28689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Nillumbik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3528</v>
      </c>
      <c r="W83" s="112">
        <v>3526</v>
      </c>
      <c r="X83" s="112">
        <v>3635</v>
      </c>
      <c r="Y83" s="112">
        <v>3594</v>
      </c>
      <c r="Z83" s="112">
        <v>3614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3680</v>
      </c>
      <c r="W84" s="112">
        <v>3699</v>
      </c>
      <c r="X84" s="112">
        <v>3679</v>
      </c>
      <c r="Y84" s="112">
        <v>3689</v>
      </c>
      <c r="Z84" s="112">
        <v>3737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3575</v>
      </c>
      <c r="W85" s="112">
        <v>3652</v>
      </c>
      <c r="X85" s="112">
        <v>3605</v>
      </c>
      <c r="Y85" s="112">
        <v>3563</v>
      </c>
      <c r="Z85" s="112">
        <v>3579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55,603</v>
      </c>
      <c r="D86" s="96">
        <f t="shared" ref="D86:D91" si="4">AD4</f>
        <v>6.6806085838721385E-2</v>
      </c>
      <c r="E86" s="97">
        <f t="shared" ref="E86:E91" si="5">AD4</f>
        <v>6.6806085838721385E-2</v>
      </c>
      <c r="F86" s="96">
        <f t="shared" ref="F86:F91" si="6">AF4</f>
        <v>4.7551762467265668E-2</v>
      </c>
      <c r="G86" s="97">
        <f t="shared" ref="G86:G91" si="7">AF4</f>
        <v>4.7551762467265668E-2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1053</v>
      </c>
      <c r="W86" s="112">
        <v>1037</v>
      </c>
      <c r="X86" s="112">
        <v>1031</v>
      </c>
      <c r="Y86" s="112">
        <v>1065</v>
      </c>
      <c r="Z86" s="112">
        <v>1090</v>
      </c>
    </row>
    <row r="87" spans="1:30" ht="15" customHeight="1" x14ac:dyDescent="0.25">
      <c r="A87" s="98" t="s">
        <v>4</v>
      </c>
      <c r="B87" s="49"/>
      <c r="C87" s="57" t="str">
        <f t="shared" si="3"/>
        <v>26,887</v>
      </c>
      <c r="D87" s="96">
        <f t="shared" si="4"/>
        <v>6.1342912406742167E-2</v>
      </c>
      <c r="E87" s="97">
        <f t="shared" si="5"/>
        <v>6.1342912406742167E-2</v>
      </c>
      <c r="F87" s="96">
        <f t="shared" si="6"/>
        <v>4.063939311839615E-2</v>
      </c>
      <c r="G87" s="97">
        <f t="shared" si="7"/>
        <v>4.063939311839615E-2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1188</v>
      </c>
      <c r="W87" s="112">
        <v>1130</v>
      </c>
      <c r="X87" s="112">
        <v>1099</v>
      </c>
      <c r="Y87" s="112">
        <v>1087</v>
      </c>
      <c r="Z87" s="112">
        <v>1053</v>
      </c>
    </row>
    <row r="88" spans="1:30" ht="15" customHeight="1" x14ac:dyDescent="0.25">
      <c r="A88" s="98" t="s">
        <v>5</v>
      </c>
      <c r="B88" s="49"/>
      <c r="C88" s="57" t="str">
        <f t="shared" si="3"/>
        <v>28,691</v>
      </c>
      <c r="D88" s="96">
        <f t="shared" si="4"/>
        <v>7.2159940209267637E-2</v>
      </c>
      <c r="E88" s="97">
        <f t="shared" si="5"/>
        <v>7.2159940209267637E-2</v>
      </c>
      <c r="F88" s="96">
        <f t="shared" si="6"/>
        <v>5.3228589258837777E-2</v>
      </c>
      <c r="G88" s="97">
        <f t="shared" si="7"/>
        <v>5.3228589258837777E-2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1068</v>
      </c>
      <c r="W88" s="112">
        <v>1033</v>
      </c>
      <c r="X88" s="112">
        <v>1005</v>
      </c>
      <c r="Y88" s="112">
        <v>993</v>
      </c>
      <c r="Z88" s="112">
        <v>1034</v>
      </c>
    </row>
    <row r="89" spans="1:30" ht="15" customHeight="1" x14ac:dyDescent="0.25">
      <c r="A89" s="49" t="s">
        <v>6</v>
      </c>
      <c r="B89" s="49"/>
      <c r="C89" s="57" t="str">
        <f t="shared" si="3"/>
        <v>38,707</v>
      </c>
      <c r="D89" s="96">
        <f t="shared" si="4"/>
        <v>1.5398740818467926E-2</v>
      </c>
      <c r="E89" s="97">
        <f t="shared" si="5"/>
        <v>1.5398740818467926E-2</v>
      </c>
      <c r="F89" s="96">
        <f t="shared" si="6"/>
        <v>4.4634747632021909E-3</v>
      </c>
      <c r="G89" s="97">
        <f t="shared" si="7"/>
        <v>4.4634747632021909E-3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755</v>
      </c>
      <c r="W89" s="112">
        <v>762</v>
      </c>
      <c r="X89" s="112">
        <v>758</v>
      </c>
      <c r="Y89" s="112">
        <v>753</v>
      </c>
      <c r="Z89" s="112">
        <v>759</v>
      </c>
    </row>
    <row r="90" spans="1:30" ht="15" customHeight="1" x14ac:dyDescent="0.25">
      <c r="A90" s="49" t="s">
        <v>96</v>
      </c>
      <c r="B90" s="49"/>
      <c r="C90" s="57" t="str">
        <f t="shared" si="3"/>
        <v>$51,376</v>
      </c>
      <c r="D90" s="96">
        <f t="shared" si="4"/>
        <v>-5.4895470383274914E-3</v>
      </c>
      <c r="E90" s="97">
        <f t="shared" si="5"/>
        <v>-5.4895470383274914E-3</v>
      </c>
      <c r="F90" s="96">
        <f t="shared" si="6"/>
        <v>9.3417541021984851E-2</v>
      </c>
      <c r="G90" s="97">
        <f t="shared" si="7"/>
        <v>9.3417541021984851E-2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1108</v>
      </c>
      <c r="W90" s="112">
        <v>1111</v>
      </c>
      <c r="X90" s="112">
        <v>1110</v>
      </c>
      <c r="Y90" s="112">
        <v>1135</v>
      </c>
      <c r="Z90" s="112">
        <v>1166</v>
      </c>
    </row>
    <row r="91" spans="1:30" ht="15" customHeight="1" x14ac:dyDescent="0.25">
      <c r="A91" s="49" t="s">
        <v>7</v>
      </c>
      <c r="B91" s="49"/>
      <c r="C91" s="57" t="str">
        <f t="shared" si="3"/>
        <v>$3,006.2 mil</v>
      </c>
      <c r="D91" s="96">
        <f t="shared" si="4"/>
        <v>5.1597215947438269E-2</v>
      </c>
      <c r="E91" s="97">
        <f t="shared" si="5"/>
        <v>5.1597215947438269E-2</v>
      </c>
      <c r="F91" s="96">
        <f t="shared" si="6"/>
        <v>0.14486879926086971</v>
      </c>
      <c r="G91" s="97">
        <f t="shared" si="7"/>
        <v>0.14486879926086971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19537</v>
      </c>
      <c r="W91" s="112">
        <v>19400</v>
      </c>
      <c r="X91" s="112">
        <v>19364</v>
      </c>
      <c r="Y91" s="112">
        <v>19249</v>
      </c>
      <c r="Z91" s="112">
        <v>19538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1868</v>
      </c>
      <c r="W93" s="112">
        <v>1909</v>
      </c>
      <c r="X93" s="112">
        <v>1994</v>
      </c>
      <c r="Y93" s="112">
        <v>1994</v>
      </c>
      <c r="Z93" s="112">
        <v>2014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5055</v>
      </c>
      <c r="W94" s="112">
        <v>5125</v>
      </c>
      <c r="X94" s="112">
        <v>5111</v>
      </c>
      <c r="Y94" s="112">
        <v>5183</v>
      </c>
      <c r="Z94" s="112">
        <v>5286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559</v>
      </c>
      <c r="W95" s="112">
        <v>552</v>
      </c>
      <c r="X95" s="112">
        <v>565</v>
      </c>
      <c r="Y95" s="112">
        <v>560</v>
      </c>
      <c r="Z95" s="112">
        <v>569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2202</v>
      </c>
      <c r="W96" s="112">
        <v>2232</v>
      </c>
      <c r="X96" s="112">
        <v>2251</v>
      </c>
      <c r="Y96" s="112">
        <v>2220</v>
      </c>
      <c r="Z96" s="112">
        <v>2267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4108</v>
      </c>
      <c r="W97" s="112">
        <v>4045</v>
      </c>
      <c r="X97" s="112">
        <v>3923</v>
      </c>
      <c r="Y97" s="112">
        <v>3762</v>
      </c>
      <c r="Z97" s="112">
        <v>3716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1717</v>
      </c>
      <c r="W98" s="112">
        <v>1726</v>
      </c>
      <c r="X98" s="112">
        <v>1715</v>
      </c>
      <c r="Y98" s="112">
        <v>1670</v>
      </c>
      <c r="Z98" s="112">
        <v>1677</v>
      </c>
    </row>
    <row r="99" spans="1:32" ht="15" customHeight="1" x14ac:dyDescent="0.25">
      <c r="S99" s="115" t="s">
        <v>197</v>
      </c>
      <c r="T99" s="115"/>
      <c r="U99" s="112"/>
      <c r="V99" s="112">
        <v>74</v>
      </c>
      <c r="W99" s="112">
        <v>78</v>
      </c>
      <c r="X99" s="112">
        <v>86</v>
      </c>
      <c r="Y99" s="112">
        <v>87</v>
      </c>
      <c r="Z99" s="112">
        <v>99</v>
      </c>
    </row>
    <row r="100" spans="1:32" ht="15" customHeight="1" x14ac:dyDescent="0.25">
      <c r="S100" s="115" t="s">
        <v>58</v>
      </c>
      <c r="T100" s="115"/>
      <c r="U100" s="112"/>
      <c r="V100" s="112">
        <v>382</v>
      </c>
      <c r="W100" s="112">
        <v>379</v>
      </c>
      <c r="X100" s="112">
        <v>400</v>
      </c>
      <c r="Y100" s="112">
        <v>416</v>
      </c>
      <c r="Z100" s="112">
        <v>445</v>
      </c>
    </row>
    <row r="101" spans="1:32" x14ac:dyDescent="0.25">
      <c r="A101" s="18"/>
      <c r="S101" s="118" t="s">
        <v>53</v>
      </c>
      <c r="T101" s="118"/>
      <c r="U101" s="112"/>
      <c r="V101" s="112">
        <v>19001</v>
      </c>
      <c r="W101" s="112">
        <v>19017</v>
      </c>
      <c r="X101" s="112">
        <v>18981</v>
      </c>
      <c r="Y101" s="112">
        <v>18854</v>
      </c>
      <c r="Z101" s="112">
        <v>19148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38975</v>
      </c>
      <c r="W104" s="112">
        <v>38866</v>
      </c>
      <c r="X104" s="112">
        <v>39056</v>
      </c>
      <c r="Y104" s="112">
        <v>38899</v>
      </c>
      <c r="Z104" s="112">
        <v>42095</v>
      </c>
      <c r="AB104" s="109" t="str">
        <f>TEXT(Z104,"###,###")</f>
        <v>42,095</v>
      </c>
      <c r="AD104" s="130">
        <f>Z104/($Z$4)*100</f>
        <v>75.706346779850008</v>
      </c>
      <c r="AF104" s="109"/>
    </row>
    <row r="105" spans="1:32" x14ac:dyDescent="0.25">
      <c r="S105" s="115" t="s">
        <v>17</v>
      </c>
      <c r="T105" s="115"/>
      <c r="U105" s="112"/>
      <c r="V105" s="112">
        <v>10051</v>
      </c>
      <c r="W105" s="112">
        <v>10465</v>
      </c>
      <c r="X105" s="112">
        <v>9817</v>
      </c>
      <c r="Y105" s="112">
        <v>9615</v>
      </c>
      <c r="Z105" s="112">
        <v>10218</v>
      </c>
      <c r="AB105" s="109" t="str">
        <f>TEXT(Z105,"###,###")</f>
        <v>10,218</v>
      </c>
      <c r="AD105" s="130">
        <f>Z105/($Z$4)*100</f>
        <v>18.376706292825926</v>
      </c>
      <c r="AF105" s="109"/>
    </row>
    <row r="106" spans="1:32" x14ac:dyDescent="0.25">
      <c r="S106" s="118" t="s">
        <v>53</v>
      </c>
      <c r="T106" s="118"/>
      <c r="U106" s="120"/>
      <c r="V106" s="120">
        <v>49026</v>
      </c>
      <c r="W106" s="120">
        <v>49331</v>
      </c>
      <c r="X106" s="120">
        <v>48873</v>
      </c>
      <c r="Y106" s="120">
        <v>48514</v>
      </c>
      <c r="Z106" s="120">
        <v>52313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10104</v>
      </c>
      <c r="W108" s="112">
        <v>9432</v>
      </c>
      <c r="X108" s="112">
        <v>9289</v>
      </c>
      <c r="Y108" s="112">
        <v>9076</v>
      </c>
      <c r="Z108" s="112">
        <v>9553</v>
      </c>
      <c r="AB108" s="109" t="str">
        <f>TEXT(Z108,"###,###")</f>
        <v>9,553</v>
      </c>
      <c r="AD108" s="130">
        <f>Z108/($Z$4)*100</f>
        <v>17.180727658579574</v>
      </c>
      <c r="AF108" s="109"/>
    </row>
    <row r="109" spans="1:32" x14ac:dyDescent="0.25">
      <c r="S109" s="115" t="s">
        <v>20</v>
      </c>
      <c r="T109" s="115"/>
      <c r="U109" s="112"/>
      <c r="V109" s="112">
        <v>7847</v>
      </c>
      <c r="W109" s="112">
        <v>7484</v>
      </c>
      <c r="X109" s="112">
        <v>7461</v>
      </c>
      <c r="Y109" s="112">
        <v>8230</v>
      </c>
      <c r="Z109" s="112">
        <v>8786</v>
      </c>
      <c r="AB109" s="109" t="str">
        <f>TEXT(Z109,"###,###")</f>
        <v>8,786</v>
      </c>
      <c r="AD109" s="130">
        <f>Z109/($Z$4)*100</f>
        <v>15.801305684945058</v>
      </c>
      <c r="AF109" s="109"/>
    </row>
    <row r="110" spans="1:32" x14ac:dyDescent="0.25">
      <c r="S110" s="115" t="s">
        <v>21</v>
      </c>
      <c r="T110" s="115"/>
      <c r="U110" s="112"/>
      <c r="V110" s="112">
        <v>10321</v>
      </c>
      <c r="W110" s="112">
        <v>11284</v>
      </c>
      <c r="X110" s="112">
        <v>10638</v>
      </c>
      <c r="Y110" s="112">
        <v>10306</v>
      </c>
      <c r="Z110" s="112">
        <v>11429</v>
      </c>
      <c r="AB110" s="109" t="str">
        <f>TEXT(Z110,"###,###")</f>
        <v>11,429</v>
      </c>
      <c r="AD110" s="130">
        <f>Z110/($Z$4)*100</f>
        <v>20.554646332032444</v>
      </c>
      <c r="AF110" s="109"/>
    </row>
    <row r="111" spans="1:32" x14ac:dyDescent="0.25">
      <c r="S111" s="115" t="s">
        <v>22</v>
      </c>
      <c r="T111" s="115"/>
      <c r="U111" s="112"/>
      <c r="V111" s="112">
        <v>20710</v>
      </c>
      <c r="W111" s="112">
        <v>21063</v>
      </c>
      <c r="X111" s="112">
        <v>20840</v>
      </c>
      <c r="Y111" s="112">
        <v>20902</v>
      </c>
      <c r="Z111" s="112">
        <v>22550</v>
      </c>
      <c r="AB111" s="109" t="str">
        <f>TEXT(Z111,"###,###")</f>
        <v>22,550</v>
      </c>
      <c r="AD111" s="130">
        <f>Z111/($Z$4)*100</f>
        <v>40.555365717677105</v>
      </c>
      <c r="AF111" s="109"/>
    </row>
    <row r="112" spans="1:32" x14ac:dyDescent="0.25">
      <c r="S112" s="118" t="s">
        <v>53</v>
      </c>
      <c r="T112" s="118"/>
      <c r="U112" s="112"/>
      <c r="V112" s="112">
        <v>53078</v>
      </c>
      <c r="W112" s="112">
        <v>53189</v>
      </c>
      <c r="X112" s="112">
        <v>52179</v>
      </c>
      <c r="Y112" s="112">
        <v>52121</v>
      </c>
      <c r="Z112" s="112">
        <v>55603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42.88</v>
      </c>
      <c r="W118" s="131">
        <v>42.89</v>
      </c>
      <c r="X118" s="131">
        <v>43.18</v>
      </c>
      <c r="Y118" s="131">
        <v>43.27</v>
      </c>
      <c r="Z118" s="131">
        <v>43.04</v>
      </c>
      <c r="AB118" s="109" t="str">
        <f>TEXT(Z118,"##.0")</f>
        <v>43.0</v>
      </c>
    </row>
    <row r="120" spans="19:32" x14ac:dyDescent="0.25">
      <c r="S120" s="101" t="s">
        <v>98</v>
      </c>
      <c r="T120" s="112"/>
      <c r="U120" s="112"/>
      <c r="V120" s="112">
        <v>32821</v>
      </c>
      <c r="W120" s="112">
        <v>32724</v>
      </c>
      <c r="X120" s="112">
        <v>32652</v>
      </c>
      <c r="Y120" s="112">
        <v>32381</v>
      </c>
      <c r="Z120" s="112">
        <v>32977</v>
      </c>
      <c r="AB120" s="109" t="str">
        <f>TEXT(Z120,"###,###")</f>
        <v>32,977</v>
      </c>
    </row>
    <row r="121" spans="19:32" x14ac:dyDescent="0.25">
      <c r="S121" s="101" t="s">
        <v>99</v>
      </c>
      <c r="T121" s="112"/>
      <c r="U121" s="112"/>
      <c r="V121" s="112">
        <v>2864</v>
      </c>
      <c r="W121" s="112">
        <v>2809</v>
      </c>
      <c r="X121" s="112">
        <v>2818</v>
      </c>
      <c r="Y121" s="112">
        <v>2870</v>
      </c>
      <c r="Z121" s="112">
        <v>2732</v>
      </c>
      <c r="AB121" s="109" t="str">
        <f>TEXT(Z121,"###,###")</f>
        <v>2,732</v>
      </c>
    </row>
    <row r="122" spans="19:32" x14ac:dyDescent="0.25">
      <c r="S122" s="101" t="s">
        <v>100</v>
      </c>
      <c r="T122" s="112"/>
      <c r="U122" s="112"/>
      <c r="V122" s="112">
        <v>2851</v>
      </c>
      <c r="W122" s="112">
        <v>2884</v>
      </c>
      <c r="X122" s="112">
        <v>2874</v>
      </c>
      <c r="Y122" s="112">
        <v>2877</v>
      </c>
      <c r="Z122" s="112">
        <v>2996</v>
      </c>
      <c r="AB122" s="109" t="str">
        <f>TEXT(Z122,"###,###")</f>
        <v>2,996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35672</v>
      </c>
      <c r="W124" s="112">
        <v>35608</v>
      </c>
      <c r="X124" s="112">
        <v>35526</v>
      </c>
      <c r="Y124" s="112">
        <v>35258</v>
      </c>
      <c r="Z124" s="112">
        <v>35973</v>
      </c>
      <c r="AB124" s="109" t="str">
        <f>TEXT(Z124,"###,###")</f>
        <v>35,973</v>
      </c>
      <c r="AD124" s="127">
        <f>Z124/$Z$7*100</f>
        <v>92.93667812023665</v>
      </c>
    </row>
    <row r="125" spans="19:32" x14ac:dyDescent="0.25">
      <c r="S125" s="101" t="s">
        <v>102</v>
      </c>
      <c r="T125" s="112"/>
      <c r="U125" s="112"/>
      <c r="V125" s="112">
        <v>5715</v>
      </c>
      <c r="W125" s="112">
        <v>5693</v>
      </c>
      <c r="X125" s="112">
        <v>5692</v>
      </c>
      <c r="Y125" s="112">
        <v>5747</v>
      </c>
      <c r="Z125" s="112">
        <v>5728</v>
      </c>
      <c r="AB125" s="109" t="str">
        <f>TEXT(Z125,"###,###")</f>
        <v>5,728</v>
      </c>
      <c r="AD125" s="127">
        <f>Z125/$Z$7*100</f>
        <v>14.798356886351305</v>
      </c>
    </row>
    <row r="127" spans="19:32" x14ac:dyDescent="0.25">
      <c r="S127" s="101" t="s">
        <v>103</v>
      </c>
      <c r="T127" s="112"/>
      <c r="U127" s="112"/>
      <c r="V127" s="112">
        <v>19536</v>
      </c>
      <c r="W127" s="112">
        <v>19401</v>
      </c>
      <c r="X127" s="112">
        <v>19363</v>
      </c>
      <c r="Y127" s="112">
        <v>19246</v>
      </c>
      <c r="Z127" s="112">
        <v>19536</v>
      </c>
      <c r="AB127" s="109" t="str">
        <f>TEXT(Z127,"###,###")</f>
        <v>19,536</v>
      </c>
      <c r="AD127" s="127">
        <f>Z127/$Z$7*100</f>
        <v>50.471490944790339</v>
      </c>
    </row>
    <row r="128" spans="19:32" x14ac:dyDescent="0.25">
      <c r="S128" s="101" t="s">
        <v>104</v>
      </c>
      <c r="T128" s="112"/>
      <c r="U128" s="112"/>
      <c r="V128" s="112">
        <v>19001</v>
      </c>
      <c r="W128" s="112">
        <v>19013</v>
      </c>
      <c r="X128" s="112">
        <v>18985</v>
      </c>
      <c r="Y128" s="112">
        <v>18849</v>
      </c>
      <c r="Z128" s="112">
        <v>19147</v>
      </c>
      <c r="AB128" s="109" t="str">
        <f>TEXT(Z128,"###,###")</f>
        <v>19,147</v>
      </c>
      <c r="AD128" s="127">
        <f>Z128/$Z$7*100</f>
        <v>49.466504766579689</v>
      </c>
    </row>
    <row r="130" spans="19:20" x14ac:dyDescent="0.25">
      <c r="S130" s="101" t="s">
        <v>280</v>
      </c>
      <c r="T130" s="127">
        <v>85.196476089596189</v>
      </c>
    </row>
    <row r="131" spans="19:20" x14ac:dyDescent="0.25">
      <c r="S131" s="101" t="s">
        <v>281</v>
      </c>
      <c r="T131" s="127">
        <v>7.0581548557108533</v>
      </c>
    </row>
    <row r="132" spans="19:20" x14ac:dyDescent="0.25">
      <c r="S132" s="101" t="s">
        <v>282</v>
      </c>
      <c r="T132" s="127">
        <v>7.7402020306404529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2C62E5C-5A59-4D45-AE44-665FE21294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6AA6C37-2CF4-44C5-961A-665B97EF1B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F2DED84-E6B0-4297-8EA2-2B69AF2A30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D8DFDD9-C236-4BBB-9AC6-F5BA4CE2B4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B8082-006F-409F-AE96-2396AC2CBEA2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167</v>
      </c>
      <c r="T1" s="99"/>
      <c r="U1" s="99"/>
      <c r="V1" s="99"/>
      <c r="W1" s="99"/>
      <c r="X1" s="99"/>
      <c r="Y1" s="100" t="s">
        <v>255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167</v>
      </c>
      <c r="Y3" s="105" t="s">
        <v>255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8.58 Northern Grampians,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9296</v>
      </c>
      <c r="W4" s="108">
        <v>9322</v>
      </c>
      <c r="X4" s="108">
        <v>9251</v>
      </c>
      <c r="Y4" s="108">
        <v>9466</v>
      </c>
      <c r="Z4" s="108">
        <v>10137</v>
      </c>
      <c r="AB4" s="109" t="str">
        <f>TEXT(Z4,"###,###")</f>
        <v>10,137</v>
      </c>
      <c r="AD4" s="110">
        <f>Z4/Y4-1</f>
        <v>7.0885273610817645E-2</v>
      </c>
      <c r="AF4" s="110">
        <f>Z4/V4-1</f>
        <v>9.046901893287429E-2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4785</v>
      </c>
      <c r="W5" s="108">
        <v>4802</v>
      </c>
      <c r="X5" s="108">
        <v>4710</v>
      </c>
      <c r="Y5" s="108">
        <v>4868</v>
      </c>
      <c r="Z5" s="108">
        <v>5101</v>
      </c>
      <c r="AB5" s="109" t="str">
        <f>TEXT(Z5,"###,###")</f>
        <v>5,101</v>
      </c>
      <c r="AD5" s="110">
        <f t="shared" ref="AD5:AD9" si="0">Z5/Y5-1</f>
        <v>4.7863599013968861E-2</v>
      </c>
      <c r="AF5" s="110">
        <f t="shared" ref="AF5:AF9" si="1">Z5/V5-1</f>
        <v>6.6039707419017768E-2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4516</v>
      </c>
      <c r="W6" s="108">
        <v>4520</v>
      </c>
      <c r="X6" s="108">
        <v>4539</v>
      </c>
      <c r="Y6" s="108">
        <v>4589</v>
      </c>
      <c r="Z6" s="108">
        <v>5028</v>
      </c>
      <c r="AB6" s="109" t="str">
        <f>TEXT(Z6,"###,###")</f>
        <v>5,028</v>
      </c>
      <c r="AD6" s="110">
        <f t="shared" si="0"/>
        <v>9.5663543255611216E-2</v>
      </c>
      <c r="AF6" s="110">
        <f t="shared" si="1"/>
        <v>0.11337466784765282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6339</v>
      </c>
      <c r="W7" s="108">
        <v>6270</v>
      </c>
      <c r="X7" s="108">
        <v>6401</v>
      </c>
      <c r="Y7" s="108">
        <v>6409</v>
      </c>
      <c r="Z7" s="108">
        <v>6608</v>
      </c>
      <c r="AB7" s="109" t="str">
        <f>TEXT(Z7,"###,###")</f>
        <v>6,608</v>
      </c>
      <c r="AD7" s="110">
        <f t="shared" si="0"/>
        <v>3.1050085816820117E-2</v>
      </c>
      <c r="AF7" s="110">
        <f t="shared" si="1"/>
        <v>4.2435715412525665E-2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10,137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6,608</v>
      </c>
      <c r="P8" s="67"/>
      <c r="S8" s="107" t="s">
        <v>83</v>
      </c>
      <c r="T8" s="108"/>
      <c r="U8" s="108"/>
      <c r="V8" s="108">
        <v>35316</v>
      </c>
      <c r="W8" s="108">
        <v>36769</v>
      </c>
      <c r="X8" s="108">
        <v>35128.76</v>
      </c>
      <c r="Y8" s="108">
        <v>39153.43</v>
      </c>
      <c r="Z8" s="108">
        <v>37773.980000000003</v>
      </c>
      <c r="AB8" s="109" t="str">
        <f>TEXT(Z8,"$###,###")</f>
        <v>$37,774</v>
      </c>
      <c r="AD8" s="110">
        <f t="shared" si="0"/>
        <v>-3.5231906885297093E-2</v>
      </c>
      <c r="AF8" s="110">
        <f t="shared" si="1"/>
        <v>6.9599614905425433E-2</v>
      </c>
    </row>
    <row r="9" spans="1:32" x14ac:dyDescent="0.25">
      <c r="A9" s="30" t="s">
        <v>14</v>
      </c>
      <c r="B9" s="71"/>
      <c r="C9" s="72"/>
      <c r="D9" s="73">
        <f>AD104</f>
        <v>69.330176580842462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52.481840193704599</v>
      </c>
      <c r="P9" s="74" t="s">
        <v>84</v>
      </c>
      <c r="S9" s="107" t="s">
        <v>7</v>
      </c>
      <c r="T9" s="108"/>
      <c r="U9" s="108"/>
      <c r="V9" s="108">
        <v>291356684</v>
      </c>
      <c r="W9" s="108">
        <v>308449005</v>
      </c>
      <c r="X9" s="108">
        <v>325240385</v>
      </c>
      <c r="Y9" s="108">
        <v>329977949</v>
      </c>
      <c r="Z9" s="108">
        <v>358552514</v>
      </c>
      <c r="AB9" s="109" t="str">
        <f>TEXT(Z9/1000000,"$#,###.0")&amp;" mil"</f>
        <v>$358.6 mil</v>
      </c>
      <c r="AD9" s="110">
        <f t="shared" si="0"/>
        <v>8.6595377317167266E-2</v>
      </c>
      <c r="AF9" s="110">
        <f t="shared" si="1"/>
        <v>0.23063081676204145</v>
      </c>
    </row>
    <row r="10" spans="1:32" x14ac:dyDescent="0.25">
      <c r="A10" s="30" t="s">
        <v>17</v>
      </c>
      <c r="B10" s="71"/>
      <c r="C10" s="72"/>
      <c r="D10" s="73">
        <f>AD105</f>
        <v>18.27956989247312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47.472760290556906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77.406174334140431</v>
      </c>
      <c r="P11" s="74" t="s">
        <v>84</v>
      </c>
      <c r="S11" s="107" t="s">
        <v>29</v>
      </c>
      <c r="T11" s="112"/>
      <c r="U11" s="112"/>
      <c r="V11" s="112">
        <v>7817</v>
      </c>
      <c r="W11" s="112">
        <v>7905</v>
      </c>
      <c r="X11" s="112">
        <v>7816</v>
      </c>
      <c r="Y11" s="112">
        <v>7992</v>
      </c>
      <c r="Z11" s="112">
        <v>8645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12.409200968523002</v>
      </c>
      <c r="P12" s="74" t="s">
        <v>84</v>
      </c>
      <c r="S12" s="107" t="s">
        <v>30</v>
      </c>
      <c r="T12" s="112"/>
      <c r="U12" s="112"/>
      <c r="V12" s="112">
        <v>1485</v>
      </c>
      <c r="W12" s="112">
        <v>1411</v>
      </c>
      <c r="X12" s="112">
        <v>1427</v>
      </c>
      <c r="Y12" s="112">
        <v>1474</v>
      </c>
      <c r="Z12" s="112">
        <v>1495</v>
      </c>
    </row>
    <row r="13" spans="1:32" ht="15" customHeight="1" x14ac:dyDescent="0.25">
      <c r="A13" s="30" t="s">
        <v>19</v>
      </c>
      <c r="B13" s="72"/>
      <c r="C13" s="72"/>
      <c r="D13" s="73">
        <f>AD108</f>
        <v>15.241195620005918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10.199757869249394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17.381868402880539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20.469566933017656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20.178625491976991</v>
      </c>
      <c r="P15" s="74" t="s">
        <v>84</v>
      </c>
      <c r="S15" s="115" t="s">
        <v>60</v>
      </c>
      <c r="T15" s="115"/>
      <c r="U15" s="116"/>
      <c r="V15" s="116">
        <v>785</v>
      </c>
      <c r="W15" s="116">
        <v>875</v>
      </c>
      <c r="X15" s="116">
        <v>877</v>
      </c>
      <c r="Y15" s="112">
        <v>892</v>
      </c>
      <c r="Z15" s="112">
        <v>977</v>
      </c>
      <c r="AB15" s="117">
        <f t="shared" ref="AB15:AB34" si="2">IF(Z15="np",0,Z15/$Z$34)</f>
        <v>9.6351084812623278E-2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34.536845220479435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79.821374508023013</v>
      </c>
      <c r="P16" s="37" t="s">
        <v>84</v>
      </c>
      <c r="S16" s="115" t="s">
        <v>61</v>
      </c>
      <c r="T16" s="115"/>
      <c r="U16" s="116"/>
      <c r="V16" s="116">
        <v>99</v>
      </c>
      <c r="W16" s="116">
        <v>161</v>
      </c>
      <c r="X16" s="116">
        <v>176</v>
      </c>
      <c r="Y16" s="112">
        <v>193</v>
      </c>
      <c r="Z16" s="112">
        <v>226</v>
      </c>
      <c r="AB16" s="117">
        <f t="shared" si="2"/>
        <v>2.2287968441814597E-2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1075</v>
      </c>
      <c r="W17" s="116">
        <v>1043</v>
      </c>
      <c r="X17" s="116">
        <v>920</v>
      </c>
      <c r="Y17" s="112">
        <v>927</v>
      </c>
      <c r="Z17" s="112">
        <v>865</v>
      </c>
      <c r="AB17" s="117">
        <f t="shared" si="2"/>
        <v>8.5305719921104542E-2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71</v>
      </c>
      <c r="W18" s="116">
        <v>76</v>
      </c>
      <c r="X18" s="116">
        <v>64</v>
      </c>
      <c r="Y18" s="112">
        <v>62</v>
      </c>
      <c r="Z18" s="112">
        <v>50</v>
      </c>
      <c r="AB18" s="117">
        <f t="shared" si="2"/>
        <v>4.9309664694280079E-3</v>
      </c>
    </row>
    <row r="19" spans="1:28" x14ac:dyDescent="0.25">
      <c r="A19" s="63" t="str">
        <f>$S$1&amp;" ("&amp;$V$2&amp;" to "&amp;$Z$2&amp;")"</f>
        <v>Northern Grampians (2017-18 to 2021-22)</v>
      </c>
      <c r="B19" s="63"/>
      <c r="C19" s="63"/>
      <c r="D19" s="63"/>
      <c r="E19" s="63"/>
      <c r="F19" s="63"/>
      <c r="G19" s="63" t="str">
        <f>$S$1&amp;" ("&amp;$V$2&amp;" to "&amp;$Z$2&amp;")"</f>
        <v>Northern Grampians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444</v>
      </c>
      <c r="W19" s="116">
        <v>459</v>
      </c>
      <c r="X19" s="116">
        <v>414</v>
      </c>
      <c r="Y19" s="112">
        <v>405</v>
      </c>
      <c r="Z19" s="112">
        <v>420</v>
      </c>
      <c r="AB19" s="117">
        <f t="shared" si="2"/>
        <v>4.142011834319527E-2</v>
      </c>
    </row>
    <row r="20" spans="1:28" x14ac:dyDescent="0.25">
      <c r="S20" s="115" t="s">
        <v>65</v>
      </c>
      <c r="T20" s="115"/>
      <c r="U20" s="116"/>
      <c r="V20" s="116">
        <v>221</v>
      </c>
      <c r="W20" s="116">
        <v>194</v>
      </c>
      <c r="X20" s="116">
        <v>243</v>
      </c>
      <c r="Y20" s="112">
        <v>297</v>
      </c>
      <c r="Z20" s="112">
        <v>314</v>
      </c>
      <c r="AB20" s="117">
        <f t="shared" si="2"/>
        <v>3.0966469428007889E-2</v>
      </c>
    </row>
    <row r="21" spans="1:28" x14ac:dyDescent="0.25">
      <c r="S21" s="115" t="s">
        <v>66</v>
      </c>
      <c r="T21" s="115"/>
      <c r="U21" s="116"/>
      <c r="V21" s="116">
        <v>666</v>
      </c>
      <c r="W21" s="116">
        <v>631</v>
      </c>
      <c r="X21" s="116">
        <v>687</v>
      </c>
      <c r="Y21" s="112">
        <v>733</v>
      </c>
      <c r="Z21" s="112">
        <v>789</v>
      </c>
      <c r="AB21" s="117">
        <f t="shared" si="2"/>
        <v>7.7810650887573968E-2</v>
      </c>
    </row>
    <row r="22" spans="1:28" x14ac:dyDescent="0.25">
      <c r="S22" s="115" t="s">
        <v>67</v>
      </c>
      <c r="T22" s="115"/>
      <c r="U22" s="116"/>
      <c r="V22" s="116">
        <v>647</v>
      </c>
      <c r="W22" s="116">
        <v>593</v>
      </c>
      <c r="X22" s="116">
        <v>569</v>
      </c>
      <c r="Y22" s="112">
        <v>636</v>
      </c>
      <c r="Z22" s="112">
        <v>716</v>
      </c>
      <c r="AB22" s="117">
        <f t="shared" si="2"/>
        <v>7.0611439842209078E-2</v>
      </c>
    </row>
    <row r="23" spans="1:28" x14ac:dyDescent="0.25">
      <c r="S23" s="115" t="s">
        <v>68</v>
      </c>
      <c r="T23" s="115"/>
      <c r="U23" s="116"/>
      <c r="V23" s="116">
        <v>283</v>
      </c>
      <c r="W23" s="116">
        <v>274</v>
      </c>
      <c r="X23" s="116">
        <v>262</v>
      </c>
      <c r="Y23" s="112">
        <v>295</v>
      </c>
      <c r="Z23" s="112">
        <v>348</v>
      </c>
      <c r="AB23" s="117">
        <f t="shared" si="2"/>
        <v>3.4319526627218933E-2</v>
      </c>
    </row>
    <row r="24" spans="1:28" x14ac:dyDescent="0.25">
      <c r="S24" s="115" t="s">
        <v>69</v>
      </c>
      <c r="T24" s="115"/>
      <c r="U24" s="116"/>
      <c r="V24" s="116">
        <v>31</v>
      </c>
      <c r="W24" s="116">
        <v>42</v>
      </c>
      <c r="X24" s="116">
        <v>33</v>
      </c>
      <c r="Y24" s="112">
        <v>26</v>
      </c>
      <c r="Z24" s="112">
        <v>28</v>
      </c>
      <c r="AB24" s="117">
        <f t="shared" si="2"/>
        <v>2.7613412228796844E-3</v>
      </c>
    </row>
    <row r="25" spans="1:28" x14ac:dyDescent="0.25">
      <c r="S25" s="115" t="s">
        <v>70</v>
      </c>
      <c r="T25" s="115"/>
      <c r="U25" s="116"/>
      <c r="V25" s="116">
        <v>226</v>
      </c>
      <c r="W25" s="116">
        <v>209</v>
      </c>
      <c r="X25" s="116">
        <v>209</v>
      </c>
      <c r="Y25" s="112">
        <v>202</v>
      </c>
      <c r="Z25" s="112">
        <v>233</v>
      </c>
      <c r="AB25" s="117">
        <f t="shared" si="2"/>
        <v>2.2978303747534515E-2</v>
      </c>
    </row>
    <row r="26" spans="1:28" x14ac:dyDescent="0.25">
      <c r="S26" s="115" t="s">
        <v>71</v>
      </c>
      <c r="T26" s="115"/>
      <c r="U26" s="116"/>
      <c r="V26" s="116">
        <v>98</v>
      </c>
      <c r="W26" s="116">
        <v>94</v>
      </c>
      <c r="X26" s="116">
        <v>113</v>
      </c>
      <c r="Y26" s="112">
        <v>134</v>
      </c>
      <c r="Z26" s="112">
        <v>116</v>
      </c>
      <c r="AB26" s="117">
        <f t="shared" si="2"/>
        <v>1.1439842209072978E-2</v>
      </c>
    </row>
    <row r="27" spans="1:28" x14ac:dyDescent="0.25">
      <c r="S27" s="115" t="s">
        <v>72</v>
      </c>
      <c r="T27" s="115"/>
      <c r="U27" s="116"/>
      <c r="V27" s="116">
        <v>248</v>
      </c>
      <c r="W27" s="116">
        <v>244</v>
      </c>
      <c r="X27" s="116">
        <v>237</v>
      </c>
      <c r="Y27" s="112">
        <v>262</v>
      </c>
      <c r="Z27" s="112">
        <v>287</v>
      </c>
      <c r="AB27" s="117">
        <f t="shared" si="2"/>
        <v>2.8303747534516765E-2</v>
      </c>
    </row>
    <row r="28" spans="1:28" x14ac:dyDescent="0.25">
      <c r="S28" s="115" t="s">
        <v>73</v>
      </c>
      <c r="T28" s="115"/>
      <c r="U28" s="116"/>
      <c r="V28" s="116">
        <v>509</v>
      </c>
      <c r="W28" s="116">
        <v>475</v>
      </c>
      <c r="X28" s="116">
        <v>464</v>
      </c>
      <c r="Y28" s="112">
        <v>553</v>
      </c>
      <c r="Z28" s="112">
        <v>657</v>
      </c>
      <c r="AB28" s="117">
        <f t="shared" si="2"/>
        <v>6.4792899408284019E-2</v>
      </c>
    </row>
    <row r="29" spans="1:28" x14ac:dyDescent="0.25">
      <c r="S29" s="115" t="s">
        <v>74</v>
      </c>
      <c r="T29" s="115"/>
      <c r="U29" s="116"/>
      <c r="V29" s="116">
        <v>646</v>
      </c>
      <c r="W29" s="116">
        <v>1009</v>
      </c>
      <c r="X29" s="116">
        <v>699</v>
      </c>
      <c r="Y29" s="112">
        <v>566</v>
      </c>
      <c r="Z29" s="112">
        <v>625</v>
      </c>
      <c r="AB29" s="117">
        <f t="shared" si="2"/>
        <v>6.1637080867850101E-2</v>
      </c>
    </row>
    <row r="30" spans="1:28" x14ac:dyDescent="0.25">
      <c r="S30" s="115" t="s">
        <v>75</v>
      </c>
      <c r="T30" s="115"/>
      <c r="U30" s="116"/>
      <c r="V30" s="116">
        <v>544</v>
      </c>
      <c r="W30" s="116">
        <v>308</v>
      </c>
      <c r="X30" s="116">
        <v>490</v>
      </c>
      <c r="Y30" s="112">
        <v>442</v>
      </c>
      <c r="Z30" s="112">
        <v>540</v>
      </c>
      <c r="AB30" s="117">
        <f t="shared" si="2"/>
        <v>5.3254437869822487E-2</v>
      </c>
    </row>
    <row r="31" spans="1:28" x14ac:dyDescent="0.25">
      <c r="S31" s="115" t="s">
        <v>76</v>
      </c>
      <c r="T31" s="115"/>
      <c r="U31" s="116"/>
      <c r="V31" s="116">
        <v>1215</v>
      </c>
      <c r="W31" s="116">
        <v>1222</v>
      </c>
      <c r="X31" s="116">
        <v>1406</v>
      </c>
      <c r="Y31" s="112">
        <v>1521</v>
      </c>
      <c r="Z31" s="112">
        <v>1665</v>
      </c>
      <c r="AB31" s="117">
        <f t="shared" si="2"/>
        <v>0.16420118343195267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266</v>
      </c>
      <c r="W32" s="116">
        <v>286</v>
      </c>
      <c r="X32" s="116">
        <v>269</v>
      </c>
      <c r="Y32" s="112">
        <v>261</v>
      </c>
      <c r="Z32" s="112">
        <v>259</v>
      </c>
      <c r="AB32" s="117">
        <f t="shared" si="2"/>
        <v>2.5542406311637081E-2</v>
      </c>
    </row>
    <row r="33" spans="19:32" x14ac:dyDescent="0.25">
      <c r="S33" s="115" t="s">
        <v>78</v>
      </c>
      <c r="T33" s="115"/>
      <c r="U33" s="116"/>
      <c r="V33" s="116">
        <v>209</v>
      </c>
      <c r="W33" s="116">
        <v>229</v>
      </c>
      <c r="X33" s="116">
        <v>230</v>
      </c>
      <c r="Y33" s="112">
        <v>244</v>
      </c>
      <c r="Z33" s="112">
        <v>231</v>
      </c>
      <c r="AB33" s="117">
        <f t="shared" si="2"/>
        <v>2.2781065088757397E-2</v>
      </c>
    </row>
    <row r="34" spans="19:32" x14ac:dyDescent="0.25">
      <c r="S34" s="118" t="s">
        <v>53</v>
      </c>
      <c r="T34" s="118"/>
      <c r="U34" s="119"/>
      <c r="V34" s="119">
        <v>9298</v>
      </c>
      <c r="W34" s="119">
        <v>9319</v>
      </c>
      <c r="X34" s="119">
        <v>9249</v>
      </c>
      <c r="Y34" s="120">
        <v>9466</v>
      </c>
      <c r="Z34" s="120">
        <v>10140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5347</v>
      </c>
      <c r="W37" s="112">
        <v>5137</v>
      </c>
      <c r="X37" s="112">
        <v>5220</v>
      </c>
      <c r="Y37" s="112">
        <v>5297</v>
      </c>
      <c r="Z37" s="112">
        <v>5273</v>
      </c>
      <c r="AB37" s="132">
        <f>Z37/Z40*100</f>
        <v>79.821374508023013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992</v>
      </c>
      <c r="W38" s="112">
        <v>1137</v>
      </c>
      <c r="X38" s="112">
        <v>1186</v>
      </c>
      <c r="Y38" s="112">
        <v>1109</v>
      </c>
      <c r="Z38" s="112">
        <v>1333</v>
      </c>
      <c r="AB38" s="132">
        <f>Z38/Z40*100</f>
        <v>20.178625491976991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6339</v>
      </c>
      <c r="W40" s="112">
        <v>6274</v>
      </c>
      <c r="X40" s="112">
        <v>6406</v>
      </c>
      <c r="Y40" s="112">
        <v>6406</v>
      </c>
      <c r="Z40" s="112">
        <v>6606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9</v>
      </c>
      <c r="X44" s="112">
        <v>10</v>
      </c>
      <c r="Y44" s="112">
        <v>17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169</v>
      </c>
      <c r="W45" s="112">
        <v>137</v>
      </c>
      <c r="X45" s="112">
        <v>126</v>
      </c>
      <c r="Y45" s="112">
        <v>131</v>
      </c>
      <c r="Z45" s="112">
        <v>149</v>
      </c>
    </row>
    <row r="46" spans="19:32" x14ac:dyDescent="0.25">
      <c r="S46" s="115" t="s">
        <v>38</v>
      </c>
      <c r="T46" s="115"/>
      <c r="U46" s="112"/>
      <c r="V46" s="112">
        <v>318</v>
      </c>
      <c r="W46" s="112">
        <v>314</v>
      </c>
      <c r="X46" s="112">
        <v>331</v>
      </c>
      <c r="Y46" s="112">
        <v>326</v>
      </c>
      <c r="Z46" s="112">
        <v>275</v>
      </c>
    </row>
    <row r="47" spans="19:32" x14ac:dyDescent="0.25">
      <c r="S47" s="115" t="s">
        <v>39</v>
      </c>
      <c r="T47" s="115"/>
      <c r="U47" s="112"/>
      <c r="V47" s="112">
        <v>440</v>
      </c>
      <c r="W47" s="112">
        <v>439</v>
      </c>
      <c r="X47" s="112">
        <v>382</v>
      </c>
      <c r="Y47" s="112">
        <v>433</v>
      </c>
      <c r="Z47" s="112">
        <v>437</v>
      </c>
    </row>
    <row r="48" spans="19:32" x14ac:dyDescent="0.25">
      <c r="S48" s="115" t="s">
        <v>40</v>
      </c>
      <c r="T48" s="115"/>
      <c r="U48" s="112"/>
      <c r="V48" s="112">
        <v>534</v>
      </c>
      <c r="W48" s="112">
        <v>539</v>
      </c>
      <c r="X48" s="112">
        <v>531</v>
      </c>
      <c r="Y48" s="112">
        <v>563</v>
      </c>
      <c r="Z48" s="112">
        <v>619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413</v>
      </c>
      <c r="W49" s="112">
        <v>478</v>
      </c>
      <c r="X49" s="112">
        <v>446</v>
      </c>
      <c r="Y49" s="112">
        <v>506</v>
      </c>
      <c r="Z49" s="112">
        <v>542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Northern Grampians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293</v>
      </c>
      <c r="W50" s="112">
        <v>328</v>
      </c>
      <c r="X50" s="112">
        <v>342</v>
      </c>
      <c r="Y50" s="112">
        <v>349</v>
      </c>
      <c r="Z50" s="112">
        <v>395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362</v>
      </c>
      <c r="W51" s="112">
        <v>328</v>
      </c>
      <c r="X51" s="112">
        <v>315</v>
      </c>
      <c r="Y51" s="112">
        <v>350</v>
      </c>
      <c r="Z51" s="112">
        <v>356</v>
      </c>
    </row>
    <row r="52" spans="1:26" ht="15" customHeight="1" x14ac:dyDescent="0.25">
      <c r="S52" s="115" t="s">
        <v>44</v>
      </c>
      <c r="T52" s="115"/>
      <c r="U52" s="112"/>
      <c r="V52" s="112">
        <v>469</v>
      </c>
      <c r="W52" s="112">
        <v>402</v>
      </c>
      <c r="X52" s="112">
        <v>361</v>
      </c>
      <c r="Y52" s="112">
        <v>355</v>
      </c>
      <c r="Z52" s="112">
        <v>361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431</v>
      </c>
      <c r="W53" s="112">
        <v>471</v>
      </c>
      <c r="X53" s="112">
        <v>470</v>
      </c>
      <c r="Y53" s="112">
        <v>471</v>
      </c>
      <c r="Z53" s="112">
        <v>468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491</v>
      </c>
      <c r="W54" s="112">
        <v>469</v>
      </c>
      <c r="X54" s="112">
        <v>435</v>
      </c>
      <c r="Y54" s="112">
        <v>429</v>
      </c>
      <c r="Z54" s="112">
        <v>490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386</v>
      </c>
      <c r="W55" s="112">
        <v>391</v>
      </c>
      <c r="X55" s="112">
        <v>431</v>
      </c>
      <c r="Y55" s="112">
        <v>428</v>
      </c>
      <c r="Z55" s="112">
        <v>429</v>
      </c>
    </row>
    <row r="56" spans="1:26" ht="15" customHeight="1" x14ac:dyDescent="0.25">
      <c r="S56" s="115" t="s">
        <v>48</v>
      </c>
      <c r="T56" s="115"/>
      <c r="U56" s="112"/>
      <c r="V56" s="112">
        <v>236</v>
      </c>
      <c r="W56" s="112">
        <v>278</v>
      </c>
      <c r="X56" s="112">
        <v>270</v>
      </c>
      <c r="Y56" s="112">
        <v>252</v>
      </c>
      <c r="Z56" s="112">
        <v>274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128</v>
      </c>
      <c r="W57" s="112">
        <v>120</v>
      </c>
      <c r="X57" s="112">
        <v>147</v>
      </c>
      <c r="Y57" s="112">
        <v>146</v>
      </c>
      <c r="Z57" s="112">
        <v>149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71</v>
      </c>
      <c r="W58" s="112">
        <v>60</v>
      </c>
      <c r="X58" s="112">
        <v>72</v>
      </c>
      <c r="Y58" s="112">
        <v>67</v>
      </c>
      <c r="Z58" s="112">
        <v>73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</v>
      </c>
      <c r="W59" s="112">
        <v>19</v>
      </c>
      <c r="X59" s="112">
        <v>26</v>
      </c>
      <c r="Y59" s="112">
        <v>33</v>
      </c>
      <c r="Z59" s="112">
        <v>42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</v>
      </c>
      <c r="W60" s="112">
        <v>18</v>
      </c>
      <c r="X60" s="112">
        <v>17</v>
      </c>
      <c r="Y60" s="112">
        <v>12</v>
      </c>
      <c r="Z60" s="112">
        <v>16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4784</v>
      </c>
      <c r="W61" s="112">
        <v>4797</v>
      </c>
      <c r="X61" s="112">
        <v>4706</v>
      </c>
      <c r="Y61" s="112">
        <v>4868</v>
      </c>
      <c r="Z61" s="112">
        <v>5104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4</v>
      </c>
      <c r="X63" s="112">
        <v>4</v>
      </c>
      <c r="Y63" s="112">
        <v>12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122</v>
      </c>
      <c r="W64" s="112">
        <v>111</v>
      </c>
      <c r="X64" s="112">
        <v>106</v>
      </c>
      <c r="Y64" s="112">
        <v>135</v>
      </c>
      <c r="Z64" s="112">
        <v>157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Northern Grampians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325</v>
      </c>
      <c r="W65" s="112">
        <v>333</v>
      </c>
      <c r="X65" s="112">
        <v>311</v>
      </c>
      <c r="Y65" s="112">
        <v>305</v>
      </c>
      <c r="Z65" s="112">
        <v>324</v>
      </c>
    </row>
    <row r="66" spans="1:26" x14ac:dyDescent="0.25">
      <c r="S66" s="115" t="s">
        <v>39</v>
      </c>
      <c r="T66" s="115"/>
      <c r="U66" s="112"/>
      <c r="V66" s="112">
        <v>450</v>
      </c>
      <c r="W66" s="112">
        <v>401</v>
      </c>
      <c r="X66" s="112">
        <v>431</v>
      </c>
      <c r="Y66" s="112">
        <v>455</v>
      </c>
      <c r="Z66" s="112">
        <v>450</v>
      </c>
    </row>
    <row r="67" spans="1:26" x14ac:dyDescent="0.25">
      <c r="S67" s="115" t="s">
        <v>40</v>
      </c>
      <c r="T67" s="115"/>
      <c r="U67" s="112"/>
      <c r="V67" s="112">
        <v>473</v>
      </c>
      <c r="W67" s="112">
        <v>521</v>
      </c>
      <c r="X67" s="112">
        <v>479</v>
      </c>
      <c r="Y67" s="112">
        <v>476</v>
      </c>
      <c r="Z67" s="112">
        <v>585</v>
      </c>
    </row>
    <row r="68" spans="1:26" x14ac:dyDescent="0.25">
      <c r="S68" s="115" t="s">
        <v>41</v>
      </c>
      <c r="T68" s="115"/>
      <c r="U68" s="112"/>
      <c r="V68" s="112">
        <v>365</v>
      </c>
      <c r="W68" s="112">
        <v>385</v>
      </c>
      <c r="X68" s="112">
        <v>420</v>
      </c>
      <c r="Y68" s="112">
        <v>435</v>
      </c>
      <c r="Z68" s="112">
        <v>512</v>
      </c>
    </row>
    <row r="69" spans="1:26" x14ac:dyDescent="0.25">
      <c r="S69" s="115" t="s">
        <v>42</v>
      </c>
      <c r="T69" s="115"/>
      <c r="U69" s="112"/>
      <c r="V69" s="112">
        <v>300</v>
      </c>
      <c r="W69" s="112">
        <v>284</v>
      </c>
      <c r="X69" s="112">
        <v>291</v>
      </c>
      <c r="Y69" s="112">
        <v>341</v>
      </c>
      <c r="Z69" s="112">
        <v>352</v>
      </c>
    </row>
    <row r="70" spans="1:26" x14ac:dyDescent="0.25">
      <c r="S70" s="115" t="s">
        <v>43</v>
      </c>
      <c r="T70" s="115"/>
      <c r="U70" s="112"/>
      <c r="V70" s="112">
        <v>295</v>
      </c>
      <c r="W70" s="112">
        <v>319</v>
      </c>
      <c r="X70" s="112">
        <v>330</v>
      </c>
      <c r="Y70" s="112">
        <v>311</v>
      </c>
      <c r="Z70" s="112">
        <v>337</v>
      </c>
    </row>
    <row r="71" spans="1:26" x14ac:dyDescent="0.25">
      <c r="S71" s="115" t="s">
        <v>44</v>
      </c>
      <c r="T71" s="115"/>
      <c r="U71" s="112"/>
      <c r="V71" s="112">
        <v>492</v>
      </c>
      <c r="W71" s="112">
        <v>432</v>
      </c>
      <c r="X71" s="112">
        <v>424</v>
      </c>
      <c r="Y71" s="112">
        <v>406</v>
      </c>
      <c r="Z71" s="112">
        <v>430</v>
      </c>
    </row>
    <row r="72" spans="1:26" x14ac:dyDescent="0.25">
      <c r="S72" s="115" t="s">
        <v>45</v>
      </c>
      <c r="T72" s="115"/>
      <c r="U72" s="112"/>
      <c r="V72" s="112">
        <v>514</v>
      </c>
      <c r="W72" s="112">
        <v>506</v>
      </c>
      <c r="X72" s="112">
        <v>504</v>
      </c>
      <c r="Y72" s="112">
        <v>458</v>
      </c>
      <c r="Z72" s="112">
        <v>483</v>
      </c>
    </row>
    <row r="73" spans="1:26" x14ac:dyDescent="0.25">
      <c r="S73" s="115" t="s">
        <v>46</v>
      </c>
      <c r="T73" s="115"/>
      <c r="U73" s="112"/>
      <c r="V73" s="112">
        <v>470</v>
      </c>
      <c r="W73" s="112">
        <v>506</v>
      </c>
      <c r="X73" s="112">
        <v>484</v>
      </c>
      <c r="Y73" s="112">
        <v>479</v>
      </c>
      <c r="Z73" s="112">
        <v>537</v>
      </c>
    </row>
    <row r="74" spans="1:26" x14ac:dyDescent="0.25">
      <c r="S74" s="115" t="s">
        <v>47</v>
      </c>
      <c r="T74" s="115"/>
      <c r="U74" s="112"/>
      <c r="V74" s="112">
        <v>354</v>
      </c>
      <c r="W74" s="112">
        <v>352</v>
      </c>
      <c r="X74" s="112">
        <v>371</v>
      </c>
      <c r="Y74" s="112">
        <v>395</v>
      </c>
      <c r="Z74" s="112">
        <v>434</v>
      </c>
    </row>
    <row r="75" spans="1:26" x14ac:dyDescent="0.25">
      <c r="S75" s="115" t="s">
        <v>48</v>
      </c>
      <c r="T75" s="115"/>
      <c r="U75" s="112"/>
      <c r="V75" s="112">
        <v>188</v>
      </c>
      <c r="W75" s="112">
        <v>201</v>
      </c>
      <c r="X75" s="112">
        <v>226</v>
      </c>
      <c r="Y75" s="112">
        <v>218</v>
      </c>
      <c r="Z75" s="112">
        <v>234</v>
      </c>
    </row>
    <row r="76" spans="1:26" x14ac:dyDescent="0.25">
      <c r="S76" s="115" t="s">
        <v>49</v>
      </c>
      <c r="T76" s="115"/>
      <c r="U76" s="112"/>
      <c r="V76" s="112">
        <v>64</v>
      </c>
      <c r="W76" s="112">
        <v>77</v>
      </c>
      <c r="X76" s="112">
        <v>85</v>
      </c>
      <c r="Y76" s="112">
        <v>79</v>
      </c>
      <c r="Z76" s="112">
        <v>98</v>
      </c>
    </row>
    <row r="77" spans="1:26" x14ac:dyDescent="0.25">
      <c r="S77" s="115" t="s">
        <v>50</v>
      </c>
      <c r="T77" s="115"/>
      <c r="U77" s="112"/>
      <c r="V77" s="112">
        <v>45</v>
      </c>
      <c r="W77" s="112">
        <v>44</v>
      </c>
      <c r="X77" s="112">
        <v>41</v>
      </c>
      <c r="Y77" s="112">
        <v>39</v>
      </c>
      <c r="Z77" s="112">
        <v>34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14</v>
      </c>
      <c r="X78" s="112">
        <v>25</v>
      </c>
      <c r="Y78" s="112">
        <v>26</v>
      </c>
      <c r="Z78" s="112">
        <v>25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19</v>
      </c>
      <c r="X79" s="112">
        <v>15</v>
      </c>
      <c r="Y79" s="112">
        <v>19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4513</v>
      </c>
      <c r="W80" s="112">
        <v>4519</v>
      </c>
      <c r="X80" s="112">
        <v>4542</v>
      </c>
      <c r="Y80" s="112">
        <v>4589</v>
      </c>
      <c r="Z80" s="112">
        <v>5030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Northern Grampians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297</v>
      </c>
      <c r="W83" s="112">
        <v>306</v>
      </c>
      <c r="X83" s="112">
        <v>332</v>
      </c>
      <c r="Y83" s="112">
        <v>328</v>
      </c>
      <c r="Z83" s="112">
        <v>338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203</v>
      </c>
      <c r="W84" s="112">
        <v>206</v>
      </c>
      <c r="X84" s="112">
        <v>206</v>
      </c>
      <c r="Y84" s="112">
        <v>200</v>
      </c>
      <c r="Z84" s="112">
        <v>200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456</v>
      </c>
      <c r="W85" s="112">
        <v>486</v>
      </c>
      <c r="X85" s="112">
        <v>461</v>
      </c>
      <c r="Y85" s="112">
        <v>471</v>
      </c>
      <c r="Z85" s="112">
        <v>492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10,137</v>
      </c>
      <c r="D86" s="96">
        <f t="shared" ref="D86:D91" si="4">AD4</f>
        <v>7.0885273610817645E-2</v>
      </c>
      <c r="E86" s="97">
        <f t="shared" ref="E86:E91" si="5">AD4</f>
        <v>7.0885273610817645E-2</v>
      </c>
      <c r="F86" s="96">
        <f t="shared" ref="F86:F91" si="6">AF4</f>
        <v>9.046901893287429E-2</v>
      </c>
      <c r="G86" s="97">
        <f t="shared" ref="G86:G91" si="7">AF4</f>
        <v>9.046901893287429E-2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223</v>
      </c>
      <c r="W86" s="112">
        <v>235</v>
      </c>
      <c r="X86" s="112">
        <v>258</v>
      </c>
      <c r="Y86" s="112">
        <v>254</v>
      </c>
      <c r="Z86" s="112">
        <v>256</v>
      </c>
    </row>
    <row r="87" spans="1:30" ht="15" customHeight="1" x14ac:dyDescent="0.25">
      <c r="A87" s="98" t="s">
        <v>4</v>
      </c>
      <c r="B87" s="49"/>
      <c r="C87" s="57" t="str">
        <f t="shared" si="3"/>
        <v>5,101</v>
      </c>
      <c r="D87" s="96">
        <f t="shared" si="4"/>
        <v>4.7863599013968861E-2</v>
      </c>
      <c r="E87" s="97">
        <f t="shared" si="5"/>
        <v>4.7863599013968861E-2</v>
      </c>
      <c r="F87" s="96">
        <f t="shared" si="6"/>
        <v>6.6039707419017768E-2</v>
      </c>
      <c r="G87" s="97">
        <f t="shared" si="7"/>
        <v>6.6039707419017768E-2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87</v>
      </c>
      <c r="W87" s="112">
        <v>85</v>
      </c>
      <c r="X87" s="112">
        <v>83</v>
      </c>
      <c r="Y87" s="112">
        <v>75</v>
      </c>
      <c r="Z87" s="112">
        <v>81</v>
      </c>
    </row>
    <row r="88" spans="1:30" ht="15" customHeight="1" x14ac:dyDescent="0.25">
      <c r="A88" s="98" t="s">
        <v>5</v>
      </c>
      <c r="B88" s="49"/>
      <c r="C88" s="57" t="str">
        <f t="shared" si="3"/>
        <v>5,028</v>
      </c>
      <c r="D88" s="96">
        <f t="shared" si="4"/>
        <v>9.5663543255611216E-2</v>
      </c>
      <c r="E88" s="97">
        <f t="shared" si="5"/>
        <v>9.5663543255611216E-2</v>
      </c>
      <c r="F88" s="96">
        <f t="shared" si="6"/>
        <v>0.11337466784765282</v>
      </c>
      <c r="G88" s="97">
        <f t="shared" si="7"/>
        <v>0.11337466784765282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125</v>
      </c>
      <c r="W88" s="112">
        <v>131</v>
      </c>
      <c r="X88" s="112">
        <v>137</v>
      </c>
      <c r="Y88" s="112">
        <v>140</v>
      </c>
      <c r="Z88" s="112">
        <v>132</v>
      </c>
    </row>
    <row r="89" spans="1:30" ht="15" customHeight="1" x14ac:dyDescent="0.25">
      <c r="A89" s="49" t="s">
        <v>6</v>
      </c>
      <c r="B89" s="49"/>
      <c r="C89" s="57" t="str">
        <f t="shared" si="3"/>
        <v>6,608</v>
      </c>
      <c r="D89" s="96">
        <f t="shared" si="4"/>
        <v>3.1050085816820117E-2</v>
      </c>
      <c r="E89" s="97">
        <f t="shared" si="5"/>
        <v>3.1050085816820117E-2</v>
      </c>
      <c r="F89" s="96">
        <f t="shared" si="6"/>
        <v>4.2435715412525665E-2</v>
      </c>
      <c r="G89" s="97">
        <f t="shared" si="7"/>
        <v>4.2435715412525665E-2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327</v>
      </c>
      <c r="W89" s="112">
        <v>314</v>
      </c>
      <c r="X89" s="112">
        <v>326</v>
      </c>
      <c r="Y89" s="112">
        <v>353</v>
      </c>
      <c r="Z89" s="112">
        <v>364</v>
      </c>
    </row>
    <row r="90" spans="1:30" ht="15" customHeight="1" x14ac:dyDescent="0.25">
      <c r="A90" s="49" t="s">
        <v>96</v>
      </c>
      <c r="B90" s="49"/>
      <c r="C90" s="57" t="str">
        <f t="shared" si="3"/>
        <v>$37,774</v>
      </c>
      <c r="D90" s="96">
        <f t="shared" si="4"/>
        <v>-3.5231906885297093E-2</v>
      </c>
      <c r="E90" s="97">
        <f t="shared" si="5"/>
        <v>-3.5231906885297093E-2</v>
      </c>
      <c r="F90" s="96">
        <f t="shared" si="6"/>
        <v>6.9599614905425433E-2</v>
      </c>
      <c r="G90" s="97">
        <f t="shared" si="7"/>
        <v>6.9599614905425433E-2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698</v>
      </c>
      <c r="W90" s="112">
        <v>689</v>
      </c>
      <c r="X90" s="112">
        <v>705</v>
      </c>
      <c r="Y90" s="112">
        <v>701</v>
      </c>
      <c r="Z90" s="112">
        <v>733</v>
      </c>
    </row>
    <row r="91" spans="1:30" ht="15" customHeight="1" x14ac:dyDescent="0.25">
      <c r="A91" s="49" t="s">
        <v>7</v>
      </c>
      <c r="B91" s="49"/>
      <c r="C91" s="57" t="str">
        <f t="shared" si="3"/>
        <v>$358.6 mil</v>
      </c>
      <c r="D91" s="96">
        <f t="shared" si="4"/>
        <v>8.6595377317167266E-2</v>
      </c>
      <c r="E91" s="97">
        <f t="shared" si="5"/>
        <v>8.6595377317167266E-2</v>
      </c>
      <c r="F91" s="96">
        <f t="shared" si="6"/>
        <v>0.23063081676204145</v>
      </c>
      <c r="G91" s="97">
        <f t="shared" si="7"/>
        <v>0.23063081676204145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3320</v>
      </c>
      <c r="W91" s="112">
        <v>3289</v>
      </c>
      <c r="X91" s="112">
        <v>3361</v>
      </c>
      <c r="Y91" s="112">
        <v>3356</v>
      </c>
      <c r="Z91" s="112">
        <v>3462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186</v>
      </c>
      <c r="W93" s="112">
        <v>200</v>
      </c>
      <c r="X93" s="112">
        <v>207</v>
      </c>
      <c r="Y93" s="112">
        <v>225</v>
      </c>
      <c r="Z93" s="112">
        <v>218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499</v>
      </c>
      <c r="W94" s="112">
        <v>536</v>
      </c>
      <c r="X94" s="112">
        <v>524</v>
      </c>
      <c r="Y94" s="112">
        <v>549</v>
      </c>
      <c r="Z94" s="112">
        <v>552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80</v>
      </c>
      <c r="W95" s="112">
        <v>71</v>
      </c>
      <c r="X95" s="112">
        <v>78</v>
      </c>
      <c r="Y95" s="112">
        <v>80</v>
      </c>
      <c r="Z95" s="112">
        <v>81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544</v>
      </c>
      <c r="W96" s="112">
        <v>554</v>
      </c>
      <c r="X96" s="112">
        <v>565</v>
      </c>
      <c r="Y96" s="112">
        <v>575</v>
      </c>
      <c r="Z96" s="112">
        <v>588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368</v>
      </c>
      <c r="W97" s="112">
        <v>388</v>
      </c>
      <c r="X97" s="112">
        <v>383</v>
      </c>
      <c r="Y97" s="112">
        <v>383</v>
      </c>
      <c r="Z97" s="112">
        <v>399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258</v>
      </c>
      <c r="W98" s="112">
        <v>248</v>
      </c>
      <c r="X98" s="112">
        <v>247</v>
      </c>
      <c r="Y98" s="112">
        <v>264</v>
      </c>
      <c r="Z98" s="112">
        <v>254</v>
      </c>
    </row>
    <row r="99" spans="1:32" ht="15" customHeight="1" x14ac:dyDescent="0.25">
      <c r="S99" s="115" t="s">
        <v>197</v>
      </c>
      <c r="T99" s="115"/>
      <c r="U99" s="112"/>
      <c r="V99" s="112">
        <v>19</v>
      </c>
      <c r="W99" s="112">
        <v>17</v>
      </c>
      <c r="X99" s="112">
        <v>15</v>
      </c>
      <c r="Y99" s="112">
        <v>23</v>
      </c>
      <c r="Z99" s="112">
        <v>29</v>
      </c>
    </row>
    <row r="100" spans="1:32" ht="15" customHeight="1" x14ac:dyDescent="0.25">
      <c r="S100" s="115" t="s">
        <v>58</v>
      </c>
      <c r="T100" s="115"/>
      <c r="U100" s="112"/>
      <c r="V100" s="112">
        <v>399</v>
      </c>
      <c r="W100" s="112">
        <v>399</v>
      </c>
      <c r="X100" s="112">
        <v>399</v>
      </c>
      <c r="Y100" s="112">
        <v>375</v>
      </c>
      <c r="Z100" s="112">
        <v>425</v>
      </c>
    </row>
    <row r="101" spans="1:32" x14ac:dyDescent="0.25">
      <c r="A101" s="18"/>
      <c r="S101" s="118" t="s">
        <v>53</v>
      </c>
      <c r="T101" s="118"/>
      <c r="U101" s="112"/>
      <c r="V101" s="112">
        <v>3013</v>
      </c>
      <c r="W101" s="112">
        <v>2984</v>
      </c>
      <c r="X101" s="112">
        <v>3042</v>
      </c>
      <c r="Y101" s="112">
        <v>3043</v>
      </c>
      <c r="Z101" s="112">
        <v>3137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6027</v>
      </c>
      <c r="W104" s="112">
        <v>6011</v>
      </c>
      <c r="X104" s="112">
        <v>6337</v>
      </c>
      <c r="Y104" s="112">
        <v>6572</v>
      </c>
      <c r="Z104" s="112">
        <v>7028</v>
      </c>
      <c r="AB104" s="109" t="str">
        <f>TEXT(Z104,"###,###")</f>
        <v>7,028</v>
      </c>
      <c r="AD104" s="130">
        <f>Z104/($Z$4)*100</f>
        <v>69.330176580842462</v>
      </c>
      <c r="AF104" s="109"/>
    </row>
    <row r="105" spans="1:32" x14ac:dyDescent="0.25">
      <c r="S105" s="115" t="s">
        <v>17</v>
      </c>
      <c r="T105" s="115"/>
      <c r="U105" s="112"/>
      <c r="V105" s="112">
        <v>1766</v>
      </c>
      <c r="W105" s="112">
        <v>1964</v>
      </c>
      <c r="X105" s="112">
        <v>1771</v>
      </c>
      <c r="Y105" s="112">
        <v>1629</v>
      </c>
      <c r="Z105" s="112">
        <v>1853</v>
      </c>
      <c r="AB105" s="109" t="str">
        <f>TEXT(Z105,"###,###")</f>
        <v>1,853</v>
      </c>
      <c r="AD105" s="130">
        <f>Z105/($Z$4)*100</f>
        <v>18.27956989247312</v>
      </c>
      <c r="AF105" s="109"/>
    </row>
    <row r="106" spans="1:32" x14ac:dyDescent="0.25">
      <c r="S106" s="118" t="s">
        <v>53</v>
      </c>
      <c r="T106" s="118"/>
      <c r="U106" s="120"/>
      <c r="V106" s="120">
        <v>7793</v>
      </c>
      <c r="W106" s="120">
        <v>7975</v>
      </c>
      <c r="X106" s="120">
        <v>8108</v>
      </c>
      <c r="Y106" s="120">
        <v>8201</v>
      </c>
      <c r="Z106" s="120">
        <v>8881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1555</v>
      </c>
      <c r="W108" s="112">
        <v>1417</v>
      </c>
      <c r="X108" s="112">
        <v>1517</v>
      </c>
      <c r="Y108" s="112">
        <v>1477</v>
      </c>
      <c r="Z108" s="112">
        <v>1545</v>
      </c>
      <c r="AB108" s="109" t="str">
        <f>TEXT(Z108,"###,###")</f>
        <v>1,545</v>
      </c>
      <c r="AD108" s="130">
        <f>Z108/($Z$4)*100</f>
        <v>15.241195620005918</v>
      </c>
      <c r="AF108" s="109"/>
    </row>
    <row r="109" spans="1:32" x14ac:dyDescent="0.25">
      <c r="S109" s="115" t="s">
        <v>20</v>
      </c>
      <c r="T109" s="115"/>
      <c r="U109" s="112"/>
      <c r="V109" s="112">
        <v>1495</v>
      </c>
      <c r="W109" s="112">
        <v>1364</v>
      </c>
      <c r="X109" s="112">
        <v>1306</v>
      </c>
      <c r="Y109" s="112">
        <v>1586</v>
      </c>
      <c r="Z109" s="112">
        <v>1762</v>
      </c>
      <c r="AB109" s="109" t="str">
        <f>TEXT(Z109,"###,###")</f>
        <v>1,762</v>
      </c>
      <c r="AD109" s="130">
        <f>Z109/($Z$4)*100</f>
        <v>17.381868402880539</v>
      </c>
      <c r="AF109" s="109"/>
    </row>
    <row r="110" spans="1:32" x14ac:dyDescent="0.25">
      <c r="S110" s="115" t="s">
        <v>21</v>
      </c>
      <c r="T110" s="115"/>
      <c r="U110" s="112"/>
      <c r="V110" s="112">
        <v>1711</v>
      </c>
      <c r="W110" s="112">
        <v>1891</v>
      </c>
      <c r="X110" s="112">
        <v>1965</v>
      </c>
      <c r="Y110" s="112">
        <v>1871</v>
      </c>
      <c r="Z110" s="112">
        <v>2075</v>
      </c>
      <c r="AB110" s="109" t="str">
        <f>TEXT(Z110,"###,###")</f>
        <v>2,075</v>
      </c>
      <c r="AD110" s="130">
        <f>Z110/($Z$4)*100</f>
        <v>20.469566933017656</v>
      </c>
      <c r="AF110" s="109"/>
    </row>
    <row r="111" spans="1:32" x14ac:dyDescent="0.25">
      <c r="S111" s="115" t="s">
        <v>22</v>
      </c>
      <c r="T111" s="115"/>
      <c r="U111" s="112"/>
      <c r="V111" s="112">
        <v>3139</v>
      </c>
      <c r="W111" s="112">
        <v>3318</v>
      </c>
      <c r="X111" s="112">
        <v>3159</v>
      </c>
      <c r="Y111" s="112">
        <v>3267</v>
      </c>
      <c r="Z111" s="112">
        <v>3501</v>
      </c>
      <c r="AB111" s="109" t="str">
        <f>TEXT(Z111,"###,###")</f>
        <v>3,501</v>
      </c>
      <c r="AD111" s="130">
        <f>Z111/($Z$4)*100</f>
        <v>34.536845220479435</v>
      </c>
      <c r="AF111" s="109"/>
    </row>
    <row r="112" spans="1:32" x14ac:dyDescent="0.25">
      <c r="S112" s="118" t="s">
        <v>53</v>
      </c>
      <c r="T112" s="118"/>
      <c r="U112" s="112"/>
      <c r="V112" s="112">
        <v>9297</v>
      </c>
      <c r="W112" s="112">
        <v>9323</v>
      </c>
      <c r="X112" s="112">
        <v>9251</v>
      </c>
      <c r="Y112" s="112">
        <v>9466</v>
      </c>
      <c r="Z112" s="112">
        <v>10137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43.86</v>
      </c>
      <c r="W118" s="131">
        <v>43.68</v>
      </c>
      <c r="X118" s="131">
        <v>44.08</v>
      </c>
      <c r="Y118" s="131">
        <v>44.04</v>
      </c>
      <c r="Z118" s="131">
        <v>44.06</v>
      </c>
      <c r="AB118" s="109" t="str">
        <f>TEXT(Z118,"##.0")</f>
        <v>44.1</v>
      </c>
    </row>
    <row r="120" spans="19:32" x14ac:dyDescent="0.25">
      <c r="S120" s="101" t="s">
        <v>98</v>
      </c>
      <c r="T120" s="112"/>
      <c r="U120" s="112"/>
      <c r="V120" s="112">
        <v>4854</v>
      </c>
      <c r="W120" s="112">
        <v>4861</v>
      </c>
      <c r="X120" s="112">
        <v>4970</v>
      </c>
      <c r="Y120" s="112">
        <v>4936</v>
      </c>
      <c r="Z120" s="112">
        <v>5115</v>
      </c>
      <c r="AB120" s="109" t="str">
        <f>TEXT(Z120,"###,###")</f>
        <v>5,115</v>
      </c>
    </row>
    <row r="121" spans="19:32" x14ac:dyDescent="0.25">
      <c r="S121" s="101" t="s">
        <v>99</v>
      </c>
      <c r="T121" s="112"/>
      <c r="U121" s="112"/>
      <c r="V121" s="112">
        <v>841</v>
      </c>
      <c r="W121" s="112">
        <v>771</v>
      </c>
      <c r="X121" s="112">
        <v>824</v>
      </c>
      <c r="Y121" s="112">
        <v>815</v>
      </c>
      <c r="Z121" s="112">
        <v>820</v>
      </c>
      <c r="AB121" s="109" t="str">
        <f>TEXT(Z121,"###,###")</f>
        <v>820</v>
      </c>
    </row>
    <row r="122" spans="19:32" x14ac:dyDescent="0.25">
      <c r="S122" s="101" t="s">
        <v>100</v>
      </c>
      <c r="T122" s="112"/>
      <c r="U122" s="112"/>
      <c r="V122" s="112">
        <v>639</v>
      </c>
      <c r="W122" s="112">
        <v>638</v>
      </c>
      <c r="X122" s="112">
        <v>603</v>
      </c>
      <c r="Y122" s="112">
        <v>658</v>
      </c>
      <c r="Z122" s="112">
        <v>674</v>
      </c>
      <c r="AB122" s="109" t="str">
        <f>TEXT(Z122,"###,###")</f>
        <v>674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5493</v>
      </c>
      <c r="W124" s="112">
        <v>5499</v>
      </c>
      <c r="X124" s="112">
        <v>5573</v>
      </c>
      <c r="Y124" s="112">
        <v>5594</v>
      </c>
      <c r="Z124" s="112">
        <v>5789</v>
      </c>
      <c r="AB124" s="109" t="str">
        <f>TEXT(Z124,"###,###")</f>
        <v>5,789</v>
      </c>
      <c r="AD124" s="127">
        <f>Z124/$Z$7*100</f>
        <v>87.605932203389841</v>
      </c>
    </row>
    <row r="125" spans="19:32" x14ac:dyDescent="0.25">
      <c r="S125" s="101" t="s">
        <v>102</v>
      </c>
      <c r="T125" s="112"/>
      <c r="U125" s="112"/>
      <c r="V125" s="112">
        <v>1480</v>
      </c>
      <c r="W125" s="112">
        <v>1409</v>
      </c>
      <c r="X125" s="112">
        <v>1427</v>
      </c>
      <c r="Y125" s="112">
        <v>1473</v>
      </c>
      <c r="Z125" s="112">
        <v>1494</v>
      </c>
      <c r="AB125" s="109" t="str">
        <f>TEXT(Z125,"###,###")</f>
        <v>1,494</v>
      </c>
      <c r="AD125" s="127">
        <f>Z125/$Z$7*100</f>
        <v>22.608958837772398</v>
      </c>
    </row>
    <row r="127" spans="19:32" x14ac:dyDescent="0.25">
      <c r="S127" s="101" t="s">
        <v>103</v>
      </c>
      <c r="T127" s="112"/>
      <c r="U127" s="112"/>
      <c r="V127" s="112">
        <v>3323</v>
      </c>
      <c r="W127" s="112">
        <v>3292</v>
      </c>
      <c r="X127" s="112">
        <v>3367</v>
      </c>
      <c r="Y127" s="112">
        <v>3352</v>
      </c>
      <c r="Z127" s="112">
        <v>3468</v>
      </c>
      <c r="AB127" s="109" t="str">
        <f>TEXT(Z127,"###,###")</f>
        <v>3,468</v>
      </c>
      <c r="AD127" s="127">
        <f>Z127/$Z$7*100</f>
        <v>52.481840193704599</v>
      </c>
    </row>
    <row r="128" spans="19:32" x14ac:dyDescent="0.25">
      <c r="S128" s="101" t="s">
        <v>104</v>
      </c>
      <c r="T128" s="112"/>
      <c r="U128" s="112"/>
      <c r="V128" s="112">
        <v>3017</v>
      </c>
      <c r="W128" s="112">
        <v>2979</v>
      </c>
      <c r="X128" s="112">
        <v>3040</v>
      </c>
      <c r="Y128" s="112">
        <v>3047</v>
      </c>
      <c r="Z128" s="112">
        <v>3137</v>
      </c>
      <c r="AB128" s="109" t="str">
        <f>TEXT(Z128,"###,###")</f>
        <v>3,137</v>
      </c>
      <c r="AD128" s="127">
        <f>Z128/$Z$7*100</f>
        <v>47.472760290556906</v>
      </c>
    </row>
    <row r="130" spans="19:20" x14ac:dyDescent="0.25">
      <c r="S130" s="101" t="s">
        <v>280</v>
      </c>
      <c r="T130" s="127">
        <v>77.406174334140431</v>
      </c>
    </row>
    <row r="131" spans="19:20" x14ac:dyDescent="0.25">
      <c r="S131" s="101" t="s">
        <v>281</v>
      </c>
      <c r="T131" s="127">
        <v>12.409200968523002</v>
      </c>
    </row>
    <row r="132" spans="19:20" x14ac:dyDescent="0.25">
      <c r="S132" s="101" t="s">
        <v>282</v>
      </c>
      <c r="T132" s="127">
        <v>10.199757869249394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E7DFF6A-B1AE-4D74-9B43-3343E3CC4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4390B4E-5C97-4A32-A786-A8877BC014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4E3D7E6-3BCB-492F-B0DD-1FC24883C8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AA52B8A-4C64-4BC0-BDB1-1FA8FB47A0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DECF6-08BE-4D8B-8C65-468CCCE7410D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207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207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 Bass Coast,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23995</v>
      </c>
      <c r="W4" s="108">
        <v>24826</v>
      </c>
      <c r="X4" s="108">
        <v>26041</v>
      </c>
      <c r="Y4" s="108">
        <v>27512</v>
      </c>
      <c r="Z4" s="108">
        <v>30444</v>
      </c>
      <c r="AB4" s="109" t="str">
        <f>TEXT(Z4,"###,###")</f>
        <v>30,444</v>
      </c>
      <c r="AD4" s="110">
        <f>Z4/Y4-1</f>
        <v>0.10657167781331789</v>
      </c>
      <c r="AF4" s="110">
        <f>Z4/V4-1</f>
        <v>0.26876432590122934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11807</v>
      </c>
      <c r="W5" s="108">
        <v>11921</v>
      </c>
      <c r="X5" s="108">
        <v>12628</v>
      </c>
      <c r="Y5" s="108">
        <v>13278</v>
      </c>
      <c r="Z5" s="108">
        <v>14364</v>
      </c>
      <c r="AB5" s="109" t="str">
        <f>TEXT(Z5,"###,###")</f>
        <v>14,364</v>
      </c>
      <c r="AD5" s="110">
        <f t="shared" ref="AD5:AD9" si="0">Z5/Y5-1</f>
        <v>8.1789426118391351E-2</v>
      </c>
      <c r="AF5" s="110">
        <f t="shared" ref="AF5:AF9" si="1">Z5/V5-1</f>
        <v>0.21656644363513178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12190</v>
      </c>
      <c r="W6" s="108">
        <v>12899</v>
      </c>
      <c r="X6" s="108">
        <v>13412</v>
      </c>
      <c r="Y6" s="108">
        <v>14221</v>
      </c>
      <c r="Z6" s="108">
        <v>16062</v>
      </c>
      <c r="AB6" s="109" t="str">
        <f>TEXT(Z6,"###,###")</f>
        <v>16,062</v>
      </c>
      <c r="AD6" s="110">
        <f t="shared" si="0"/>
        <v>0.12945643766261172</v>
      </c>
      <c r="AF6" s="110">
        <f t="shared" si="1"/>
        <v>0.31763740771123872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17295</v>
      </c>
      <c r="W7" s="108">
        <v>17683</v>
      </c>
      <c r="X7" s="108">
        <v>18791</v>
      </c>
      <c r="Y7" s="108">
        <v>19694</v>
      </c>
      <c r="Z7" s="108">
        <v>20745</v>
      </c>
      <c r="AB7" s="109" t="str">
        <f>TEXT(Z7,"###,###")</f>
        <v>20,745</v>
      </c>
      <c r="AD7" s="110">
        <f t="shared" si="0"/>
        <v>5.3366507565756116E-2</v>
      </c>
      <c r="AF7" s="110">
        <f t="shared" si="1"/>
        <v>0.19947961838681705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30,444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20,745</v>
      </c>
      <c r="P8" s="67"/>
      <c r="S8" s="107" t="s">
        <v>83</v>
      </c>
      <c r="T8" s="108"/>
      <c r="U8" s="108"/>
      <c r="V8" s="108">
        <v>34105.9</v>
      </c>
      <c r="W8" s="108">
        <v>34587</v>
      </c>
      <c r="X8" s="108">
        <v>35353.14</v>
      </c>
      <c r="Y8" s="108">
        <v>37993.480000000003</v>
      </c>
      <c r="Z8" s="108">
        <v>37710.44</v>
      </c>
      <c r="AB8" s="109" t="str">
        <f>TEXT(Z8,"$###,###")</f>
        <v>$37,710</v>
      </c>
      <c r="AD8" s="110">
        <f t="shared" si="0"/>
        <v>-7.4496992641895909E-3</v>
      </c>
      <c r="AF8" s="110">
        <f t="shared" si="1"/>
        <v>0.10568669936873087</v>
      </c>
    </row>
    <row r="9" spans="1:32" x14ac:dyDescent="0.25">
      <c r="A9" s="30" t="s">
        <v>14</v>
      </c>
      <c r="B9" s="71"/>
      <c r="C9" s="72"/>
      <c r="D9" s="73">
        <f>AD104</f>
        <v>73.728813559322035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49.534827669317913</v>
      </c>
      <c r="P9" s="74" t="s">
        <v>84</v>
      </c>
      <c r="S9" s="107" t="s">
        <v>7</v>
      </c>
      <c r="T9" s="108"/>
      <c r="U9" s="108"/>
      <c r="V9" s="108">
        <v>778444661</v>
      </c>
      <c r="W9" s="108">
        <v>816267679</v>
      </c>
      <c r="X9" s="108">
        <v>917372068</v>
      </c>
      <c r="Y9" s="108">
        <v>1026587286</v>
      </c>
      <c r="Z9" s="108">
        <v>1111794113</v>
      </c>
      <c r="AB9" s="109" t="str">
        <f>TEXT(Z9/1000000,"$#,###.0")&amp;" mil"</f>
        <v>$1,111.8 mil</v>
      </c>
      <c r="AD9" s="110">
        <f t="shared" si="0"/>
        <v>8.3000080131520271E-2</v>
      </c>
      <c r="AF9" s="110">
        <f t="shared" si="1"/>
        <v>0.42822498335562487</v>
      </c>
    </row>
    <row r="10" spans="1:32" x14ac:dyDescent="0.25">
      <c r="A10" s="30" t="s">
        <v>17</v>
      </c>
      <c r="B10" s="71"/>
      <c r="C10" s="72"/>
      <c r="D10" s="73">
        <f>AD105</f>
        <v>17.027985810011824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50.431429260062664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77.180043383947933</v>
      </c>
      <c r="P11" s="74" t="s">
        <v>84</v>
      </c>
      <c r="S11" s="107" t="s">
        <v>29</v>
      </c>
      <c r="T11" s="112"/>
      <c r="U11" s="112"/>
      <c r="V11" s="112">
        <v>19878</v>
      </c>
      <c r="W11" s="112">
        <v>20680</v>
      </c>
      <c r="X11" s="112">
        <v>21602</v>
      </c>
      <c r="Y11" s="112">
        <v>22929</v>
      </c>
      <c r="Z11" s="112">
        <v>25707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13.053747891058087</v>
      </c>
      <c r="P12" s="74" t="s">
        <v>84</v>
      </c>
      <c r="S12" s="107" t="s">
        <v>30</v>
      </c>
      <c r="T12" s="112"/>
      <c r="U12" s="112"/>
      <c r="V12" s="112">
        <v>4118</v>
      </c>
      <c r="W12" s="112">
        <v>4140</v>
      </c>
      <c r="X12" s="112">
        <v>4441</v>
      </c>
      <c r="Y12" s="112">
        <v>4583</v>
      </c>
      <c r="Z12" s="112">
        <v>4732</v>
      </c>
    </row>
    <row r="13" spans="1:32" ht="15" customHeight="1" x14ac:dyDescent="0.25">
      <c r="A13" s="30" t="s">
        <v>19</v>
      </c>
      <c r="B13" s="72"/>
      <c r="C13" s="72"/>
      <c r="D13" s="73">
        <f>AD108</f>
        <v>19.28787281566154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9.746926970354302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17.195506503744582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21.66272500328472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17.880379777338668</v>
      </c>
      <c r="P15" s="74" t="s">
        <v>84</v>
      </c>
      <c r="S15" s="115" t="s">
        <v>60</v>
      </c>
      <c r="T15" s="115"/>
      <c r="U15" s="116"/>
      <c r="V15" s="116">
        <v>610</v>
      </c>
      <c r="W15" s="116">
        <v>765</v>
      </c>
      <c r="X15" s="116">
        <v>717</v>
      </c>
      <c r="Y15" s="112">
        <v>731</v>
      </c>
      <c r="Z15" s="112">
        <v>748</v>
      </c>
      <c r="AB15" s="117">
        <f t="shared" ref="AB15:AB34" si="2">IF(Z15="np",0,Z15/$Z$34)</f>
        <v>2.4569701747470765E-2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32.620549205097888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82.119620222661339</v>
      </c>
      <c r="P16" s="37" t="s">
        <v>84</v>
      </c>
      <c r="S16" s="115" t="s">
        <v>61</v>
      </c>
      <c r="T16" s="115"/>
      <c r="U16" s="116"/>
      <c r="V16" s="116">
        <v>86</v>
      </c>
      <c r="W16" s="116">
        <v>88</v>
      </c>
      <c r="X16" s="116">
        <v>94</v>
      </c>
      <c r="Y16" s="112">
        <v>101</v>
      </c>
      <c r="Z16" s="112">
        <v>103</v>
      </c>
      <c r="AB16" s="117">
        <f t="shared" si="2"/>
        <v>3.3832610695046644E-3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1168</v>
      </c>
      <c r="W17" s="116">
        <v>1127</v>
      </c>
      <c r="X17" s="116">
        <v>1058</v>
      </c>
      <c r="Y17" s="112">
        <v>1101</v>
      </c>
      <c r="Z17" s="112">
        <v>1134</v>
      </c>
      <c r="AB17" s="117">
        <f t="shared" si="2"/>
        <v>3.7248718959400864E-2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364</v>
      </c>
      <c r="W18" s="116">
        <v>348</v>
      </c>
      <c r="X18" s="116">
        <v>363</v>
      </c>
      <c r="Y18" s="112">
        <v>372</v>
      </c>
      <c r="Z18" s="112">
        <v>401</v>
      </c>
      <c r="AB18" s="117">
        <f t="shared" si="2"/>
        <v>1.3171725134673498E-2</v>
      </c>
    </row>
    <row r="19" spans="1:28" x14ac:dyDescent="0.25">
      <c r="A19" s="63" t="str">
        <f>$S$1&amp;" ("&amp;$V$2&amp;" to "&amp;$Z$2&amp;")"</f>
        <v>Bass Coast (2017-18 to 2021-22)</v>
      </c>
      <c r="B19" s="63"/>
      <c r="C19" s="63"/>
      <c r="D19" s="63"/>
      <c r="E19" s="63"/>
      <c r="F19" s="63"/>
      <c r="G19" s="63" t="str">
        <f>$S$1&amp;" ("&amp;$V$2&amp;" to "&amp;$Z$2&amp;")"</f>
        <v>Bass Coast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2541</v>
      </c>
      <c r="W19" s="116">
        <v>2547</v>
      </c>
      <c r="X19" s="116">
        <v>2601</v>
      </c>
      <c r="Y19" s="112">
        <v>2767</v>
      </c>
      <c r="Z19" s="112">
        <v>2969</v>
      </c>
      <c r="AB19" s="117">
        <f t="shared" si="2"/>
        <v>9.7523321508343183E-2</v>
      </c>
    </row>
    <row r="20" spans="1:28" x14ac:dyDescent="0.25">
      <c r="S20" s="115" t="s">
        <v>65</v>
      </c>
      <c r="T20" s="115"/>
      <c r="U20" s="116"/>
      <c r="V20" s="116">
        <v>674</v>
      </c>
      <c r="W20" s="116">
        <v>678</v>
      </c>
      <c r="X20" s="116">
        <v>709</v>
      </c>
      <c r="Y20" s="112">
        <v>800</v>
      </c>
      <c r="Z20" s="112">
        <v>773</v>
      </c>
      <c r="AB20" s="117">
        <f t="shared" si="2"/>
        <v>2.5390881618709761E-2</v>
      </c>
    </row>
    <row r="21" spans="1:28" x14ac:dyDescent="0.25">
      <c r="S21" s="115" t="s">
        <v>66</v>
      </c>
      <c r="T21" s="115"/>
      <c r="U21" s="116"/>
      <c r="V21" s="116">
        <v>2216</v>
      </c>
      <c r="W21" s="116">
        <v>2404</v>
      </c>
      <c r="X21" s="116">
        <v>2447</v>
      </c>
      <c r="Y21" s="112">
        <v>2869</v>
      </c>
      <c r="Z21" s="112">
        <v>3256</v>
      </c>
      <c r="AB21" s="117">
        <f t="shared" si="2"/>
        <v>0.10695046643016687</v>
      </c>
    </row>
    <row r="22" spans="1:28" x14ac:dyDescent="0.25">
      <c r="S22" s="115" t="s">
        <v>67</v>
      </c>
      <c r="T22" s="115"/>
      <c r="U22" s="116"/>
      <c r="V22" s="116">
        <v>2342</v>
      </c>
      <c r="W22" s="116">
        <v>2329</v>
      </c>
      <c r="X22" s="116">
        <v>2677</v>
      </c>
      <c r="Y22" s="112">
        <v>2885</v>
      </c>
      <c r="Z22" s="112">
        <v>3419</v>
      </c>
      <c r="AB22" s="117">
        <f t="shared" si="2"/>
        <v>0.11230455919064512</v>
      </c>
    </row>
    <row r="23" spans="1:28" x14ac:dyDescent="0.25">
      <c r="S23" s="115" t="s">
        <v>68</v>
      </c>
      <c r="T23" s="115"/>
      <c r="U23" s="116"/>
      <c r="V23" s="116">
        <v>778</v>
      </c>
      <c r="W23" s="116">
        <v>707</v>
      </c>
      <c r="X23" s="116">
        <v>762</v>
      </c>
      <c r="Y23" s="112">
        <v>832</v>
      </c>
      <c r="Z23" s="112">
        <v>820</v>
      </c>
      <c r="AB23" s="117">
        <f t="shared" si="2"/>
        <v>2.6934699776639075E-2</v>
      </c>
    </row>
    <row r="24" spans="1:28" x14ac:dyDescent="0.25">
      <c r="S24" s="115" t="s">
        <v>69</v>
      </c>
      <c r="T24" s="115"/>
      <c r="U24" s="116"/>
      <c r="V24" s="116">
        <v>157</v>
      </c>
      <c r="W24" s="116">
        <v>147</v>
      </c>
      <c r="X24" s="116">
        <v>211</v>
      </c>
      <c r="Y24" s="112">
        <v>231</v>
      </c>
      <c r="Z24" s="112">
        <v>240</v>
      </c>
      <c r="AB24" s="117">
        <f t="shared" si="2"/>
        <v>7.883326763894364E-3</v>
      </c>
    </row>
    <row r="25" spans="1:28" x14ac:dyDescent="0.25">
      <c r="S25" s="115" t="s">
        <v>70</v>
      </c>
      <c r="T25" s="115"/>
      <c r="U25" s="116"/>
      <c r="V25" s="116">
        <v>674</v>
      </c>
      <c r="W25" s="116">
        <v>618</v>
      </c>
      <c r="X25" s="116">
        <v>789</v>
      </c>
      <c r="Y25" s="112">
        <v>803</v>
      </c>
      <c r="Z25" s="112">
        <v>936</v>
      </c>
      <c r="AB25" s="117">
        <f t="shared" si="2"/>
        <v>3.0744974379188016E-2</v>
      </c>
    </row>
    <row r="26" spans="1:28" x14ac:dyDescent="0.25">
      <c r="S26" s="115" t="s">
        <v>71</v>
      </c>
      <c r="T26" s="115"/>
      <c r="U26" s="116"/>
      <c r="V26" s="116">
        <v>582</v>
      </c>
      <c r="W26" s="116">
        <v>613</v>
      </c>
      <c r="X26" s="116">
        <v>656</v>
      </c>
      <c r="Y26" s="112">
        <v>647</v>
      </c>
      <c r="Z26" s="112">
        <v>634</v>
      </c>
      <c r="AB26" s="117">
        <f t="shared" si="2"/>
        <v>2.0825121534620943E-2</v>
      </c>
    </row>
    <row r="27" spans="1:28" x14ac:dyDescent="0.25">
      <c r="S27" s="115" t="s">
        <v>72</v>
      </c>
      <c r="T27" s="115"/>
      <c r="U27" s="116"/>
      <c r="V27" s="116">
        <v>1185</v>
      </c>
      <c r="W27" s="116">
        <v>1235</v>
      </c>
      <c r="X27" s="116">
        <v>1336</v>
      </c>
      <c r="Y27" s="112">
        <v>1466</v>
      </c>
      <c r="Z27" s="112">
        <v>1801</v>
      </c>
      <c r="AB27" s="117">
        <f t="shared" si="2"/>
        <v>5.9157797924057287E-2</v>
      </c>
    </row>
    <row r="28" spans="1:28" x14ac:dyDescent="0.25">
      <c r="S28" s="115" t="s">
        <v>73</v>
      </c>
      <c r="T28" s="115"/>
      <c r="U28" s="116"/>
      <c r="V28" s="116">
        <v>1417</v>
      </c>
      <c r="W28" s="116">
        <v>1420</v>
      </c>
      <c r="X28" s="116">
        <v>1660</v>
      </c>
      <c r="Y28" s="112">
        <v>1606</v>
      </c>
      <c r="Z28" s="112">
        <v>1934</v>
      </c>
      <c r="AB28" s="117">
        <f t="shared" si="2"/>
        <v>6.3526474839048747E-2</v>
      </c>
    </row>
    <row r="29" spans="1:28" x14ac:dyDescent="0.25">
      <c r="S29" s="115" t="s">
        <v>74</v>
      </c>
      <c r="T29" s="115"/>
      <c r="U29" s="116"/>
      <c r="V29" s="116">
        <v>914</v>
      </c>
      <c r="W29" s="116">
        <v>1873</v>
      </c>
      <c r="X29" s="116">
        <v>1042</v>
      </c>
      <c r="Y29" s="112">
        <v>1114</v>
      </c>
      <c r="Z29" s="112">
        <v>1379</v>
      </c>
      <c r="AB29" s="117">
        <f t="shared" si="2"/>
        <v>4.5296281697543031E-2</v>
      </c>
    </row>
    <row r="30" spans="1:28" x14ac:dyDescent="0.25">
      <c r="S30" s="115" t="s">
        <v>75</v>
      </c>
      <c r="T30" s="115"/>
      <c r="U30" s="116"/>
      <c r="V30" s="116">
        <v>1955</v>
      </c>
      <c r="W30" s="116">
        <v>1400</v>
      </c>
      <c r="X30" s="116">
        <v>2053</v>
      </c>
      <c r="Y30" s="112">
        <v>2099</v>
      </c>
      <c r="Z30" s="112">
        <v>2383</v>
      </c>
      <c r="AB30" s="117">
        <f t="shared" si="2"/>
        <v>7.8274865326501117E-2</v>
      </c>
    </row>
    <row r="31" spans="1:28" x14ac:dyDescent="0.25">
      <c r="S31" s="115" t="s">
        <v>76</v>
      </c>
      <c r="T31" s="115"/>
      <c r="U31" s="116"/>
      <c r="V31" s="116">
        <v>2376</v>
      </c>
      <c r="W31" s="116">
        <v>2898</v>
      </c>
      <c r="X31" s="116">
        <v>3349</v>
      </c>
      <c r="Y31" s="112">
        <v>3574</v>
      </c>
      <c r="Z31" s="112">
        <v>3992</v>
      </c>
      <c r="AB31" s="117">
        <f t="shared" si="2"/>
        <v>0.13112600183944292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1045</v>
      </c>
      <c r="W32" s="116">
        <v>981</v>
      </c>
      <c r="X32" s="116">
        <v>1024</v>
      </c>
      <c r="Y32" s="112">
        <v>967</v>
      </c>
      <c r="Z32" s="112">
        <v>1081</v>
      </c>
      <c r="AB32" s="117">
        <f t="shared" si="2"/>
        <v>3.5507817632374199E-2</v>
      </c>
    </row>
    <row r="33" spans="19:32" x14ac:dyDescent="0.25">
      <c r="S33" s="115" t="s">
        <v>78</v>
      </c>
      <c r="T33" s="115"/>
      <c r="U33" s="116"/>
      <c r="V33" s="116">
        <v>889</v>
      </c>
      <c r="W33" s="116">
        <v>945</v>
      </c>
      <c r="X33" s="116">
        <v>968</v>
      </c>
      <c r="Y33" s="112">
        <v>1097</v>
      </c>
      <c r="Z33" s="112">
        <v>1126</v>
      </c>
      <c r="AB33" s="117">
        <f t="shared" si="2"/>
        <v>3.6985941400604391E-2</v>
      </c>
    </row>
    <row r="34" spans="19:32" x14ac:dyDescent="0.25">
      <c r="S34" s="118" t="s">
        <v>53</v>
      </c>
      <c r="T34" s="118"/>
      <c r="U34" s="119"/>
      <c r="V34" s="119">
        <v>23996</v>
      </c>
      <c r="W34" s="119">
        <v>24823</v>
      </c>
      <c r="X34" s="119">
        <v>26041</v>
      </c>
      <c r="Y34" s="120">
        <v>27512</v>
      </c>
      <c r="Z34" s="120">
        <v>30444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14804</v>
      </c>
      <c r="W37" s="112">
        <v>14821</v>
      </c>
      <c r="X37" s="112">
        <v>15753</v>
      </c>
      <c r="Y37" s="112">
        <v>16608</v>
      </c>
      <c r="Z37" s="112">
        <v>17039</v>
      </c>
      <c r="AB37" s="132">
        <f>Z37/Z40*100</f>
        <v>82.119620222661339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2492</v>
      </c>
      <c r="W38" s="112">
        <v>2857</v>
      </c>
      <c r="X38" s="112">
        <v>3032</v>
      </c>
      <c r="Y38" s="112">
        <v>3085</v>
      </c>
      <c r="Z38" s="112">
        <v>3710</v>
      </c>
      <c r="AB38" s="132">
        <f>Z38/Z40*100</f>
        <v>17.880379777338668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17296</v>
      </c>
      <c r="W40" s="112">
        <v>17678</v>
      </c>
      <c r="X40" s="112">
        <v>18785</v>
      </c>
      <c r="Y40" s="112">
        <v>19693</v>
      </c>
      <c r="Z40" s="112">
        <v>20749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9</v>
      </c>
      <c r="X44" s="112">
        <v>0</v>
      </c>
      <c r="Y44" s="112">
        <v>6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240</v>
      </c>
      <c r="W45" s="112">
        <v>245</v>
      </c>
      <c r="X45" s="112">
        <v>329</v>
      </c>
      <c r="Y45" s="112">
        <v>387</v>
      </c>
      <c r="Z45" s="112">
        <v>420</v>
      </c>
    </row>
    <row r="46" spans="19:32" x14ac:dyDescent="0.25">
      <c r="S46" s="115" t="s">
        <v>38</v>
      </c>
      <c r="T46" s="115"/>
      <c r="U46" s="112"/>
      <c r="V46" s="112">
        <v>616</v>
      </c>
      <c r="W46" s="112">
        <v>652</v>
      </c>
      <c r="X46" s="112">
        <v>606</v>
      </c>
      <c r="Y46" s="112">
        <v>720</v>
      </c>
      <c r="Z46" s="112">
        <v>811</v>
      </c>
    </row>
    <row r="47" spans="19:32" x14ac:dyDescent="0.25">
      <c r="S47" s="115" t="s">
        <v>39</v>
      </c>
      <c r="T47" s="115"/>
      <c r="U47" s="112"/>
      <c r="V47" s="112">
        <v>817</v>
      </c>
      <c r="W47" s="112">
        <v>819</v>
      </c>
      <c r="X47" s="112">
        <v>820</v>
      </c>
      <c r="Y47" s="112">
        <v>951</v>
      </c>
      <c r="Z47" s="112">
        <v>1108</v>
      </c>
    </row>
    <row r="48" spans="19:32" x14ac:dyDescent="0.25">
      <c r="S48" s="115" t="s">
        <v>40</v>
      </c>
      <c r="T48" s="115"/>
      <c r="U48" s="112"/>
      <c r="V48" s="112">
        <v>1164</v>
      </c>
      <c r="W48" s="112">
        <v>1128</v>
      </c>
      <c r="X48" s="112">
        <v>1238</v>
      </c>
      <c r="Y48" s="112">
        <v>1230</v>
      </c>
      <c r="Z48" s="112">
        <v>1389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1052</v>
      </c>
      <c r="W49" s="112">
        <v>1126</v>
      </c>
      <c r="X49" s="112">
        <v>1168</v>
      </c>
      <c r="Y49" s="112">
        <v>1254</v>
      </c>
      <c r="Z49" s="112">
        <v>1330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Bass Coast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1046</v>
      </c>
      <c r="W50" s="112">
        <v>1050</v>
      </c>
      <c r="X50" s="112">
        <v>1212</v>
      </c>
      <c r="Y50" s="112">
        <v>1224</v>
      </c>
      <c r="Z50" s="112">
        <v>1379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1019</v>
      </c>
      <c r="W51" s="112">
        <v>979</v>
      </c>
      <c r="X51" s="112">
        <v>1066</v>
      </c>
      <c r="Y51" s="112">
        <v>1135</v>
      </c>
      <c r="Z51" s="112">
        <v>1204</v>
      </c>
    </row>
    <row r="52" spans="1:26" ht="15" customHeight="1" x14ac:dyDescent="0.25">
      <c r="S52" s="115" t="s">
        <v>44</v>
      </c>
      <c r="T52" s="115"/>
      <c r="U52" s="112"/>
      <c r="V52" s="112">
        <v>1233</v>
      </c>
      <c r="W52" s="112">
        <v>1231</v>
      </c>
      <c r="X52" s="112">
        <v>1194</v>
      </c>
      <c r="Y52" s="112">
        <v>1192</v>
      </c>
      <c r="Z52" s="112">
        <v>1227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1101</v>
      </c>
      <c r="W53" s="112">
        <v>1074</v>
      </c>
      <c r="X53" s="112">
        <v>1221</v>
      </c>
      <c r="Y53" s="112">
        <v>1247</v>
      </c>
      <c r="Z53" s="112">
        <v>1303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1321</v>
      </c>
      <c r="W54" s="112">
        <v>1277</v>
      </c>
      <c r="X54" s="112">
        <v>1323</v>
      </c>
      <c r="Y54" s="112">
        <v>1264</v>
      </c>
      <c r="Z54" s="112">
        <v>1299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1088</v>
      </c>
      <c r="W55" s="112">
        <v>1137</v>
      </c>
      <c r="X55" s="112">
        <v>1192</v>
      </c>
      <c r="Y55" s="112">
        <v>1310</v>
      </c>
      <c r="Z55" s="112">
        <v>1398</v>
      </c>
    </row>
    <row r="56" spans="1:26" ht="15" customHeight="1" x14ac:dyDescent="0.25">
      <c r="S56" s="115" t="s">
        <v>48</v>
      </c>
      <c r="T56" s="115"/>
      <c r="U56" s="112"/>
      <c r="V56" s="112">
        <v>607</v>
      </c>
      <c r="W56" s="112">
        <v>708</v>
      </c>
      <c r="X56" s="112">
        <v>722</v>
      </c>
      <c r="Y56" s="112">
        <v>804</v>
      </c>
      <c r="Z56" s="112">
        <v>861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295</v>
      </c>
      <c r="W57" s="112">
        <v>314</v>
      </c>
      <c r="X57" s="112">
        <v>329</v>
      </c>
      <c r="Y57" s="112">
        <v>322</v>
      </c>
      <c r="Z57" s="112">
        <v>375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110</v>
      </c>
      <c r="W58" s="112">
        <v>96</v>
      </c>
      <c r="X58" s="112">
        <v>121</v>
      </c>
      <c r="Y58" s="112">
        <v>138</v>
      </c>
      <c r="Z58" s="112">
        <v>140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62</v>
      </c>
      <c r="W59" s="112">
        <v>63</v>
      </c>
      <c r="X59" s="112">
        <v>63</v>
      </c>
      <c r="Y59" s="112">
        <v>57</v>
      </c>
      <c r="Z59" s="112">
        <v>64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30</v>
      </c>
      <c r="W60" s="112">
        <v>29</v>
      </c>
      <c r="X60" s="112">
        <v>21</v>
      </c>
      <c r="Y60" s="112">
        <v>37</v>
      </c>
      <c r="Z60" s="112">
        <v>39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11812</v>
      </c>
      <c r="W61" s="112">
        <v>11924</v>
      </c>
      <c r="X61" s="112">
        <v>12627</v>
      </c>
      <c r="Y61" s="112">
        <v>13278</v>
      </c>
      <c r="Z61" s="112">
        <v>14361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9</v>
      </c>
      <c r="X63" s="112">
        <v>7</v>
      </c>
      <c r="Y63" s="112">
        <v>11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285</v>
      </c>
      <c r="W64" s="112">
        <v>313</v>
      </c>
      <c r="X64" s="112">
        <v>350</v>
      </c>
      <c r="Y64" s="112">
        <v>457</v>
      </c>
      <c r="Z64" s="112">
        <v>568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Bass Coast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699</v>
      </c>
      <c r="W65" s="112">
        <v>758</v>
      </c>
      <c r="X65" s="112">
        <v>687</v>
      </c>
      <c r="Y65" s="112">
        <v>856</v>
      </c>
      <c r="Z65" s="112">
        <v>984</v>
      </c>
    </row>
    <row r="66" spans="1:26" x14ac:dyDescent="0.25">
      <c r="S66" s="115" t="s">
        <v>39</v>
      </c>
      <c r="T66" s="115"/>
      <c r="U66" s="112"/>
      <c r="V66" s="112">
        <v>854</v>
      </c>
      <c r="W66" s="112">
        <v>924</v>
      </c>
      <c r="X66" s="112">
        <v>1003</v>
      </c>
      <c r="Y66" s="112">
        <v>1083</v>
      </c>
      <c r="Z66" s="112">
        <v>1236</v>
      </c>
    </row>
    <row r="67" spans="1:26" x14ac:dyDescent="0.25">
      <c r="S67" s="115" t="s">
        <v>40</v>
      </c>
      <c r="T67" s="115"/>
      <c r="U67" s="112"/>
      <c r="V67" s="112">
        <v>1054</v>
      </c>
      <c r="W67" s="112">
        <v>1134</v>
      </c>
      <c r="X67" s="112">
        <v>1127</v>
      </c>
      <c r="Y67" s="112">
        <v>1195</v>
      </c>
      <c r="Z67" s="112">
        <v>1475</v>
      </c>
    </row>
    <row r="68" spans="1:26" x14ac:dyDescent="0.25">
      <c r="S68" s="115" t="s">
        <v>41</v>
      </c>
      <c r="T68" s="115"/>
      <c r="U68" s="112"/>
      <c r="V68" s="112">
        <v>1015</v>
      </c>
      <c r="W68" s="112">
        <v>1103</v>
      </c>
      <c r="X68" s="112">
        <v>1213</v>
      </c>
      <c r="Y68" s="112">
        <v>1311</v>
      </c>
      <c r="Z68" s="112">
        <v>1463</v>
      </c>
    </row>
    <row r="69" spans="1:26" x14ac:dyDescent="0.25">
      <c r="S69" s="115" t="s">
        <v>42</v>
      </c>
      <c r="T69" s="115"/>
      <c r="U69" s="112"/>
      <c r="V69" s="112">
        <v>1034</v>
      </c>
      <c r="W69" s="112">
        <v>1151</v>
      </c>
      <c r="X69" s="112">
        <v>1283</v>
      </c>
      <c r="Y69" s="112">
        <v>1382</v>
      </c>
      <c r="Z69" s="112">
        <v>1482</v>
      </c>
    </row>
    <row r="70" spans="1:26" x14ac:dyDescent="0.25">
      <c r="S70" s="115" t="s">
        <v>43</v>
      </c>
      <c r="T70" s="115"/>
      <c r="U70" s="112"/>
      <c r="V70" s="112">
        <v>1170</v>
      </c>
      <c r="W70" s="112">
        <v>1176</v>
      </c>
      <c r="X70" s="112">
        <v>1217</v>
      </c>
      <c r="Y70" s="112">
        <v>1248</v>
      </c>
      <c r="Z70" s="112">
        <v>1392</v>
      </c>
    </row>
    <row r="71" spans="1:26" x14ac:dyDescent="0.25">
      <c r="S71" s="115" t="s">
        <v>44</v>
      </c>
      <c r="T71" s="115"/>
      <c r="U71" s="112"/>
      <c r="V71" s="112">
        <v>1296</v>
      </c>
      <c r="W71" s="112">
        <v>1278</v>
      </c>
      <c r="X71" s="112">
        <v>1297</v>
      </c>
      <c r="Y71" s="112">
        <v>1310</v>
      </c>
      <c r="Z71" s="112">
        <v>1523</v>
      </c>
    </row>
    <row r="72" spans="1:26" x14ac:dyDescent="0.25">
      <c r="S72" s="115" t="s">
        <v>45</v>
      </c>
      <c r="T72" s="115"/>
      <c r="U72" s="112"/>
      <c r="V72" s="112">
        <v>1362</v>
      </c>
      <c r="W72" s="112">
        <v>1322</v>
      </c>
      <c r="X72" s="112">
        <v>1328</v>
      </c>
      <c r="Y72" s="112">
        <v>1393</v>
      </c>
      <c r="Z72" s="112">
        <v>1574</v>
      </c>
    </row>
    <row r="73" spans="1:26" x14ac:dyDescent="0.25">
      <c r="S73" s="115" t="s">
        <v>46</v>
      </c>
      <c r="T73" s="115"/>
      <c r="U73" s="112"/>
      <c r="V73" s="112">
        <v>1367</v>
      </c>
      <c r="W73" s="112">
        <v>1515</v>
      </c>
      <c r="X73" s="112">
        <v>1549</v>
      </c>
      <c r="Y73" s="112">
        <v>1519</v>
      </c>
      <c r="Z73" s="112">
        <v>1602</v>
      </c>
    </row>
    <row r="74" spans="1:26" x14ac:dyDescent="0.25">
      <c r="S74" s="115" t="s">
        <v>47</v>
      </c>
      <c r="T74" s="115"/>
      <c r="U74" s="112"/>
      <c r="V74" s="112">
        <v>1148</v>
      </c>
      <c r="W74" s="112">
        <v>1236</v>
      </c>
      <c r="X74" s="112">
        <v>1295</v>
      </c>
      <c r="Y74" s="112">
        <v>1325</v>
      </c>
      <c r="Z74" s="112">
        <v>1496</v>
      </c>
    </row>
    <row r="75" spans="1:26" x14ac:dyDescent="0.25">
      <c r="S75" s="115" t="s">
        <v>48</v>
      </c>
      <c r="T75" s="115"/>
      <c r="U75" s="112"/>
      <c r="V75" s="112">
        <v>498</v>
      </c>
      <c r="W75" s="112">
        <v>566</v>
      </c>
      <c r="X75" s="112">
        <v>616</v>
      </c>
      <c r="Y75" s="112">
        <v>695</v>
      </c>
      <c r="Z75" s="112">
        <v>777</v>
      </c>
    </row>
    <row r="76" spans="1:26" x14ac:dyDescent="0.25">
      <c r="S76" s="115" t="s">
        <v>49</v>
      </c>
      <c r="T76" s="115"/>
      <c r="U76" s="112"/>
      <c r="V76" s="112">
        <v>201</v>
      </c>
      <c r="W76" s="112">
        <v>235</v>
      </c>
      <c r="X76" s="112">
        <v>236</v>
      </c>
      <c r="Y76" s="112">
        <v>235</v>
      </c>
      <c r="Z76" s="112">
        <v>272</v>
      </c>
    </row>
    <row r="77" spans="1:26" x14ac:dyDescent="0.25">
      <c r="S77" s="115" t="s">
        <v>50</v>
      </c>
      <c r="T77" s="115"/>
      <c r="U77" s="112"/>
      <c r="V77" s="112">
        <v>87</v>
      </c>
      <c r="W77" s="112">
        <v>85</v>
      </c>
      <c r="X77" s="112">
        <v>78</v>
      </c>
      <c r="Y77" s="112">
        <v>95</v>
      </c>
      <c r="Z77" s="112">
        <v>93</v>
      </c>
    </row>
    <row r="78" spans="1:26" x14ac:dyDescent="0.25">
      <c r="S78" s="115" t="s">
        <v>51</v>
      </c>
      <c r="T78" s="115"/>
      <c r="U78" s="112"/>
      <c r="V78" s="112">
        <v>50</v>
      </c>
      <c r="W78" s="112">
        <v>40</v>
      </c>
      <c r="X78" s="112">
        <v>63</v>
      </c>
      <c r="Y78" s="112">
        <v>58</v>
      </c>
      <c r="Z78" s="112">
        <v>58</v>
      </c>
    </row>
    <row r="79" spans="1:26" x14ac:dyDescent="0.25">
      <c r="S79" s="115" t="s">
        <v>52</v>
      </c>
      <c r="T79" s="115"/>
      <c r="U79" s="112"/>
      <c r="V79" s="112">
        <v>57</v>
      </c>
      <c r="W79" s="112">
        <v>46</v>
      </c>
      <c r="X79" s="112">
        <v>55</v>
      </c>
      <c r="Y79" s="112">
        <v>48</v>
      </c>
      <c r="Z79" s="112">
        <v>48</v>
      </c>
    </row>
    <row r="80" spans="1:26" x14ac:dyDescent="0.25">
      <c r="S80" s="118" t="s">
        <v>53</v>
      </c>
      <c r="T80" s="118"/>
      <c r="U80" s="112"/>
      <c r="V80" s="112">
        <v>12185</v>
      </c>
      <c r="W80" s="112">
        <v>12900</v>
      </c>
      <c r="X80" s="112">
        <v>13416</v>
      </c>
      <c r="Y80" s="112">
        <v>14221</v>
      </c>
      <c r="Z80" s="112">
        <v>16063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Bass Coast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1017</v>
      </c>
      <c r="W83" s="112">
        <v>1031</v>
      </c>
      <c r="X83" s="112">
        <v>1132</v>
      </c>
      <c r="Y83" s="112">
        <v>1263</v>
      </c>
      <c r="Z83" s="112">
        <v>1288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844</v>
      </c>
      <c r="W84" s="112">
        <v>880</v>
      </c>
      <c r="X84" s="112">
        <v>964</v>
      </c>
      <c r="Y84" s="112">
        <v>997</v>
      </c>
      <c r="Z84" s="112">
        <v>1103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1509</v>
      </c>
      <c r="W85" s="112">
        <v>1619</v>
      </c>
      <c r="X85" s="112">
        <v>1712</v>
      </c>
      <c r="Y85" s="112">
        <v>1806</v>
      </c>
      <c r="Z85" s="112">
        <v>1891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30,444</v>
      </c>
      <c r="D86" s="96">
        <f t="shared" ref="D86:D91" si="4">AD4</f>
        <v>0.10657167781331789</v>
      </c>
      <c r="E86" s="97">
        <f t="shared" ref="E86:E91" si="5">AD4</f>
        <v>0.10657167781331789</v>
      </c>
      <c r="F86" s="96">
        <f t="shared" ref="F86:F91" si="6">AF4</f>
        <v>0.26876432590122934</v>
      </c>
      <c r="G86" s="97">
        <f t="shared" ref="G86:G91" si="7">AF4</f>
        <v>0.26876432590122934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492</v>
      </c>
      <c r="W86" s="112">
        <v>526</v>
      </c>
      <c r="X86" s="112">
        <v>561</v>
      </c>
      <c r="Y86" s="112">
        <v>595</v>
      </c>
      <c r="Z86" s="112">
        <v>643</v>
      </c>
    </row>
    <row r="87" spans="1:30" ht="15" customHeight="1" x14ac:dyDescent="0.25">
      <c r="A87" s="98" t="s">
        <v>4</v>
      </c>
      <c r="B87" s="49"/>
      <c r="C87" s="57" t="str">
        <f t="shared" si="3"/>
        <v>14,364</v>
      </c>
      <c r="D87" s="96">
        <f t="shared" si="4"/>
        <v>8.1789426118391351E-2</v>
      </c>
      <c r="E87" s="97">
        <f t="shared" si="5"/>
        <v>8.1789426118391351E-2</v>
      </c>
      <c r="F87" s="96">
        <f t="shared" si="6"/>
        <v>0.21656644363513178</v>
      </c>
      <c r="G87" s="97">
        <f t="shared" si="7"/>
        <v>0.21656644363513178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248</v>
      </c>
      <c r="W87" s="112">
        <v>248</v>
      </c>
      <c r="X87" s="112">
        <v>256</v>
      </c>
      <c r="Y87" s="112">
        <v>279</v>
      </c>
      <c r="Z87" s="112">
        <v>311</v>
      </c>
    </row>
    <row r="88" spans="1:30" ht="15" customHeight="1" x14ac:dyDescent="0.25">
      <c r="A88" s="98" t="s">
        <v>5</v>
      </c>
      <c r="B88" s="49"/>
      <c r="C88" s="57" t="str">
        <f t="shared" si="3"/>
        <v>16,062</v>
      </c>
      <c r="D88" s="96">
        <f t="shared" si="4"/>
        <v>0.12945643766261172</v>
      </c>
      <c r="E88" s="97">
        <f t="shared" si="5"/>
        <v>0.12945643766261172</v>
      </c>
      <c r="F88" s="96">
        <f t="shared" si="6"/>
        <v>0.31763740771123872</v>
      </c>
      <c r="G88" s="97">
        <f t="shared" si="7"/>
        <v>0.31763740771123872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519</v>
      </c>
      <c r="W88" s="112">
        <v>508</v>
      </c>
      <c r="X88" s="112">
        <v>573</v>
      </c>
      <c r="Y88" s="112">
        <v>582</v>
      </c>
      <c r="Z88" s="112">
        <v>622</v>
      </c>
    </row>
    <row r="89" spans="1:30" ht="15" customHeight="1" x14ac:dyDescent="0.25">
      <c r="A89" s="49" t="s">
        <v>6</v>
      </c>
      <c r="B89" s="49"/>
      <c r="C89" s="57" t="str">
        <f t="shared" si="3"/>
        <v>20,745</v>
      </c>
      <c r="D89" s="96">
        <f t="shared" si="4"/>
        <v>5.3366507565756116E-2</v>
      </c>
      <c r="E89" s="97">
        <f t="shared" si="5"/>
        <v>5.3366507565756116E-2</v>
      </c>
      <c r="F89" s="96">
        <f t="shared" si="6"/>
        <v>0.19947961838681705</v>
      </c>
      <c r="G89" s="97">
        <f t="shared" si="7"/>
        <v>0.19947961838681705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588</v>
      </c>
      <c r="W89" s="112">
        <v>602</v>
      </c>
      <c r="X89" s="112">
        <v>635</v>
      </c>
      <c r="Y89" s="112">
        <v>654</v>
      </c>
      <c r="Z89" s="112">
        <v>661</v>
      </c>
    </row>
    <row r="90" spans="1:30" ht="15" customHeight="1" x14ac:dyDescent="0.25">
      <c r="A90" s="49" t="s">
        <v>96</v>
      </c>
      <c r="B90" s="49"/>
      <c r="C90" s="57" t="str">
        <f t="shared" si="3"/>
        <v>$37,710</v>
      </c>
      <c r="D90" s="96">
        <f t="shared" si="4"/>
        <v>-7.4496992641895909E-3</v>
      </c>
      <c r="E90" s="97">
        <f t="shared" si="5"/>
        <v>-7.4496992641895909E-3</v>
      </c>
      <c r="F90" s="96">
        <f t="shared" si="6"/>
        <v>0.10568669936873087</v>
      </c>
      <c r="G90" s="97">
        <f t="shared" si="7"/>
        <v>0.10568669936873087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974</v>
      </c>
      <c r="W90" s="112">
        <v>965</v>
      </c>
      <c r="X90" s="112">
        <v>1006</v>
      </c>
      <c r="Y90" s="112">
        <v>1036</v>
      </c>
      <c r="Z90" s="112">
        <v>1098</v>
      </c>
    </row>
    <row r="91" spans="1:30" ht="15" customHeight="1" x14ac:dyDescent="0.25">
      <c r="A91" s="49" t="s">
        <v>7</v>
      </c>
      <c r="B91" s="49"/>
      <c r="C91" s="57" t="str">
        <f t="shared" si="3"/>
        <v>$1,111.8 mil</v>
      </c>
      <c r="D91" s="96">
        <f t="shared" si="4"/>
        <v>8.3000080131520271E-2</v>
      </c>
      <c r="E91" s="97">
        <f t="shared" si="5"/>
        <v>8.3000080131520271E-2</v>
      </c>
      <c r="F91" s="96">
        <f t="shared" si="6"/>
        <v>0.42822498335562487</v>
      </c>
      <c r="G91" s="97">
        <f t="shared" si="7"/>
        <v>0.42822498335562487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8751</v>
      </c>
      <c r="W91" s="112">
        <v>8816</v>
      </c>
      <c r="X91" s="112">
        <v>9440</v>
      </c>
      <c r="Y91" s="112">
        <v>9868</v>
      </c>
      <c r="Z91" s="112">
        <v>10272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724</v>
      </c>
      <c r="W93" s="112">
        <v>765</v>
      </c>
      <c r="X93" s="112">
        <v>846</v>
      </c>
      <c r="Y93" s="112">
        <v>941</v>
      </c>
      <c r="Z93" s="112">
        <v>1028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1543</v>
      </c>
      <c r="W94" s="112">
        <v>1592</v>
      </c>
      <c r="X94" s="112">
        <v>1696</v>
      </c>
      <c r="Y94" s="112">
        <v>1797</v>
      </c>
      <c r="Z94" s="112">
        <v>1983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290</v>
      </c>
      <c r="W95" s="112">
        <v>321</v>
      </c>
      <c r="X95" s="112">
        <v>333</v>
      </c>
      <c r="Y95" s="112">
        <v>356</v>
      </c>
      <c r="Z95" s="112">
        <v>397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1280</v>
      </c>
      <c r="W96" s="112">
        <v>1434</v>
      </c>
      <c r="X96" s="112">
        <v>1528</v>
      </c>
      <c r="Y96" s="112">
        <v>1582</v>
      </c>
      <c r="Z96" s="112">
        <v>1655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1239</v>
      </c>
      <c r="W97" s="112">
        <v>1290</v>
      </c>
      <c r="X97" s="112">
        <v>1264</v>
      </c>
      <c r="Y97" s="112">
        <v>1344</v>
      </c>
      <c r="Z97" s="112">
        <v>1473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1010</v>
      </c>
      <c r="W98" s="112">
        <v>1035</v>
      </c>
      <c r="X98" s="112">
        <v>1083</v>
      </c>
      <c r="Y98" s="112">
        <v>1129</v>
      </c>
      <c r="Z98" s="112">
        <v>1164</v>
      </c>
    </row>
    <row r="99" spans="1:32" ht="15" customHeight="1" x14ac:dyDescent="0.25">
      <c r="S99" s="115" t="s">
        <v>197</v>
      </c>
      <c r="T99" s="115"/>
      <c r="U99" s="112"/>
      <c r="V99" s="112">
        <v>63</v>
      </c>
      <c r="W99" s="112">
        <v>65</v>
      </c>
      <c r="X99" s="112">
        <v>64</v>
      </c>
      <c r="Y99" s="112">
        <v>57</v>
      </c>
      <c r="Z99" s="112">
        <v>64</v>
      </c>
    </row>
    <row r="100" spans="1:32" ht="15" customHeight="1" x14ac:dyDescent="0.25">
      <c r="S100" s="115" t="s">
        <v>58</v>
      </c>
      <c r="T100" s="115"/>
      <c r="U100" s="112"/>
      <c r="V100" s="112">
        <v>610</v>
      </c>
      <c r="W100" s="112">
        <v>625</v>
      </c>
      <c r="X100" s="112">
        <v>664</v>
      </c>
      <c r="Y100" s="112">
        <v>684</v>
      </c>
      <c r="Z100" s="112">
        <v>704</v>
      </c>
    </row>
    <row r="101" spans="1:32" x14ac:dyDescent="0.25">
      <c r="A101" s="18"/>
      <c r="S101" s="118" t="s">
        <v>53</v>
      </c>
      <c r="T101" s="118"/>
      <c r="U101" s="112"/>
      <c r="V101" s="112">
        <v>8546</v>
      </c>
      <c r="W101" s="112">
        <v>8864</v>
      </c>
      <c r="X101" s="112">
        <v>9345</v>
      </c>
      <c r="Y101" s="112">
        <v>9815</v>
      </c>
      <c r="Z101" s="112">
        <v>10457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17557</v>
      </c>
      <c r="W104" s="112">
        <v>17832</v>
      </c>
      <c r="X104" s="112">
        <v>19682</v>
      </c>
      <c r="Y104" s="112">
        <v>20122</v>
      </c>
      <c r="Z104" s="112">
        <v>22446</v>
      </c>
      <c r="AB104" s="109" t="str">
        <f>TEXT(Z104,"###,###")</f>
        <v>22,446</v>
      </c>
      <c r="AD104" s="130">
        <f>Z104/($Z$4)*100</f>
        <v>73.728813559322035</v>
      </c>
      <c r="AF104" s="109"/>
    </row>
    <row r="105" spans="1:32" x14ac:dyDescent="0.25">
      <c r="S105" s="115" t="s">
        <v>17</v>
      </c>
      <c r="T105" s="115"/>
      <c r="U105" s="112"/>
      <c r="V105" s="112">
        <v>4260</v>
      </c>
      <c r="W105" s="112">
        <v>4624</v>
      </c>
      <c r="X105" s="112">
        <v>4612</v>
      </c>
      <c r="Y105" s="112">
        <v>4564</v>
      </c>
      <c r="Z105" s="112">
        <v>5184</v>
      </c>
      <c r="AB105" s="109" t="str">
        <f>TEXT(Z105,"###,###")</f>
        <v>5,184</v>
      </c>
      <c r="AD105" s="130">
        <f>Z105/($Z$4)*100</f>
        <v>17.027985810011824</v>
      </c>
      <c r="AF105" s="109"/>
    </row>
    <row r="106" spans="1:32" x14ac:dyDescent="0.25">
      <c r="S106" s="118" t="s">
        <v>53</v>
      </c>
      <c r="T106" s="118"/>
      <c r="U106" s="120"/>
      <c r="V106" s="120">
        <v>21817</v>
      </c>
      <c r="W106" s="120">
        <v>22456</v>
      </c>
      <c r="X106" s="120">
        <v>24294</v>
      </c>
      <c r="Y106" s="120">
        <v>24686</v>
      </c>
      <c r="Z106" s="120">
        <v>27630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4886</v>
      </c>
      <c r="W108" s="112">
        <v>5030</v>
      </c>
      <c r="X108" s="112">
        <v>5118</v>
      </c>
      <c r="Y108" s="112">
        <v>5426</v>
      </c>
      <c r="Z108" s="112">
        <v>5872</v>
      </c>
      <c r="AB108" s="109" t="str">
        <f>TEXT(Z108,"###,###")</f>
        <v>5,872</v>
      </c>
      <c r="AD108" s="130">
        <f>Z108/($Z$4)*100</f>
        <v>19.28787281566154</v>
      </c>
      <c r="AF108" s="109"/>
    </row>
    <row r="109" spans="1:32" x14ac:dyDescent="0.25">
      <c r="S109" s="115" t="s">
        <v>20</v>
      </c>
      <c r="T109" s="115"/>
      <c r="U109" s="112"/>
      <c r="V109" s="112">
        <v>3837</v>
      </c>
      <c r="W109" s="112">
        <v>3951</v>
      </c>
      <c r="X109" s="112">
        <v>4196</v>
      </c>
      <c r="Y109" s="112">
        <v>4824</v>
      </c>
      <c r="Z109" s="112">
        <v>5235</v>
      </c>
      <c r="AB109" s="109" t="str">
        <f>TEXT(Z109,"###,###")</f>
        <v>5,235</v>
      </c>
      <c r="AD109" s="130">
        <f>Z109/($Z$4)*100</f>
        <v>17.195506503744582</v>
      </c>
      <c r="AF109" s="109"/>
    </row>
    <row r="110" spans="1:32" x14ac:dyDescent="0.25">
      <c r="S110" s="115" t="s">
        <v>21</v>
      </c>
      <c r="T110" s="115"/>
      <c r="U110" s="112"/>
      <c r="V110" s="112">
        <v>4778</v>
      </c>
      <c r="W110" s="112">
        <v>5167</v>
      </c>
      <c r="X110" s="112">
        <v>5542</v>
      </c>
      <c r="Y110" s="112">
        <v>5675</v>
      </c>
      <c r="Z110" s="112">
        <v>6595</v>
      </c>
      <c r="AB110" s="109" t="str">
        <f>TEXT(Z110,"###,###")</f>
        <v>6,595</v>
      </c>
      <c r="AD110" s="130">
        <f>Z110/($Z$4)*100</f>
        <v>21.66272500328472</v>
      </c>
      <c r="AF110" s="109"/>
    </row>
    <row r="111" spans="1:32" x14ac:dyDescent="0.25">
      <c r="S111" s="115" t="s">
        <v>22</v>
      </c>
      <c r="T111" s="115"/>
      <c r="U111" s="112"/>
      <c r="V111" s="112">
        <v>7494</v>
      </c>
      <c r="W111" s="112">
        <v>7849</v>
      </c>
      <c r="X111" s="112">
        <v>8293</v>
      </c>
      <c r="Y111" s="112">
        <v>8761</v>
      </c>
      <c r="Z111" s="112">
        <v>9931</v>
      </c>
      <c r="AB111" s="109" t="str">
        <f>TEXT(Z111,"###,###")</f>
        <v>9,931</v>
      </c>
      <c r="AD111" s="130">
        <f>Z111/($Z$4)*100</f>
        <v>32.620549205097888</v>
      </c>
      <c r="AF111" s="109"/>
    </row>
    <row r="112" spans="1:32" x14ac:dyDescent="0.25">
      <c r="S112" s="118" t="s">
        <v>53</v>
      </c>
      <c r="T112" s="118"/>
      <c r="U112" s="112"/>
      <c r="V112" s="112">
        <v>23998</v>
      </c>
      <c r="W112" s="112">
        <v>24826</v>
      </c>
      <c r="X112" s="112">
        <v>26042</v>
      </c>
      <c r="Y112" s="112">
        <v>27512</v>
      </c>
      <c r="Z112" s="112">
        <v>30441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44.83</v>
      </c>
      <c r="W118" s="131">
        <v>44.78</v>
      </c>
      <c r="X118" s="131">
        <v>44.81</v>
      </c>
      <c r="Y118" s="131">
        <v>44.67</v>
      </c>
      <c r="Z118" s="131">
        <v>44.53</v>
      </c>
      <c r="AB118" s="109" t="str">
        <f>TEXT(Z118,"##.0")</f>
        <v>44.5</v>
      </c>
    </row>
    <row r="120" spans="19:32" x14ac:dyDescent="0.25">
      <c r="S120" s="101" t="s">
        <v>98</v>
      </c>
      <c r="T120" s="112"/>
      <c r="U120" s="112"/>
      <c r="V120" s="112">
        <v>13175</v>
      </c>
      <c r="W120" s="112">
        <v>13537</v>
      </c>
      <c r="X120" s="112">
        <v>14346</v>
      </c>
      <c r="Y120" s="112">
        <v>15111</v>
      </c>
      <c r="Z120" s="112">
        <v>16011</v>
      </c>
      <c r="AB120" s="109" t="str">
        <f>TEXT(Z120,"###,###")</f>
        <v>16,011</v>
      </c>
    </row>
    <row r="121" spans="19:32" x14ac:dyDescent="0.25">
      <c r="S121" s="101" t="s">
        <v>99</v>
      </c>
      <c r="T121" s="112"/>
      <c r="U121" s="112"/>
      <c r="V121" s="112">
        <v>2512</v>
      </c>
      <c r="W121" s="112">
        <v>2480</v>
      </c>
      <c r="X121" s="112">
        <v>2604</v>
      </c>
      <c r="Y121" s="112">
        <v>2753</v>
      </c>
      <c r="Z121" s="112">
        <v>2708</v>
      </c>
      <c r="AB121" s="109" t="str">
        <f>TEXT(Z121,"###,###")</f>
        <v>2,708</v>
      </c>
    </row>
    <row r="122" spans="19:32" x14ac:dyDescent="0.25">
      <c r="S122" s="101" t="s">
        <v>100</v>
      </c>
      <c r="T122" s="112"/>
      <c r="U122" s="112"/>
      <c r="V122" s="112">
        <v>1608</v>
      </c>
      <c r="W122" s="112">
        <v>1657</v>
      </c>
      <c r="X122" s="112">
        <v>1836</v>
      </c>
      <c r="Y122" s="112">
        <v>1827</v>
      </c>
      <c r="Z122" s="112">
        <v>2022</v>
      </c>
      <c r="AB122" s="109" t="str">
        <f>TEXT(Z122,"###,###")</f>
        <v>2,022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14783</v>
      </c>
      <c r="W124" s="112">
        <v>15194</v>
      </c>
      <c r="X124" s="112">
        <v>16182</v>
      </c>
      <c r="Y124" s="112">
        <v>16938</v>
      </c>
      <c r="Z124" s="112">
        <v>18033</v>
      </c>
      <c r="AB124" s="109" t="str">
        <f>TEXT(Z124,"###,###")</f>
        <v>18,033</v>
      </c>
      <c r="AD124" s="127">
        <f>Z124/$Z$7*100</f>
        <v>86.926970354302242</v>
      </c>
    </row>
    <row r="125" spans="19:32" x14ac:dyDescent="0.25">
      <c r="S125" s="101" t="s">
        <v>102</v>
      </c>
      <c r="T125" s="112"/>
      <c r="U125" s="112"/>
      <c r="V125" s="112">
        <v>4120</v>
      </c>
      <c r="W125" s="112">
        <v>4137</v>
      </c>
      <c r="X125" s="112">
        <v>4440</v>
      </c>
      <c r="Y125" s="112">
        <v>4580</v>
      </c>
      <c r="Z125" s="112">
        <v>4730</v>
      </c>
      <c r="AB125" s="109" t="str">
        <f>TEXT(Z125,"###,###")</f>
        <v>4,730</v>
      </c>
      <c r="AD125" s="127">
        <f>Z125/$Z$7*100</f>
        <v>22.800674861412386</v>
      </c>
    </row>
    <row r="127" spans="19:32" x14ac:dyDescent="0.25">
      <c r="S127" s="101" t="s">
        <v>103</v>
      </c>
      <c r="T127" s="112"/>
      <c r="U127" s="112"/>
      <c r="V127" s="112">
        <v>8755</v>
      </c>
      <c r="W127" s="112">
        <v>8816</v>
      </c>
      <c r="X127" s="112">
        <v>9444</v>
      </c>
      <c r="Y127" s="112">
        <v>9868</v>
      </c>
      <c r="Z127" s="112">
        <v>10276</v>
      </c>
      <c r="AB127" s="109" t="str">
        <f>TEXT(Z127,"###,###")</f>
        <v>10,276</v>
      </c>
      <c r="AD127" s="127">
        <f>Z127/$Z$7*100</f>
        <v>49.534827669317913</v>
      </c>
    </row>
    <row r="128" spans="19:32" x14ac:dyDescent="0.25">
      <c r="S128" s="101" t="s">
        <v>104</v>
      </c>
      <c r="T128" s="112"/>
      <c r="U128" s="112"/>
      <c r="V128" s="112">
        <v>8545</v>
      </c>
      <c r="W128" s="112">
        <v>8862</v>
      </c>
      <c r="X128" s="112">
        <v>9344</v>
      </c>
      <c r="Y128" s="112">
        <v>9815</v>
      </c>
      <c r="Z128" s="112">
        <v>10462</v>
      </c>
      <c r="AB128" s="109" t="str">
        <f>TEXT(Z128,"###,###")</f>
        <v>10,462</v>
      </c>
      <c r="AD128" s="127">
        <f>Z128/$Z$7*100</f>
        <v>50.431429260062664</v>
      </c>
    </row>
    <row r="130" spans="19:20" x14ac:dyDescent="0.25">
      <c r="S130" s="101" t="s">
        <v>280</v>
      </c>
      <c r="T130" s="127">
        <v>77.180043383947933</v>
      </c>
    </row>
    <row r="131" spans="19:20" x14ac:dyDescent="0.25">
      <c r="S131" s="101" t="s">
        <v>281</v>
      </c>
      <c r="T131" s="127">
        <v>13.053747891058087</v>
      </c>
    </row>
    <row r="132" spans="19:20" x14ac:dyDescent="0.25">
      <c r="S132" s="101" t="s">
        <v>282</v>
      </c>
      <c r="T132" s="127">
        <v>9.746926970354302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3EA5C86-F208-45CB-BC14-AB9C4B0A4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1F43A5B-7D25-433E-9C7C-CF1C1AF101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74982CC-DFA4-4B01-9A43-2C5A711CC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332DA24-140A-47F8-B5E0-81D0D41F26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5F6A4-6850-41CB-8192-EBA538A8140C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168</v>
      </c>
      <c r="T1" s="99"/>
      <c r="U1" s="99"/>
      <c r="V1" s="99"/>
      <c r="W1" s="99"/>
      <c r="X1" s="99"/>
      <c r="Y1" s="100" t="s">
        <v>256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168</v>
      </c>
      <c r="Y3" s="105" t="s">
        <v>256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8.59 Port Phillip,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116914</v>
      </c>
      <c r="W4" s="108">
        <v>120482</v>
      </c>
      <c r="X4" s="108">
        <v>117281</v>
      </c>
      <c r="Y4" s="108">
        <v>106938</v>
      </c>
      <c r="Z4" s="108">
        <v>113070</v>
      </c>
      <c r="AB4" s="109" t="str">
        <f>TEXT(Z4,"###,###")</f>
        <v>113,070</v>
      </c>
      <c r="AD4" s="110">
        <f>Z4/Y4-1</f>
        <v>5.734163721034613E-2</v>
      </c>
      <c r="AF4" s="110">
        <f>Z4/V4-1</f>
        <v>-3.2878868227928182E-2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57161</v>
      </c>
      <c r="W5" s="108">
        <v>58927</v>
      </c>
      <c r="X5" s="108">
        <v>57204</v>
      </c>
      <c r="Y5" s="108">
        <v>51959</v>
      </c>
      <c r="Z5" s="108">
        <v>54469</v>
      </c>
      <c r="AB5" s="109" t="str">
        <f>TEXT(Z5,"###,###")</f>
        <v>54,469</v>
      </c>
      <c r="AD5" s="110">
        <f t="shared" ref="AD5:AD9" si="0">Z5/Y5-1</f>
        <v>4.8307319232471668E-2</v>
      </c>
      <c r="AF5" s="110">
        <f t="shared" ref="AF5:AF9" si="1">Z5/V5-1</f>
        <v>-4.7095047322475159E-2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59740</v>
      </c>
      <c r="W6" s="108">
        <v>61558</v>
      </c>
      <c r="X6" s="108">
        <v>60081</v>
      </c>
      <c r="Y6" s="108">
        <v>54946</v>
      </c>
      <c r="Z6" s="108">
        <v>58573</v>
      </c>
      <c r="AB6" s="109" t="str">
        <f>TEXT(Z6,"###,###")</f>
        <v>58,573</v>
      </c>
      <c r="AD6" s="110">
        <f t="shared" si="0"/>
        <v>6.6010264623448389E-2</v>
      </c>
      <c r="AF6" s="110">
        <f t="shared" si="1"/>
        <v>-1.953465015065281E-2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76653</v>
      </c>
      <c r="W7" s="108">
        <v>78207</v>
      </c>
      <c r="X7" s="108">
        <v>77764</v>
      </c>
      <c r="Y7" s="108">
        <v>71250</v>
      </c>
      <c r="Z7" s="108">
        <v>71007</v>
      </c>
      <c r="AB7" s="109" t="str">
        <f>TEXT(Z7,"###,###")</f>
        <v>71,007</v>
      </c>
      <c r="AD7" s="110">
        <f t="shared" si="0"/>
        <v>-3.4105263157894194E-3</v>
      </c>
      <c r="AF7" s="110">
        <f t="shared" si="1"/>
        <v>-7.3656608351923558E-2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113,070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71,007</v>
      </c>
      <c r="P8" s="67"/>
      <c r="S8" s="107" t="s">
        <v>83</v>
      </c>
      <c r="T8" s="108"/>
      <c r="U8" s="108"/>
      <c r="V8" s="108">
        <v>51558.78</v>
      </c>
      <c r="W8" s="108">
        <v>51394</v>
      </c>
      <c r="X8" s="108">
        <v>51160.33</v>
      </c>
      <c r="Y8" s="108">
        <v>57430.48</v>
      </c>
      <c r="Z8" s="108">
        <v>58910.27</v>
      </c>
      <c r="AB8" s="109" t="str">
        <f>TEXT(Z8,"$###,###")</f>
        <v>$58,910</v>
      </c>
      <c r="AD8" s="110">
        <f t="shared" si="0"/>
        <v>2.57666312383249E-2</v>
      </c>
      <c r="AF8" s="110">
        <f t="shared" si="1"/>
        <v>0.14258463834869639</v>
      </c>
    </row>
    <row r="9" spans="1:32" x14ac:dyDescent="0.25">
      <c r="A9" s="30" t="s">
        <v>14</v>
      </c>
      <c r="B9" s="71"/>
      <c r="C9" s="72"/>
      <c r="D9" s="73">
        <f>AD104</f>
        <v>80.224639603785263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49.310631346205305</v>
      </c>
      <c r="P9" s="74" t="s">
        <v>84</v>
      </c>
      <c r="S9" s="107" t="s">
        <v>7</v>
      </c>
      <c r="T9" s="108"/>
      <c r="U9" s="108"/>
      <c r="V9" s="108">
        <v>6128868511</v>
      </c>
      <c r="W9" s="108">
        <v>6383763460</v>
      </c>
      <c r="X9" s="108">
        <v>6513661515</v>
      </c>
      <c r="Y9" s="108">
        <v>6496224702</v>
      </c>
      <c r="Z9" s="108">
        <v>6852119357</v>
      </c>
      <c r="AB9" s="109" t="str">
        <f>TEXT(Z9/1000000,"$#,###.0")&amp;" mil"</f>
        <v>$6,852.1 mil</v>
      </c>
      <c r="AD9" s="110">
        <f t="shared" si="0"/>
        <v>5.4784843709367204E-2</v>
      </c>
      <c r="AF9" s="110">
        <f t="shared" si="1"/>
        <v>0.11800723815528436</v>
      </c>
    </row>
    <row r="10" spans="1:32" x14ac:dyDescent="0.25">
      <c r="A10" s="30" t="s">
        <v>17</v>
      </c>
      <c r="B10" s="71"/>
      <c r="C10" s="72"/>
      <c r="D10" s="73">
        <f>AD105</f>
        <v>13.922348987352967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50.654160857380262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83.955103018012309</v>
      </c>
      <c r="P11" s="74" t="s">
        <v>84</v>
      </c>
      <c r="S11" s="107" t="s">
        <v>29</v>
      </c>
      <c r="T11" s="112"/>
      <c r="U11" s="112"/>
      <c r="V11" s="112">
        <v>105651</v>
      </c>
      <c r="W11" s="112">
        <v>108711</v>
      </c>
      <c r="X11" s="112">
        <v>105434</v>
      </c>
      <c r="Y11" s="112">
        <v>95321</v>
      </c>
      <c r="Z11" s="112">
        <v>101680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6.2064303519371329</v>
      </c>
      <c r="P12" s="74" t="s">
        <v>84</v>
      </c>
      <c r="S12" s="107" t="s">
        <v>30</v>
      </c>
      <c r="T12" s="112"/>
      <c r="U12" s="112"/>
      <c r="V12" s="112">
        <v>11262</v>
      </c>
      <c r="W12" s="112">
        <v>11771</v>
      </c>
      <c r="X12" s="112">
        <v>11851</v>
      </c>
      <c r="Y12" s="112">
        <v>11617</v>
      </c>
      <c r="Z12" s="112">
        <v>11391</v>
      </c>
    </row>
    <row r="13" spans="1:32" ht="15" customHeight="1" x14ac:dyDescent="0.25">
      <c r="A13" s="30" t="s">
        <v>19</v>
      </c>
      <c r="B13" s="72"/>
      <c r="C13" s="72"/>
      <c r="D13" s="73">
        <f>AD108</f>
        <v>14.911117007163705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9.8342416944808253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14.28937826125409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23.680021225789332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20.621866726750408</v>
      </c>
      <c r="P15" s="74" t="s">
        <v>84</v>
      </c>
      <c r="S15" s="115" t="s">
        <v>60</v>
      </c>
      <c r="T15" s="115"/>
      <c r="U15" s="116"/>
      <c r="V15" s="116">
        <v>1826</v>
      </c>
      <c r="W15" s="116">
        <v>1752</v>
      </c>
      <c r="X15" s="116">
        <v>1684</v>
      </c>
      <c r="Y15" s="112">
        <v>975</v>
      </c>
      <c r="Z15" s="112">
        <v>572</v>
      </c>
      <c r="AB15" s="117">
        <f t="shared" ref="AB15:AB34" si="2">IF(Z15="np",0,Z15/$Z$34)</f>
        <v>5.0589026072805745E-3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41.26824091270894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79.378133273249603</v>
      </c>
      <c r="P16" s="37" t="s">
        <v>84</v>
      </c>
      <c r="S16" s="115" t="s">
        <v>61</v>
      </c>
      <c r="T16" s="115"/>
      <c r="U16" s="116"/>
      <c r="V16" s="116">
        <v>212</v>
      </c>
      <c r="W16" s="116">
        <v>217</v>
      </c>
      <c r="X16" s="116">
        <v>286</v>
      </c>
      <c r="Y16" s="112">
        <v>262</v>
      </c>
      <c r="Z16" s="112">
        <v>204</v>
      </c>
      <c r="AB16" s="117">
        <f t="shared" si="2"/>
        <v>1.8042240067923728E-3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3797</v>
      </c>
      <c r="W17" s="116">
        <v>3954</v>
      </c>
      <c r="X17" s="116">
        <v>3599</v>
      </c>
      <c r="Y17" s="112">
        <v>3444</v>
      </c>
      <c r="Z17" s="112">
        <v>3479</v>
      </c>
      <c r="AB17" s="117">
        <f t="shared" si="2"/>
        <v>3.0769094704071884E-2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684</v>
      </c>
      <c r="W18" s="116">
        <v>720</v>
      </c>
      <c r="X18" s="116">
        <v>730</v>
      </c>
      <c r="Y18" s="112">
        <v>757</v>
      </c>
      <c r="Z18" s="112">
        <v>723</v>
      </c>
      <c r="AB18" s="117">
        <f t="shared" si="2"/>
        <v>6.3943821417200269E-3</v>
      </c>
    </row>
    <row r="19" spans="1:28" x14ac:dyDescent="0.25">
      <c r="A19" s="63" t="str">
        <f>$S$1&amp;" ("&amp;$V$2&amp;" to "&amp;$Z$2&amp;")"</f>
        <v>Port Phillip (2017-18 to 2021-22)</v>
      </c>
      <c r="B19" s="63"/>
      <c r="C19" s="63"/>
      <c r="D19" s="63"/>
      <c r="E19" s="63"/>
      <c r="F19" s="63"/>
      <c r="G19" s="63" t="str">
        <f>$S$1&amp;" ("&amp;$V$2&amp;" to "&amp;$Z$2&amp;")"</f>
        <v>Port Phillip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4939</v>
      </c>
      <c r="W19" s="116">
        <v>5305</v>
      </c>
      <c r="X19" s="116">
        <v>5067</v>
      </c>
      <c r="Y19" s="112">
        <v>4841</v>
      </c>
      <c r="Z19" s="112">
        <v>5058</v>
      </c>
      <c r="AB19" s="117">
        <f t="shared" si="2"/>
        <v>4.4734142286057946E-2</v>
      </c>
    </row>
    <row r="20" spans="1:28" x14ac:dyDescent="0.25">
      <c r="S20" s="115" t="s">
        <v>65</v>
      </c>
      <c r="T20" s="115"/>
      <c r="U20" s="116"/>
      <c r="V20" s="116">
        <v>4368</v>
      </c>
      <c r="W20" s="116">
        <v>4318</v>
      </c>
      <c r="X20" s="116">
        <v>3959</v>
      </c>
      <c r="Y20" s="112">
        <v>3703</v>
      </c>
      <c r="Z20" s="112">
        <v>3634</v>
      </c>
      <c r="AB20" s="117">
        <f t="shared" si="2"/>
        <v>3.2139951179820991E-2</v>
      </c>
    </row>
    <row r="21" spans="1:28" x14ac:dyDescent="0.25">
      <c r="S21" s="115" t="s">
        <v>66</v>
      </c>
      <c r="T21" s="115"/>
      <c r="U21" s="116"/>
      <c r="V21" s="116">
        <v>7473</v>
      </c>
      <c r="W21" s="116">
        <v>7528</v>
      </c>
      <c r="X21" s="116">
        <v>7609</v>
      </c>
      <c r="Y21" s="112">
        <v>7388</v>
      </c>
      <c r="Z21" s="112">
        <v>8313</v>
      </c>
      <c r="AB21" s="117">
        <f t="shared" si="2"/>
        <v>7.3522128276789195E-2</v>
      </c>
    </row>
    <row r="22" spans="1:28" x14ac:dyDescent="0.25">
      <c r="S22" s="115" t="s">
        <v>67</v>
      </c>
      <c r="T22" s="115"/>
      <c r="U22" s="116"/>
      <c r="V22" s="116">
        <v>10902</v>
      </c>
      <c r="W22" s="116">
        <v>11289</v>
      </c>
      <c r="X22" s="116">
        <v>11257</v>
      </c>
      <c r="Y22" s="112">
        <v>9461</v>
      </c>
      <c r="Z22" s="112">
        <v>10943</v>
      </c>
      <c r="AB22" s="117">
        <f t="shared" si="2"/>
        <v>9.6782467187886939E-2</v>
      </c>
    </row>
    <row r="23" spans="1:28" x14ac:dyDescent="0.25">
      <c r="S23" s="115" t="s">
        <v>68</v>
      </c>
      <c r="T23" s="115"/>
      <c r="U23" s="116"/>
      <c r="V23" s="116">
        <v>2782</v>
      </c>
      <c r="W23" s="116">
        <v>2745</v>
      </c>
      <c r="X23" s="116">
        <v>2806</v>
      </c>
      <c r="Y23" s="112">
        <v>2641</v>
      </c>
      <c r="Z23" s="112">
        <v>2806</v>
      </c>
      <c r="AB23" s="117">
        <f t="shared" si="2"/>
        <v>2.4816924328722539E-2</v>
      </c>
    </row>
    <row r="24" spans="1:28" x14ac:dyDescent="0.25">
      <c r="S24" s="115" t="s">
        <v>69</v>
      </c>
      <c r="T24" s="115"/>
      <c r="U24" s="116"/>
      <c r="V24" s="116">
        <v>4467</v>
      </c>
      <c r="W24" s="116">
        <v>4553</v>
      </c>
      <c r="X24" s="116">
        <v>4105</v>
      </c>
      <c r="Y24" s="112">
        <v>3763</v>
      </c>
      <c r="Z24" s="112">
        <v>4028</v>
      </c>
      <c r="AB24" s="117">
        <f t="shared" si="2"/>
        <v>3.5624579898821951E-2</v>
      </c>
    </row>
    <row r="25" spans="1:28" x14ac:dyDescent="0.25">
      <c r="S25" s="115" t="s">
        <v>70</v>
      </c>
      <c r="T25" s="115"/>
      <c r="U25" s="116"/>
      <c r="V25" s="116">
        <v>6087</v>
      </c>
      <c r="W25" s="116">
        <v>6381</v>
      </c>
      <c r="X25" s="116">
        <v>6258</v>
      </c>
      <c r="Y25" s="112">
        <v>5907</v>
      </c>
      <c r="Z25" s="112">
        <v>6556</v>
      </c>
      <c r="AB25" s="117">
        <f t="shared" si="2"/>
        <v>5.7982806806523506E-2</v>
      </c>
    </row>
    <row r="26" spans="1:28" x14ac:dyDescent="0.25">
      <c r="S26" s="115" t="s">
        <v>71</v>
      </c>
      <c r="T26" s="115"/>
      <c r="U26" s="116"/>
      <c r="V26" s="116">
        <v>2822</v>
      </c>
      <c r="W26" s="116">
        <v>2762</v>
      </c>
      <c r="X26" s="116">
        <v>2629</v>
      </c>
      <c r="Y26" s="112">
        <v>2402</v>
      </c>
      <c r="Z26" s="112">
        <v>2499</v>
      </c>
      <c r="AB26" s="117">
        <f t="shared" si="2"/>
        <v>2.2101744083206566E-2</v>
      </c>
    </row>
    <row r="27" spans="1:28" x14ac:dyDescent="0.25">
      <c r="S27" s="115" t="s">
        <v>72</v>
      </c>
      <c r="T27" s="115"/>
      <c r="U27" s="116"/>
      <c r="V27" s="116">
        <v>17057</v>
      </c>
      <c r="W27" s="116">
        <v>17770</v>
      </c>
      <c r="X27" s="116">
        <v>16922</v>
      </c>
      <c r="Y27" s="112">
        <v>16252</v>
      </c>
      <c r="Z27" s="112">
        <v>16266</v>
      </c>
      <c r="AB27" s="117">
        <f t="shared" si="2"/>
        <v>0.14386033183570948</v>
      </c>
    </row>
    <row r="28" spans="1:28" x14ac:dyDescent="0.25">
      <c r="S28" s="115" t="s">
        <v>73</v>
      </c>
      <c r="T28" s="115"/>
      <c r="U28" s="116"/>
      <c r="V28" s="116">
        <v>14952</v>
      </c>
      <c r="W28" s="116">
        <v>16112</v>
      </c>
      <c r="X28" s="116">
        <v>15951</v>
      </c>
      <c r="Y28" s="112">
        <v>11881</v>
      </c>
      <c r="Z28" s="112">
        <v>12407</v>
      </c>
      <c r="AB28" s="117">
        <f t="shared" si="2"/>
        <v>0.10973042770722044</v>
      </c>
    </row>
    <row r="29" spans="1:28" x14ac:dyDescent="0.25">
      <c r="S29" s="115" t="s">
        <v>74</v>
      </c>
      <c r="T29" s="115"/>
      <c r="U29" s="116"/>
      <c r="V29" s="116">
        <v>3995</v>
      </c>
      <c r="W29" s="116">
        <v>5772</v>
      </c>
      <c r="X29" s="116">
        <v>4285</v>
      </c>
      <c r="Y29" s="112">
        <v>4536</v>
      </c>
      <c r="Z29" s="112">
        <v>5148</v>
      </c>
      <c r="AB29" s="117">
        <f t="shared" si="2"/>
        <v>4.5530123465525173E-2</v>
      </c>
    </row>
    <row r="30" spans="1:28" x14ac:dyDescent="0.25">
      <c r="S30" s="115" t="s">
        <v>75</v>
      </c>
      <c r="T30" s="115"/>
      <c r="U30" s="116"/>
      <c r="V30" s="116">
        <v>8499</v>
      </c>
      <c r="W30" s="116">
        <v>7509</v>
      </c>
      <c r="X30" s="116">
        <v>8393</v>
      </c>
      <c r="Y30" s="112">
        <v>7758</v>
      </c>
      <c r="Z30" s="112">
        <v>8375</v>
      </c>
      <c r="AB30" s="117">
        <f t="shared" si="2"/>
        <v>7.4070470867088831E-2</v>
      </c>
    </row>
    <row r="31" spans="1:28" x14ac:dyDescent="0.25">
      <c r="S31" s="115" t="s">
        <v>76</v>
      </c>
      <c r="T31" s="115"/>
      <c r="U31" s="116"/>
      <c r="V31" s="116">
        <v>9729</v>
      </c>
      <c r="W31" s="116">
        <v>9980</v>
      </c>
      <c r="X31" s="116">
        <v>10547</v>
      </c>
      <c r="Y31" s="112">
        <v>10852</v>
      </c>
      <c r="Z31" s="112">
        <v>11820</v>
      </c>
      <c r="AB31" s="117">
        <f t="shared" si="2"/>
        <v>0.10453886157002866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4316</v>
      </c>
      <c r="W32" s="116">
        <v>4593</v>
      </c>
      <c r="X32" s="116">
        <v>4470</v>
      </c>
      <c r="Y32" s="112">
        <v>4113</v>
      </c>
      <c r="Z32" s="112">
        <v>4544</v>
      </c>
      <c r="AB32" s="117">
        <f t="shared" si="2"/>
        <v>4.018820532776736E-2</v>
      </c>
    </row>
    <row r="33" spans="19:32" x14ac:dyDescent="0.25">
      <c r="S33" s="115" t="s">
        <v>78</v>
      </c>
      <c r="T33" s="115"/>
      <c r="U33" s="116"/>
      <c r="V33" s="116">
        <v>3518</v>
      </c>
      <c r="W33" s="116">
        <v>3759</v>
      </c>
      <c r="X33" s="116">
        <v>3837</v>
      </c>
      <c r="Y33" s="112">
        <v>3655</v>
      </c>
      <c r="Z33" s="112">
        <v>3718</v>
      </c>
      <c r="AB33" s="117">
        <f t="shared" si="2"/>
        <v>3.2882866947323737E-2</v>
      </c>
    </row>
    <row r="34" spans="19:32" x14ac:dyDescent="0.25">
      <c r="S34" s="118" t="s">
        <v>53</v>
      </c>
      <c r="T34" s="118"/>
      <c r="U34" s="119"/>
      <c r="V34" s="119">
        <v>116911</v>
      </c>
      <c r="W34" s="119">
        <v>120486</v>
      </c>
      <c r="X34" s="119">
        <v>117286</v>
      </c>
      <c r="Y34" s="120">
        <v>106938</v>
      </c>
      <c r="Z34" s="120">
        <v>113068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63493</v>
      </c>
      <c r="W37" s="112">
        <v>63492</v>
      </c>
      <c r="X37" s="112">
        <v>63246</v>
      </c>
      <c r="Y37" s="112">
        <v>58516</v>
      </c>
      <c r="Z37" s="112">
        <v>56368</v>
      </c>
      <c r="AB37" s="132">
        <f>Z37/Z40*100</f>
        <v>79.378133273249603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13159</v>
      </c>
      <c r="W38" s="112">
        <v>14712</v>
      </c>
      <c r="X38" s="112">
        <v>14519</v>
      </c>
      <c r="Y38" s="112">
        <v>12739</v>
      </c>
      <c r="Z38" s="112">
        <v>14644</v>
      </c>
      <c r="AB38" s="132">
        <f>Z38/Z40*100</f>
        <v>20.621866726750408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76652</v>
      </c>
      <c r="W40" s="112">
        <v>78204</v>
      </c>
      <c r="X40" s="112">
        <v>77765</v>
      </c>
      <c r="Y40" s="112">
        <v>71255</v>
      </c>
      <c r="Z40" s="112">
        <v>71012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</v>
      </c>
      <c r="W44" s="112">
        <v>23</v>
      </c>
      <c r="X44" s="112">
        <v>27</v>
      </c>
      <c r="Y44" s="112">
        <v>29</v>
      </c>
      <c r="Z44" s="112">
        <v>34</v>
      </c>
    </row>
    <row r="45" spans="19:32" x14ac:dyDescent="0.25">
      <c r="S45" s="115" t="s">
        <v>37</v>
      </c>
      <c r="T45" s="115"/>
      <c r="U45" s="112"/>
      <c r="V45" s="112">
        <v>241</v>
      </c>
      <c r="W45" s="112">
        <v>300</v>
      </c>
      <c r="X45" s="112">
        <v>280</v>
      </c>
      <c r="Y45" s="112">
        <v>333</v>
      </c>
      <c r="Z45" s="112">
        <v>573</v>
      </c>
    </row>
    <row r="46" spans="19:32" x14ac:dyDescent="0.25">
      <c r="S46" s="115" t="s">
        <v>38</v>
      </c>
      <c r="T46" s="115"/>
      <c r="U46" s="112"/>
      <c r="V46" s="112">
        <v>1490</v>
      </c>
      <c r="W46" s="112">
        <v>1516</v>
      </c>
      <c r="X46" s="112">
        <v>1396</v>
      </c>
      <c r="Y46" s="112">
        <v>1250</v>
      </c>
      <c r="Z46" s="112">
        <v>1808</v>
      </c>
    </row>
    <row r="47" spans="19:32" x14ac:dyDescent="0.25">
      <c r="S47" s="115" t="s">
        <v>39</v>
      </c>
      <c r="T47" s="115"/>
      <c r="U47" s="112"/>
      <c r="V47" s="112">
        <v>5854</v>
      </c>
      <c r="W47" s="112">
        <v>5961</v>
      </c>
      <c r="X47" s="112">
        <v>5241</v>
      </c>
      <c r="Y47" s="112">
        <v>3663</v>
      </c>
      <c r="Z47" s="112">
        <v>4115</v>
      </c>
    </row>
    <row r="48" spans="19:32" x14ac:dyDescent="0.25">
      <c r="S48" s="115" t="s">
        <v>40</v>
      </c>
      <c r="T48" s="115"/>
      <c r="U48" s="112"/>
      <c r="V48" s="112">
        <v>11575</v>
      </c>
      <c r="W48" s="112">
        <v>12216</v>
      </c>
      <c r="X48" s="112">
        <v>11566</v>
      </c>
      <c r="Y48" s="112">
        <v>9063</v>
      </c>
      <c r="Z48" s="112">
        <v>8826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10238</v>
      </c>
      <c r="W49" s="112">
        <v>10408</v>
      </c>
      <c r="X49" s="112">
        <v>10204</v>
      </c>
      <c r="Y49" s="112">
        <v>9395</v>
      </c>
      <c r="Z49" s="112">
        <v>9389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Port Phillip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7270</v>
      </c>
      <c r="W50" s="112">
        <v>7564</v>
      </c>
      <c r="X50" s="112">
        <v>7520</v>
      </c>
      <c r="Y50" s="112">
        <v>7169</v>
      </c>
      <c r="Z50" s="112">
        <v>7392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5133</v>
      </c>
      <c r="W51" s="112">
        <v>5149</v>
      </c>
      <c r="X51" s="112">
        <v>5070</v>
      </c>
      <c r="Y51" s="112">
        <v>5112</v>
      </c>
      <c r="Z51" s="112">
        <v>5322</v>
      </c>
    </row>
    <row r="52" spans="1:26" ht="15" customHeight="1" x14ac:dyDescent="0.25">
      <c r="S52" s="115" t="s">
        <v>44</v>
      </c>
      <c r="T52" s="115"/>
      <c r="U52" s="112"/>
      <c r="V52" s="112">
        <v>4470</v>
      </c>
      <c r="W52" s="112">
        <v>4661</v>
      </c>
      <c r="X52" s="112">
        <v>4444</v>
      </c>
      <c r="Y52" s="112">
        <v>4304</v>
      </c>
      <c r="Z52" s="112">
        <v>4356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3418</v>
      </c>
      <c r="W53" s="112">
        <v>3510</v>
      </c>
      <c r="X53" s="112">
        <v>3718</v>
      </c>
      <c r="Y53" s="112">
        <v>3688</v>
      </c>
      <c r="Z53" s="112">
        <v>4057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3091</v>
      </c>
      <c r="W54" s="112">
        <v>3031</v>
      </c>
      <c r="X54" s="112">
        <v>3048</v>
      </c>
      <c r="Y54" s="112">
        <v>3119</v>
      </c>
      <c r="Z54" s="112">
        <v>3312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2085</v>
      </c>
      <c r="W55" s="112">
        <v>2188</v>
      </c>
      <c r="X55" s="112">
        <v>2240</v>
      </c>
      <c r="Y55" s="112">
        <v>2322</v>
      </c>
      <c r="Z55" s="112">
        <v>2663</v>
      </c>
    </row>
    <row r="56" spans="1:26" ht="15" customHeight="1" x14ac:dyDescent="0.25">
      <c r="S56" s="115" t="s">
        <v>48</v>
      </c>
      <c r="T56" s="115"/>
      <c r="U56" s="112"/>
      <c r="V56" s="112">
        <v>1205</v>
      </c>
      <c r="W56" s="112">
        <v>1283</v>
      </c>
      <c r="X56" s="112">
        <v>1287</v>
      </c>
      <c r="Y56" s="112">
        <v>1322</v>
      </c>
      <c r="Z56" s="112">
        <v>1399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679</v>
      </c>
      <c r="W57" s="112">
        <v>679</v>
      </c>
      <c r="X57" s="112">
        <v>746</v>
      </c>
      <c r="Y57" s="112">
        <v>746</v>
      </c>
      <c r="Z57" s="112">
        <v>715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250</v>
      </c>
      <c r="W58" s="112">
        <v>265</v>
      </c>
      <c r="X58" s="112">
        <v>260</v>
      </c>
      <c r="Y58" s="112">
        <v>285</v>
      </c>
      <c r="Z58" s="112">
        <v>335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89</v>
      </c>
      <c r="W59" s="112">
        <v>98</v>
      </c>
      <c r="X59" s="112">
        <v>105</v>
      </c>
      <c r="Y59" s="112">
        <v>116</v>
      </c>
      <c r="Z59" s="112">
        <v>125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65</v>
      </c>
      <c r="W60" s="112">
        <v>60</v>
      </c>
      <c r="X60" s="112">
        <v>43</v>
      </c>
      <c r="Y60" s="112">
        <v>43</v>
      </c>
      <c r="Z60" s="112">
        <v>53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57163</v>
      </c>
      <c r="W61" s="112">
        <v>58921</v>
      </c>
      <c r="X61" s="112">
        <v>57201</v>
      </c>
      <c r="Y61" s="112">
        <v>51959</v>
      </c>
      <c r="Z61" s="112">
        <v>54467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34</v>
      </c>
      <c r="X63" s="112">
        <v>12</v>
      </c>
      <c r="Y63" s="112">
        <v>24</v>
      </c>
      <c r="Z63" s="112">
        <v>24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344</v>
      </c>
      <c r="W64" s="112">
        <v>359</v>
      </c>
      <c r="X64" s="112">
        <v>395</v>
      </c>
      <c r="Y64" s="112">
        <v>421</v>
      </c>
      <c r="Z64" s="112">
        <v>673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Port Phillip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1615</v>
      </c>
      <c r="W65" s="112">
        <v>1786</v>
      </c>
      <c r="X65" s="112">
        <v>1553</v>
      </c>
      <c r="Y65" s="112">
        <v>1493</v>
      </c>
      <c r="Z65" s="112">
        <v>2166</v>
      </c>
    </row>
    <row r="66" spans="1:26" x14ac:dyDescent="0.25">
      <c r="S66" s="115" t="s">
        <v>39</v>
      </c>
      <c r="T66" s="115"/>
      <c r="U66" s="112"/>
      <c r="V66" s="112">
        <v>6604</v>
      </c>
      <c r="W66" s="112">
        <v>6583</v>
      </c>
      <c r="X66" s="112">
        <v>5724</v>
      </c>
      <c r="Y66" s="112">
        <v>4210</v>
      </c>
      <c r="Z66" s="112">
        <v>4684</v>
      </c>
    </row>
    <row r="67" spans="1:26" x14ac:dyDescent="0.25">
      <c r="S67" s="115" t="s">
        <v>40</v>
      </c>
      <c r="T67" s="115"/>
      <c r="U67" s="112"/>
      <c r="V67" s="112">
        <v>13180</v>
      </c>
      <c r="W67" s="112">
        <v>13498</v>
      </c>
      <c r="X67" s="112">
        <v>13327</v>
      </c>
      <c r="Y67" s="112">
        <v>10497</v>
      </c>
      <c r="Z67" s="112">
        <v>10310</v>
      </c>
    </row>
    <row r="68" spans="1:26" x14ac:dyDescent="0.25">
      <c r="S68" s="115" t="s">
        <v>41</v>
      </c>
      <c r="T68" s="115"/>
      <c r="U68" s="112"/>
      <c r="V68" s="112">
        <v>10178</v>
      </c>
      <c r="W68" s="112">
        <v>10549</v>
      </c>
      <c r="X68" s="112">
        <v>10485</v>
      </c>
      <c r="Y68" s="112">
        <v>9777</v>
      </c>
      <c r="Z68" s="112">
        <v>10060</v>
      </c>
    </row>
    <row r="69" spans="1:26" x14ac:dyDescent="0.25">
      <c r="S69" s="115" t="s">
        <v>42</v>
      </c>
      <c r="T69" s="115"/>
      <c r="U69" s="112"/>
      <c r="V69" s="112">
        <v>7070</v>
      </c>
      <c r="W69" s="112">
        <v>7365</v>
      </c>
      <c r="X69" s="112">
        <v>7213</v>
      </c>
      <c r="Y69" s="112">
        <v>7153</v>
      </c>
      <c r="Z69" s="112">
        <v>7322</v>
      </c>
    </row>
    <row r="70" spans="1:26" x14ac:dyDescent="0.25">
      <c r="S70" s="115" t="s">
        <v>43</v>
      </c>
      <c r="T70" s="115"/>
      <c r="U70" s="112"/>
      <c r="V70" s="112">
        <v>5164</v>
      </c>
      <c r="W70" s="112">
        <v>5125</v>
      </c>
      <c r="X70" s="112">
        <v>5103</v>
      </c>
      <c r="Y70" s="112">
        <v>4958</v>
      </c>
      <c r="Z70" s="112">
        <v>5447</v>
      </c>
    </row>
    <row r="71" spans="1:26" x14ac:dyDescent="0.25">
      <c r="S71" s="115" t="s">
        <v>44</v>
      </c>
      <c r="T71" s="115"/>
      <c r="U71" s="112"/>
      <c r="V71" s="112">
        <v>4842</v>
      </c>
      <c r="W71" s="112">
        <v>4936</v>
      </c>
      <c r="X71" s="112">
        <v>4709</v>
      </c>
      <c r="Y71" s="112">
        <v>4553</v>
      </c>
      <c r="Z71" s="112">
        <v>4634</v>
      </c>
    </row>
    <row r="72" spans="1:26" x14ac:dyDescent="0.25">
      <c r="S72" s="115" t="s">
        <v>45</v>
      </c>
      <c r="T72" s="115"/>
      <c r="U72" s="112"/>
      <c r="V72" s="112">
        <v>3771</v>
      </c>
      <c r="W72" s="112">
        <v>3886</v>
      </c>
      <c r="X72" s="112">
        <v>3982</v>
      </c>
      <c r="Y72" s="112">
        <v>4154</v>
      </c>
      <c r="Z72" s="112">
        <v>4677</v>
      </c>
    </row>
    <row r="73" spans="1:26" x14ac:dyDescent="0.25">
      <c r="S73" s="115" t="s">
        <v>46</v>
      </c>
      <c r="T73" s="115"/>
      <c r="U73" s="112"/>
      <c r="V73" s="112">
        <v>3114</v>
      </c>
      <c r="W73" s="112">
        <v>3274</v>
      </c>
      <c r="X73" s="112">
        <v>3291</v>
      </c>
      <c r="Y73" s="112">
        <v>3272</v>
      </c>
      <c r="Z73" s="112">
        <v>3656</v>
      </c>
    </row>
    <row r="74" spans="1:26" x14ac:dyDescent="0.25">
      <c r="S74" s="115" t="s">
        <v>47</v>
      </c>
      <c r="T74" s="115"/>
      <c r="U74" s="112"/>
      <c r="V74" s="112">
        <v>2016</v>
      </c>
      <c r="W74" s="112">
        <v>2216</v>
      </c>
      <c r="X74" s="112">
        <v>2312</v>
      </c>
      <c r="Y74" s="112">
        <v>2411</v>
      </c>
      <c r="Z74" s="112">
        <v>2586</v>
      </c>
    </row>
    <row r="75" spans="1:26" x14ac:dyDescent="0.25">
      <c r="S75" s="115" t="s">
        <v>48</v>
      </c>
      <c r="T75" s="115"/>
      <c r="U75" s="112"/>
      <c r="V75" s="112">
        <v>1036</v>
      </c>
      <c r="W75" s="112">
        <v>1088</v>
      </c>
      <c r="X75" s="112">
        <v>1115</v>
      </c>
      <c r="Y75" s="112">
        <v>1157</v>
      </c>
      <c r="Z75" s="112">
        <v>1360</v>
      </c>
    </row>
    <row r="76" spans="1:26" x14ac:dyDescent="0.25">
      <c r="S76" s="115" t="s">
        <v>49</v>
      </c>
      <c r="T76" s="115"/>
      <c r="U76" s="112"/>
      <c r="V76" s="112">
        <v>509</v>
      </c>
      <c r="W76" s="112">
        <v>575</v>
      </c>
      <c r="X76" s="112">
        <v>551</v>
      </c>
      <c r="Y76" s="112">
        <v>558</v>
      </c>
      <c r="Z76" s="112">
        <v>594</v>
      </c>
    </row>
    <row r="77" spans="1:26" x14ac:dyDescent="0.25">
      <c r="S77" s="115" t="s">
        <v>50</v>
      </c>
      <c r="T77" s="115"/>
      <c r="U77" s="112"/>
      <c r="V77" s="112">
        <v>153</v>
      </c>
      <c r="W77" s="112">
        <v>169</v>
      </c>
      <c r="X77" s="112">
        <v>185</v>
      </c>
      <c r="Y77" s="112">
        <v>196</v>
      </c>
      <c r="Z77" s="112">
        <v>238</v>
      </c>
    </row>
    <row r="78" spans="1:26" x14ac:dyDescent="0.25">
      <c r="S78" s="115" t="s">
        <v>51</v>
      </c>
      <c r="T78" s="115"/>
      <c r="U78" s="112"/>
      <c r="V78" s="112">
        <v>71</v>
      </c>
      <c r="W78" s="112">
        <v>60</v>
      </c>
      <c r="X78" s="112">
        <v>61</v>
      </c>
      <c r="Y78" s="112">
        <v>61</v>
      </c>
      <c r="Z78" s="112">
        <v>81</v>
      </c>
    </row>
    <row r="79" spans="1:26" x14ac:dyDescent="0.25">
      <c r="S79" s="115" t="s">
        <v>52</v>
      </c>
      <c r="T79" s="115"/>
      <c r="U79" s="112"/>
      <c r="V79" s="112">
        <v>58</v>
      </c>
      <c r="W79" s="112">
        <v>56</v>
      </c>
      <c r="X79" s="112">
        <v>63</v>
      </c>
      <c r="Y79" s="112">
        <v>51</v>
      </c>
      <c r="Z79" s="112">
        <v>44</v>
      </c>
    </row>
    <row r="80" spans="1:26" x14ac:dyDescent="0.25">
      <c r="S80" s="118" t="s">
        <v>53</v>
      </c>
      <c r="T80" s="118"/>
      <c r="U80" s="112"/>
      <c r="V80" s="112">
        <v>59740</v>
      </c>
      <c r="W80" s="112">
        <v>61560</v>
      </c>
      <c r="X80" s="112">
        <v>60080</v>
      </c>
      <c r="Y80" s="112">
        <v>54946</v>
      </c>
      <c r="Z80" s="112">
        <v>58569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Port Phillip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6680</v>
      </c>
      <c r="W83" s="112">
        <v>6717</v>
      </c>
      <c r="X83" s="112">
        <v>6881</v>
      </c>
      <c r="Y83" s="112">
        <v>6527</v>
      </c>
      <c r="Z83" s="112">
        <v>6434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10175</v>
      </c>
      <c r="W84" s="112">
        <v>10358</v>
      </c>
      <c r="X84" s="112">
        <v>10258</v>
      </c>
      <c r="Y84" s="112">
        <v>9629</v>
      </c>
      <c r="Z84" s="112">
        <v>9398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3532</v>
      </c>
      <c r="W85" s="112">
        <v>3632</v>
      </c>
      <c r="X85" s="112">
        <v>3472</v>
      </c>
      <c r="Y85" s="112">
        <v>3206</v>
      </c>
      <c r="Z85" s="112">
        <v>3241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113,070</v>
      </c>
      <c r="D86" s="96">
        <f t="shared" ref="D86:D91" si="4">AD4</f>
        <v>5.734163721034613E-2</v>
      </c>
      <c r="E86" s="97">
        <f t="shared" ref="E86:E91" si="5">AD4</f>
        <v>5.734163721034613E-2</v>
      </c>
      <c r="F86" s="96">
        <f t="shared" ref="F86:F91" si="6">AF4</f>
        <v>-3.2878868227928182E-2</v>
      </c>
      <c r="G86" s="97">
        <f t="shared" ref="G86:G91" si="7">AF4</f>
        <v>-3.2878868227928182E-2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2348</v>
      </c>
      <c r="W86" s="112">
        <v>2432</v>
      </c>
      <c r="X86" s="112">
        <v>2362</v>
      </c>
      <c r="Y86" s="112">
        <v>2213</v>
      </c>
      <c r="Z86" s="112">
        <v>2326</v>
      </c>
    </row>
    <row r="87" spans="1:30" ht="15" customHeight="1" x14ac:dyDescent="0.25">
      <c r="A87" s="98" t="s">
        <v>4</v>
      </c>
      <c r="B87" s="49"/>
      <c r="C87" s="57" t="str">
        <f t="shared" si="3"/>
        <v>54,469</v>
      </c>
      <c r="D87" s="96">
        <f t="shared" si="4"/>
        <v>4.8307319232471668E-2</v>
      </c>
      <c r="E87" s="97">
        <f t="shared" si="5"/>
        <v>4.8307319232471668E-2</v>
      </c>
      <c r="F87" s="96">
        <f t="shared" si="6"/>
        <v>-4.7095047322475159E-2</v>
      </c>
      <c r="G87" s="97">
        <f t="shared" si="7"/>
        <v>-4.7095047322475159E-2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2369</v>
      </c>
      <c r="W87" s="112">
        <v>2429</v>
      </c>
      <c r="X87" s="112">
        <v>2385</v>
      </c>
      <c r="Y87" s="112">
        <v>2182</v>
      </c>
      <c r="Z87" s="112">
        <v>2249</v>
      </c>
    </row>
    <row r="88" spans="1:30" ht="15" customHeight="1" x14ac:dyDescent="0.25">
      <c r="A88" s="98" t="s">
        <v>5</v>
      </c>
      <c r="B88" s="49"/>
      <c r="C88" s="57" t="str">
        <f t="shared" si="3"/>
        <v>58,573</v>
      </c>
      <c r="D88" s="96">
        <f t="shared" si="4"/>
        <v>6.6010264623448389E-2</v>
      </c>
      <c r="E88" s="97">
        <f t="shared" si="5"/>
        <v>6.6010264623448389E-2</v>
      </c>
      <c r="F88" s="96">
        <f t="shared" si="6"/>
        <v>-1.953465015065281E-2</v>
      </c>
      <c r="G88" s="97">
        <f t="shared" si="7"/>
        <v>-1.953465015065281E-2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1916</v>
      </c>
      <c r="W88" s="112">
        <v>1995</v>
      </c>
      <c r="X88" s="112">
        <v>1898</v>
      </c>
      <c r="Y88" s="112">
        <v>1809</v>
      </c>
      <c r="Z88" s="112">
        <v>1870</v>
      </c>
    </row>
    <row r="89" spans="1:30" ht="15" customHeight="1" x14ac:dyDescent="0.25">
      <c r="A89" s="49" t="s">
        <v>6</v>
      </c>
      <c r="B89" s="49"/>
      <c r="C89" s="57" t="str">
        <f t="shared" si="3"/>
        <v>71,007</v>
      </c>
      <c r="D89" s="96">
        <f t="shared" si="4"/>
        <v>-3.4105263157894194E-3</v>
      </c>
      <c r="E89" s="97">
        <f t="shared" si="5"/>
        <v>-3.4105263157894194E-3</v>
      </c>
      <c r="F89" s="96">
        <f t="shared" si="6"/>
        <v>-7.3656608351923558E-2</v>
      </c>
      <c r="G89" s="97">
        <f t="shared" si="7"/>
        <v>-7.3656608351923558E-2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760</v>
      </c>
      <c r="W89" s="112">
        <v>780</v>
      </c>
      <c r="X89" s="112">
        <v>747</v>
      </c>
      <c r="Y89" s="112">
        <v>719</v>
      </c>
      <c r="Z89" s="112">
        <v>771</v>
      </c>
    </row>
    <row r="90" spans="1:30" ht="15" customHeight="1" x14ac:dyDescent="0.25">
      <c r="A90" s="49" t="s">
        <v>96</v>
      </c>
      <c r="B90" s="49"/>
      <c r="C90" s="57" t="str">
        <f t="shared" si="3"/>
        <v>$58,910</v>
      </c>
      <c r="D90" s="96">
        <f t="shared" si="4"/>
        <v>2.57666312383249E-2</v>
      </c>
      <c r="E90" s="97">
        <f t="shared" si="5"/>
        <v>2.57666312383249E-2</v>
      </c>
      <c r="F90" s="96">
        <f t="shared" si="6"/>
        <v>0.14258463834869639</v>
      </c>
      <c r="G90" s="97">
        <f t="shared" si="7"/>
        <v>0.14258463834869639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2102</v>
      </c>
      <c r="W90" s="112">
        <v>2235</v>
      </c>
      <c r="X90" s="112">
        <v>2160</v>
      </c>
      <c r="Y90" s="112">
        <v>1857</v>
      </c>
      <c r="Z90" s="112">
        <v>1907</v>
      </c>
    </row>
    <row r="91" spans="1:30" ht="15" customHeight="1" x14ac:dyDescent="0.25">
      <c r="A91" s="49" t="s">
        <v>7</v>
      </c>
      <c r="B91" s="49"/>
      <c r="C91" s="57" t="str">
        <f t="shared" si="3"/>
        <v>$6,852.1 mil</v>
      </c>
      <c r="D91" s="96">
        <f t="shared" si="4"/>
        <v>5.4784843709367204E-2</v>
      </c>
      <c r="E91" s="97">
        <f t="shared" si="5"/>
        <v>5.4784843709367204E-2</v>
      </c>
      <c r="F91" s="96">
        <f t="shared" si="6"/>
        <v>0.11800723815528436</v>
      </c>
      <c r="G91" s="97">
        <f t="shared" si="7"/>
        <v>0.11800723815528436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38244</v>
      </c>
      <c r="W91" s="112">
        <v>39013</v>
      </c>
      <c r="X91" s="112">
        <v>38589</v>
      </c>
      <c r="Y91" s="112">
        <v>35330</v>
      </c>
      <c r="Z91" s="112">
        <v>35013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5604</v>
      </c>
      <c r="W93" s="112">
        <v>5702</v>
      </c>
      <c r="X93" s="112">
        <v>5667</v>
      </c>
      <c r="Y93" s="112">
        <v>5525</v>
      </c>
      <c r="Z93" s="112">
        <v>5478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11145</v>
      </c>
      <c r="W94" s="112">
        <v>11446</v>
      </c>
      <c r="X94" s="112">
        <v>11537</v>
      </c>
      <c r="Y94" s="112">
        <v>11001</v>
      </c>
      <c r="Z94" s="112">
        <v>11087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1031</v>
      </c>
      <c r="W95" s="112">
        <v>1037</v>
      </c>
      <c r="X95" s="112">
        <v>1047</v>
      </c>
      <c r="Y95" s="112">
        <v>1013</v>
      </c>
      <c r="Z95" s="112">
        <v>1013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3590</v>
      </c>
      <c r="W96" s="112">
        <v>3780</v>
      </c>
      <c r="X96" s="112">
        <v>3635</v>
      </c>
      <c r="Y96" s="112">
        <v>3340</v>
      </c>
      <c r="Z96" s="112">
        <v>3475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5828</v>
      </c>
      <c r="W97" s="112">
        <v>5853</v>
      </c>
      <c r="X97" s="112">
        <v>5615</v>
      </c>
      <c r="Y97" s="112">
        <v>5270</v>
      </c>
      <c r="Z97" s="112">
        <v>5185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2671</v>
      </c>
      <c r="W98" s="112">
        <v>2601</v>
      </c>
      <c r="X98" s="112">
        <v>2573</v>
      </c>
      <c r="Y98" s="112">
        <v>2448</v>
      </c>
      <c r="Z98" s="112">
        <v>2531</v>
      </c>
    </row>
    <row r="99" spans="1:32" ht="15" customHeight="1" x14ac:dyDescent="0.25">
      <c r="S99" s="115" t="s">
        <v>197</v>
      </c>
      <c r="T99" s="115"/>
      <c r="U99" s="112"/>
      <c r="V99" s="112">
        <v>107</v>
      </c>
      <c r="W99" s="112">
        <v>108</v>
      </c>
      <c r="X99" s="112">
        <v>122</v>
      </c>
      <c r="Y99" s="112">
        <v>128</v>
      </c>
      <c r="Z99" s="112">
        <v>131</v>
      </c>
    </row>
    <row r="100" spans="1:32" ht="15" customHeight="1" x14ac:dyDescent="0.25">
      <c r="S100" s="115" t="s">
        <v>58</v>
      </c>
      <c r="T100" s="115"/>
      <c r="U100" s="112"/>
      <c r="V100" s="112">
        <v>986</v>
      </c>
      <c r="W100" s="112">
        <v>1019</v>
      </c>
      <c r="X100" s="112">
        <v>1037</v>
      </c>
      <c r="Y100" s="112">
        <v>922</v>
      </c>
      <c r="Z100" s="112">
        <v>926</v>
      </c>
    </row>
    <row r="101" spans="1:32" x14ac:dyDescent="0.25">
      <c r="A101" s="18"/>
      <c r="S101" s="118" t="s">
        <v>53</v>
      </c>
      <c r="T101" s="118"/>
      <c r="U101" s="112"/>
      <c r="V101" s="112">
        <v>38403</v>
      </c>
      <c r="W101" s="112">
        <v>39195</v>
      </c>
      <c r="X101" s="112">
        <v>39182</v>
      </c>
      <c r="Y101" s="112">
        <v>35890</v>
      </c>
      <c r="Z101" s="112">
        <v>35969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93454</v>
      </c>
      <c r="W104" s="112">
        <v>96284</v>
      </c>
      <c r="X104" s="112">
        <v>88584</v>
      </c>
      <c r="Y104" s="112">
        <v>85254</v>
      </c>
      <c r="Z104" s="112">
        <v>90710</v>
      </c>
      <c r="AB104" s="109" t="str">
        <f>TEXT(Z104,"###,###")</f>
        <v>90,710</v>
      </c>
      <c r="AD104" s="130">
        <f>Z104/($Z$4)*100</f>
        <v>80.224639603785263</v>
      </c>
      <c r="AF104" s="109"/>
    </row>
    <row r="105" spans="1:32" x14ac:dyDescent="0.25">
      <c r="S105" s="115" t="s">
        <v>17</v>
      </c>
      <c r="T105" s="115"/>
      <c r="U105" s="112"/>
      <c r="V105" s="112">
        <v>14463</v>
      </c>
      <c r="W105" s="112">
        <v>15409</v>
      </c>
      <c r="X105" s="112">
        <v>14785</v>
      </c>
      <c r="Y105" s="112">
        <v>14440</v>
      </c>
      <c r="Z105" s="112">
        <v>15742</v>
      </c>
      <c r="AB105" s="109" t="str">
        <f>TEXT(Z105,"###,###")</f>
        <v>15,742</v>
      </c>
      <c r="AD105" s="130">
        <f>Z105/($Z$4)*100</f>
        <v>13.922348987352967</v>
      </c>
      <c r="AF105" s="109"/>
    </row>
    <row r="106" spans="1:32" x14ac:dyDescent="0.25">
      <c r="S106" s="118" t="s">
        <v>53</v>
      </c>
      <c r="T106" s="118"/>
      <c r="U106" s="120"/>
      <c r="V106" s="120">
        <v>107917</v>
      </c>
      <c r="W106" s="120">
        <v>111693</v>
      </c>
      <c r="X106" s="120">
        <v>103369</v>
      </c>
      <c r="Y106" s="120">
        <v>99694</v>
      </c>
      <c r="Z106" s="120">
        <v>106452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20242</v>
      </c>
      <c r="W108" s="112">
        <v>18222</v>
      </c>
      <c r="X108" s="112">
        <v>17895</v>
      </c>
      <c r="Y108" s="112">
        <v>15965</v>
      </c>
      <c r="Z108" s="112">
        <v>16860</v>
      </c>
      <c r="AB108" s="109" t="str">
        <f>TEXT(Z108,"###,###")</f>
        <v>16,860</v>
      </c>
      <c r="AD108" s="130">
        <f>Z108/($Z$4)*100</f>
        <v>14.911117007163705</v>
      </c>
      <c r="AF108" s="109"/>
    </row>
    <row r="109" spans="1:32" x14ac:dyDescent="0.25">
      <c r="S109" s="115" t="s">
        <v>20</v>
      </c>
      <c r="T109" s="115"/>
      <c r="U109" s="112"/>
      <c r="V109" s="112">
        <v>15809</v>
      </c>
      <c r="W109" s="112">
        <v>15563</v>
      </c>
      <c r="X109" s="112">
        <v>15489</v>
      </c>
      <c r="Y109" s="112">
        <v>15132</v>
      </c>
      <c r="Z109" s="112">
        <v>16157</v>
      </c>
      <c r="AB109" s="109" t="str">
        <f>TEXT(Z109,"###,###")</f>
        <v>16,157</v>
      </c>
      <c r="AD109" s="130">
        <f>Z109/($Z$4)*100</f>
        <v>14.28937826125409</v>
      </c>
      <c r="AF109" s="109"/>
    </row>
    <row r="110" spans="1:32" x14ac:dyDescent="0.25">
      <c r="S110" s="115" t="s">
        <v>21</v>
      </c>
      <c r="T110" s="115"/>
      <c r="U110" s="112"/>
      <c r="V110" s="112">
        <v>26968</v>
      </c>
      <c r="W110" s="112">
        <v>30385</v>
      </c>
      <c r="X110" s="112">
        <v>28156</v>
      </c>
      <c r="Y110" s="112">
        <v>24726</v>
      </c>
      <c r="Z110" s="112">
        <v>26775</v>
      </c>
      <c r="AB110" s="109" t="str">
        <f>TEXT(Z110,"###,###")</f>
        <v>26,775</v>
      </c>
      <c r="AD110" s="130">
        <f>Z110/($Z$4)*100</f>
        <v>23.680021225789332</v>
      </c>
      <c r="AF110" s="109"/>
    </row>
    <row r="111" spans="1:32" x14ac:dyDescent="0.25">
      <c r="S111" s="115" t="s">
        <v>22</v>
      </c>
      <c r="T111" s="115"/>
      <c r="U111" s="112"/>
      <c r="V111" s="112">
        <v>45849</v>
      </c>
      <c r="W111" s="112">
        <v>48374</v>
      </c>
      <c r="X111" s="112">
        <v>47690</v>
      </c>
      <c r="Y111" s="112">
        <v>43871</v>
      </c>
      <c r="Z111" s="112">
        <v>46662</v>
      </c>
      <c r="AB111" s="109" t="str">
        <f>TEXT(Z111,"###,###")</f>
        <v>46,662</v>
      </c>
      <c r="AD111" s="130">
        <f>Z111/($Z$4)*100</f>
        <v>41.26824091270894</v>
      </c>
      <c r="AF111" s="109"/>
    </row>
    <row r="112" spans="1:32" x14ac:dyDescent="0.25">
      <c r="S112" s="118" t="s">
        <v>53</v>
      </c>
      <c r="T112" s="118"/>
      <c r="U112" s="112"/>
      <c r="V112" s="112">
        <v>116912</v>
      </c>
      <c r="W112" s="112">
        <v>120487</v>
      </c>
      <c r="X112" s="112">
        <v>117286</v>
      </c>
      <c r="Y112" s="112">
        <v>106938</v>
      </c>
      <c r="Z112" s="112">
        <v>113070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38.520000000000003</v>
      </c>
      <c r="W118" s="131">
        <v>38.6</v>
      </c>
      <c r="X118" s="131">
        <v>39</v>
      </c>
      <c r="Y118" s="131">
        <v>40.159999999999997</v>
      </c>
      <c r="Z118" s="131">
        <v>40.369999999999997</v>
      </c>
      <c r="AB118" s="109" t="str">
        <f>TEXT(Z118,"##.0")</f>
        <v>40.4</v>
      </c>
    </row>
    <row r="120" spans="19:32" x14ac:dyDescent="0.25">
      <c r="S120" s="101" t="s">
        <v>98</v>
      </c>
      <c r="T120" s="112"/>
      <c r="U120" s="112"/>
      <c r="V120" s="112">
        <v>65396</v>
      </c>
      <c r="W120" s="112">
        <v>66430</v>
      </c>
      <c r="X120" s="112">
        <v>65920</v>
      </c>
      <c r="Y120" s="112">
        <v>59634</v>
      </c>
      <c r="Z120" s="112">
        <v>59614</v>
      </c>
      <c r="AB120" s="109" t="str">
        <f>TEXT(Z120,"###,###")</f>
        <v>59,614</v>
      </c>
    </row>
    <row r="121" spans="19:32" x14ac:dyDescent="0.25">
      <c r="S121" s="101" t="s">
        <v>99</v>
      </c>
      <c r="T121" s="112"/>
      <c r="U121" s="112"/>
      <c r="V121" s="112">
        <v>4595</v>
      </c>
      <c r="W121" s="112">
        <v>4676</v>
      </c>
      <c r="X121" s="112">
        <v>4774</v>
      </c>
      <c r="Y121" s="112">
        <v>4676</v>
      </c>
      <c r="Z121" s="112">
        <v>4407</v>
      </c>
      <c r="AB121" s="109" t="str">
        <f>TEXT(Z121,"###,###")</f>
        <v>4,407</v>
      </c>
    </row>
    <row r="122" spans="19:32" x14ac:dyDescent="0.25">
      <c r="S122" s="101" t="s">
        <v>100</v>
      </c>
      <c r="T122" s="112"/>
      <c r="U122" s="112"/>
      <c r="V122" s="112">
        <v>6662</v>
      </c>
      <c r="W122" s="112">
        <v>7093</v>
      </c>
      <c r="X122" s="112">
        <v>7079</v>
      </c>
      <c r="Y122" s="112">
        <v>6946</v>
      </c>
      <c r="Z122" s="112">
        <v>6983</v>
      </c>
      <c r="AB122" s="109" t="str">
        <f>TEXT(Z122,"###,###")</f>
        <v>6,983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72058</v>
      </c>
      <c r="W124" s="112">
        <v>73523</v>
      </c>
      <c r="X124" s="112">
        <v>72999</v>
      </c>
      <c r="Y124" s="112">
        <v>66580</v>
      </c>
      <c r="Z124" s="112">
        <v>66597</v>
      </c>
      <c r="AB124" s="109" t="str">
        <f>TEXT(Z124,"###,###")</f>
        <v>66,597</v>
      </c>
      <c r="AD124" s="127">
        <f>Z124/$Z$7*100</f>
        <v>93.789344712493133</v>
      </c>
    </row>
    <row r="125" spans="19:32" x14ac:dyDescent="0.25">
      <c r="S125" s="101" t="s">
        <v>102</v>
      </c>
      <c r="T125" s="112"/>
      <c r="U125" s="112"/>
      <c r="V125" s="112">
        <v>11257</v>
      </c>
      <c r="W125" s="112">
        <v>11769</v>
      </c>
      <c r="X125" s="112">
        <v>11853</v>
      </c>
      <c r="Y125" s="112">
        <v>11622</v>
      </c>
      <c r="Z125" s="112">
        <v>11390</v>
      </c>
      <c r="AB125" s="109" t="str">
        <f>TEXT(Z125,"###,###")</f>
        <v>11,390</v>
      </c>
      <c r="AD125" s="127">
        <f>Z125/$Z$7*100</f>
        <v>16.04067204641796</v>
      </c>
    </row>
    <row r="127" spans="19:32" x14ac:dyDescent="0.25">
      <c r="S127" s="101" t="s">
        <v>103</v>
      </c>
      <c r="T127" s="112"/>
      <c r="U127" s="112"/>
      <c r="V127" s="112">
        <v>38243</v>
      </c>
      <c r="W127" s="112">
        <v>39007</v>
      </c>
      <c r="X127" s="112">
        <v>38586</v>
      </c>
      <c r="Y127" s="112">
        <v>35330</v>
      </c>
      <c r="Z127" s="112">
        <v>35014</v>
      </c>
      <c r="AB127" s="109" t="str">
        <f>TEXT(Z127,"###,###")</f>
        <v>35,014</v>
      </c>
      <c r="AD127" s="127">
        <f>Z127/$Z$7*100</f>
        <v>49.310631346205305</v>
      </c>
    </row>
    <row r="128" spans="19:32" x14ac:dyDescent="0.25">
      <c r="S128" s="101" t="s">
        <v>104</v>
      </c>
      <c r="T128" s="112"/>
      <c r="U128" s="112"/>
      <c r="V128" s="112">
        <v>38407</v>
      </c>
      <c r="W128" s="112">
        <v>39196</v>
      </c>
      <c r="X128" s="112">
        <v>39182</v>
      </c>
      <c r="Y128" s="112">
        <v>35887</v>
      </c>
      <c r="Z128" s="112">
        <v>35968</v>
      </c>
      <c r="AB128" s="109" t="str">
        <f>TEXT(Z128,"###,###")</f>
        <v>35,968</v>
      </c>
      <c r="AD128" s="127">
        <f>Z128/$Z$7*100</f>
        <v>50.654160857380262</v>
      </c>
    </row>
    <row r="130" spans="19:20" x14ac:dyDescent="0.25">
      <c r="S130" s="101" t="s">
        <v>280</v>
      </c>
      <c r="T130" s="127">
        <v>83.955103018012309</v>
      </c>
    </row>
    <row r="131" spans="19:20" x14ac:dyDescent="0.25">
      <c r="S131" s="101" t="s">
        <v>281</v>
      </c>
      <c r="T131" s="127">
        <v>6.2064303519371329</v>
      </c>
    </row>
    <row r="132" spans="19:20" x14ac:dyDescent="0.25">
      <c r="S132" s="101" t="s">
        <v>282</v>
      </c>
      <c r="T132" s="127">
        <v>9.8342416944808253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D25D8-4CC1-4900-A536-B3FBA1B48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62D8D9-C3D4-45B3-9E82-6F069D1734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0B0BAAE-E6CB-4050-8897-E8C73B9B16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371C567-ADA6-4E2E-904F-3594005FFD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0E4E7-E0CB-4732-9FA9-AF732D27149A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169</v>
      </c>
      <c r="T1" s="99"/>
      <c r="U1" s="99"/>
      <c r="V1" s="99"/>
      <c r="W1" s="99"/>
      <c r="X1" s="99"/>
      <c r="Y1" s="100" t="s">
        <v>170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169</v>
      </c>
      <c r="Y3" s="105" t="s">
        <v>170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8.60 Pyrenees,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5240</v>
      </c>
      <c r="W4" s="108">
        <v>5117</v>
      </c>
      <c r="X4" s="108">
        <v>5368</v>
      </c>
      <c r="Y4" s="108">
        <v>5631</v>
      </c>
      <c r="Z4" s="108">
        <v>5940</v>
      </c>
      <c r="AB4" s="109" t="str">
        <f>TEXT(Z4,"###,###")</f>
        <v>5,940</v>
      </c>
      <c r="AD4" s="110">
        <f>Z4/Y4-1</f>
        <v>5.487480021310609E-2</v>
      </c>
      <c r="AF4" s="110">
        <f>Z4/V4-1</f>
        <v>0.13358778625954204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2819</v>
      </c>
      <c r="W5" s="108">
        <v>2649</v>
      </c>
      <c r="X5" s="108">
        <v>2826</v>
      </c>
      <c r="Y5" s="108">
        <v>2911</v>
      </c>
      <c r="Z5" s="108">
        <v>3037</v>
      </c>
      <c r="AB5" s="109" t="str">
        <f>TEXT(Z5,"###,###")</f>
        <v>3,037</v>
      </c>
      <c r="AD5" s="110">
        <f t="shared" ref="AD5:AD9" si="0">Z5/Y5-1</f>
        <v>4.3284094812779061E-2</v>
      </c>
      <c r="AF5" s="110">
        <f t="shared" ref="AF5:AF9" si="1">Z5/V5-1</f>
        <v>7.733238737140824E-2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2415</v>
      </c>
      <c r="W6" s="108">
        <v>2464</v>
      </c>
      <c r="X6" s="108">
        <v>2544</v>
      </c>
      <c r="Y6" s="108">
        <v>2717</v>
      </c>
      <c r="Z6" s="108">
        <v>2898</v>
      </c>
      <c r="AB6" s="109" t="str">
        <f>TEXT(Z6,"###,###")</f>
        <v>2,898</v>
      </c>
      <c r="AD6" s="110">
        <f t="shared" si="0"/>
        <v>6.6617592933382319E-2</v>
      </c>
      <c r="AF6" s="110">
        <f t="shared" si="1"/>
        <v>0.19999999999999996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3512</v>
      </c>
      <c r="W7" s="108">
        <v>3404</v>
      </c>
      <c r="X7" s="108">
        <v>3667</v>
      </c>
      <c r="Y7" s="108">
        <v>3759</v>
      </c>
      <c r="Z7" s="108">
        <v>3886</v>
      </c>
      <c r="AB7" s="109" t="str">
        <f>TEXT(Z7,"###,###")</f>
        <v>3,886</v>
      </c>
      <c r="AD7" s="110">
        <f t="shared" si="0"/>
        <v>3.3785581271614795E-2</v>
      </c>
      <c r="AF7" s="110">
        <f t="shared" si="1"/>
        <v>0.10649202733485197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5,940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3,886</v>
      </c>
      <c r="P8" s="67"/>
      <c r="S8" s="107" t="s">
        <v>83</v>
      </c>
      <c r="T8" s="108"/>
      <c r="U8" s="108"/>
      <c r="V8" s="108">
        <v>33396</v>
      </c>
      <c r="W8" s="108">
        <v>35968</v>
      </c>
      <c r="X8" s="108">
        <v>36266.639999999999</v>
      </c>
      <c r="Y8" s="108">
        <v>37254</v>
      </c>
      <c r="Z8" s="108">
        <v>37636</v>
      </c>
      <c r="AB8" s="109" t="str">
        <f>TEXT(Z8,"$###,###")</f>
        <v>$37,636</v>
      </c>
      <c r="AD8" s="110">
        <f t="shared" si="0"/>
        <v>1.0253932463628157E-2</v>
      </c>
      <c r="AF8" s="110">
        <f t="shared" si="1"/>
        <v>0.12696131273206368</v>
      </c>
    </row>
    <row r="9" spans="1:32" x14ac:dyDescent="0.25">
      <c r="A9" s="30" t="s">
        <v>14</v>
      </c>
      <c r="B9" s="71"/>
      <c r="C9" s="72"/>
      <c r="D9" s="73">
        <f>AD104</f>
        <v>68.821548821548816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52.573340195573856</v>
      </c>
      <c r="P9" s="74" t="s">
        <v>84</v>
      </c>
      <c r="S9" s="107" t="s">
        <v>7</v>
      </c>
      <c r="T9" s="108"/>
      <c r="U9" s="108"/>
      <c r="V9" s="108">
        <v>151649374</v>
      </c>
      <c r="W9" s="108">
        <v>155596888</v>
      </c>
      <c r="X9" s="108">
        <v>169590858</v>
      </c>
      <c r="Y9" s="108">
        <v>183337226</v>
      </c>
      <c r="Z9" s="108">
        <v>192949545</v>
      </c>
      <c r="AB9" s="109" t="str">
        <f>TEXT(Z9/1000000,"$#,###.0")&amp;" mil"</f>
        <v>$192.9 mil</v>
      </c>
      <c r="AD9" s="110">
        <f t="shared" si="0"/>
        <v>5.2429717683194266E-2</v>
      </c>
      <c r="AF9" s="110">
        <f t="shared" si="1"/>
        <v>0.27233987131394288</v>
      </c>
    </row>
    <row r="10" spans="1:32" x14ac:dyDescent="0.25">
      <c r="A10" s="30" t="s">
        <v>17</v>
      </c>
      <c r="B10" s="71"/>
      <c r="C10" s="72"/>
      <c r="D10" s="73">
        <f>AD105</f>
        <v>16.851851851851851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47.297992794647456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72.876994338651571</v>
      </c>
      <c r="P11" s="74" t="s">
        <v>84</v>
      </c>
      <c r="S11" s="107" t="s">
        <v>29</v>
      </c>
      <c r="T11" s="112"/>
      <c r="U11" s="112"/>
      <c r="V11" s="112">
        <v>4204</v>
      </c>
      <c r="W11" s="112">
        <v>4168</v>
      </c>
      <c r="X11" s="112">
        <v>4363</v>
      </c>
      <c r="Y11" s="112">
        <v>4588</v>
      </c>
      <c r="Z11" s="112">
        <v>4888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14.951106536284097</v>
      </c>
      <c r="P12" s="74" t="s">
        <v>84</v>
      </c>
      <c r="S12" s="107" t="s">
        <v>30</v>
      </c>
      <c r="T12" s="112"/>
      <c r="U12" s="112"/>
      <c r="V12" s="112">
        <v>1035</v>
      </c>
      <c r="W12" s="112">
        <v>948</v>
      </c>
      <c r="X12" s="112">
        <v>1009</v>
      </c>
      <c r="Y12" s="112">
        <v>1043</v>
      </c>
      <c r="Z12" s="112">
        <v>1048</v>
      </c>
    </row>
    <row r="13" spans="1:32" ht="15" customHeight="1" x14ac:dyDescent="0.25">
      <c r="A13" s="30" t="s">
        <v>19</v>
      </c>
      <c r="B13" s="72"/>
      <c r="C13" s="72"/>
      <c r="D13" s="73">
        <f>AD108</f>
        <v>19.074074074074073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12.197632527020073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15.757575757575756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23.265993265993266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17.753156402988921</v>
      </c>
      <c r="P15" s="74" t="s">
        <v>84</v>
      </c>
      <c r="S15" s="115" t="s">
        <v>60</v>
      </c>
      <c r="T15" s="115"/>
      <c r="U15" s="116"/>
      <c r="V15" s="116">
        <v>702</v>
      </c>
      <c r="W15" s="116">
        <v>713</v>
      </c>
      <c r="X15" s="116">
        <v>780</v>
      </c>
      <c r="Y15" s="112">
        <v>842</v>
      </c>
      <c r="Z15" s="112">
        <v>760</v>
      </c>
      <c r="AB15" s="117">
        <f t="shared" ref="AB15:AB34" si="2">IF(Z15="np",0,Z15/$Z$34)</f>
        <v>0.12798922196025597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27.609427609427613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82.246843597011079</v>
      </c>
      <c r="P16" s="37" t="s">
        <v>84</v>
      </c>
      <c r="S16" s="115" t="s">
        <v>61</v>
      </c>
      <c r="T16" s="115"/>
      <c r="U16" s="116"/>
      <c r="V16" s="116">
        <v>22</v>
      </c>
      <c r="W16" s="116">
        <v>28</v>
      </c>
      <c r="X16" s="116">
        <v>27</v>
      </c>
      <c r="Y16" s="112">
        <v>41</v>
      </c>
      <c r="Z16" s="112">
        <v>41</v>
      </c>
      <c r="AB16" s="117">
        <f t="shared" si="2"/>
        <v>6.9046817110138096E-3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386</v>
      </c>
      <c r="W17" s="116">
        <v>353</v>
      </c>
      <c r="X17" s="116">
        <v>354</v>
      </c>
      <c r="Y17" s="112">
        <v>353</v>
      </c>
      <c r="Z17" s="112">
        <v>384</v>
      </c>
      <c r="AB17" s="117">
        <f t="shared" si="2"/>
        <v>6.4668238464129335E-2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16</v>
      </c>
      <c r="W18" s="116">
        <v>33</v>
      </c>
      <c r="X18" s="116">
        <v>36</v>
      </c>
      <c r="Y18" s="112">
        <v>34</v>
      </c>
      <c r="Z18" s="112">
        <v>40</v>
      </c>
      <c r="AB18" s="117">
        <f t="shared" si="2"/>
        <v>6.7362748400134724E-3</v>
      </c>
    </row>
    <row r="19" spans="1:28" x14ac:dyDescent="0.25">
      <c r="A19" s="63" t="str">
        <f>$S$1&amp;" ("&amp;$V$2&amp;" to "&amp;$Z$2&amp;")"</f>
        <v>Pyrenees (2017-18 to 2021-22)</v>
      </c>
      <c r="B19" s="63"/>
      <c r="C19" s="63"/>
      <c r="D19" s="63"/>
      <c r="E19" s="63"/>
      <c r="F19" s="63"/>
      <c r="G19" s="63" t="str">
        <f>$S$1&amp;" ("&amp;$V$2&amp;" to "&amp;$Z$2&amp;")"</f>
        <v>Pyrenees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314</v>
      </c>
      <c r="W19" s="116">
        <v>324</v>
      </c>
      <c r="X19" s="116">
        <v>330</v>
      </c>
      <c r="Y19" s="112">
        <v>371</v>
      </c>
      <c r="Z19" s="112">
        <v>413</v>
      </c>
      <c r="AB19" s="117">
        <f t="shared" si="2"/>
        <v>6.9552037723139101E-2</v>
      </c>
    </row>
    <row r="20" spans="1:28" x14ac:dyDescent="0.25">
      <c r="S20" s="115" t="s">
        <v>65</v>
      </c>
      <c r="T20" s="115"/>
      <c r="U20" s="116"/>
      <c r="V20" s="116">
        <v>120</v>
      </c>
      <c r="W20" s="116">
        <v>129</v>
      </c>
      <c r="X20" s="116">
        <v>129</v>
      </c>
      <c r="Y20" s="112">
        <v>142</v>
      </c>
      <c r="Z20" s="112">
        <v>152</v>
      </c>
      <c r="AB20" s="117">
        <f t="shared" si="2"/>
        <v>2.5597844392051195E-2</v>
      </c>
    </row>
    <row r="21" spans="1:28" x14ac:dyDescent="0.25">
      <c r="S21" s="115" t="s">
        <v>66</v>
      </c>
      <c r="T21" s="115"/>
      <c r="U21" s="116"/>
      <c r="V21" s="116">
        <v>360</v>
      </c>
      <c r="W21" s="116">
        <v>340</v>
      </c>
      <c r="X21" s="116">
        <v>377</v>
      </c>
      <c r="Y21" s="112">
        <v>354</v>
      </c>
      <c r="Z21" s="112">
        <v>400</v>
      </c>
      <c r="AB21" s="117">
        <f t="shared" si="2"/>
        <v>6.7362748400134731E-2</v>
      </c>
    </row>
    <row r="22" spans="1:28" x14ac:dyDescent="0.25">
      <c r="S22" s="115" t="s">
        <v>67</v>
      </c>
      <c r="T22" s="115"/>
      <c r="U22" s="116"/>
      <c r="V22" s="116">
        <v>219</v>
      </c>
      <c r="W22" s="116">
        <v>209</v>
      </c>
      <c r="X22" s="116">
        <v>273</v>
      </c>
      <c r="Y22" s="112">
        <v>331</v>
      </c>
      <c r="Z22" s="112">
        <v>343</v>
      </c>
      <c r="AB22" s="117">
        <f t="shared" si="2"/>
        <v>5.7763556753115529E-2</v>
      </c>
    </row>
    <row r="23" spans="1:28" x14ac:dyDescent="0.25">
      <c r="S23" s="115" t="s">
        <v>68</v>
      </c>
      <c r="T23" s="115"/>
      <c r="U23" s="116"/>
      <c r="V23" s="116">
        <v>273</v>
      </c>
      <c r="W23" s="116">
        <v>229</v>
      </c>
      <c r="X23" s="116">
        <v>251</v>
      </c>
      <c r="Y23" s="112">
        <v>247</v>
      </c>
      <c r="Z23" s="112">
        <v>269</v>
      </c>
      <c r="AB23" s="117">
        <f t="shared" si="2"/>
        <v>4.5301448299090601E-2</v>
      </c>
    </row>
    <row r="24" spans="1:28" x14ac:dyDescent="0.25">
      <c r="S24" s="115" t="s">
        <v>69</v>
      </c>
      <c r="T24" s="115"/>
      <c r="U24" s="116"/>
      <c r="V24" s="116">
        <v>31</v>
      </c>
      <c r="W24" s="116">
        <v>27</v>
      </c>
      <c r="X24" s="116">
        <v>36</v>
      </c>
      <c r="Y24" s="112">
        <v>44</v>
      </c>
      <c r="Z24" s="112">
        <v>30</v>
      </c>
      <c r="AB24" s="117">
        <f t="shared" si="2"/>
        <v>5.0522061300101043E-3</v>
      </c>
    </row>
    <row r="25" spans="1:28" x14ac:dyDescent="0.25">
      <c r="S25" s="115" t="s">
        <v>70</v>
      </c>
      <c r="T25" s="115"/>
      <c r="U25" s="116"/>
      <c r="V25" s="116">
        <v>136</v>
      </c>
      <c r="W25" s="116">
        <v>137</v>
      </c>
      <c r="X25" s="116">
        <v>140</v>
      </c>
      <c r="Y25" s="112">
        <v>147</v>
      </c>
      <c r="Z25" s="112">
        <v>168</v>
      </c>
      <c r="AB25" s="117">
        <f t="shared" si="2"/>
        <v>2.8292354328056584E-2</v>
      </c>
    </row>
    <row r="26" spans="1:28" x14ac:dyDescent="0.25">
      <c r="S26" s="115" t="s">
        <v>71</v>
      </c>
      <c r="T26" s="115"/>
      <c r="U26" s="116"/>
      <c r="V26" s="116">
        <v>69</v>
      </c>
      <c r="W26" s="116">
        <v>71</v>
      </c>
      <c r="X26" s="116">
        <v>78</v>
      </c>
      <c r="Y26" s="112">
        <v>82</v>
      </c>
      <c r="Z26" s="112">
        <v>97</v>
      </c>
      <c r="AB26" s="117">
        <f t="shared" si="2"/>
        <v>1.6335466487032671E-2</v>
      </c>
    </row>
    <row r="27" spans="1:28" x14ac:dyDescent="0.25">
      <c r="S27" s="115" t="s">
        <v>72</v>
      </c>
      <c r="T27" s="115"/>
      <c r="U27" s="116"/>
      <c r="V27" s="116">
        <v>172</v>
      </c>
      <c r="W27" s="116">
        <v>145</v>
      </c>
      <c r="X27" s="116">
        <v>165</v>
      </c>
      <c r="Y27" s="112">
        <v>177</v>
      </c>
      <c r="Z27" s="112">
        <v>211</v>
      </c>
      <c r="AB27" s="117">
        <f t="shared" si="2"/>
        <v>3.5533849781071068E-2</v>
      </c>
    </row>
    <row r="28" spans="1:28" x14ac:dyDescent="0.25">
      <c r="S28" s="115" t="s">
        <v>73</v>
      </c>
      <c r="T28" s="115"/>
      <c r="U28" s="116"/>
      <c r="V28" s="116">
        <v>262</v>
      </c>
      <c r="W28" s="116">
        <v>279</v>
      </c>
      <c r="X28" s="116">
        <v>277</v>
      </c>
      <c r="Y28" s="112">
        <v>307</v>
      </c>
      <c r="Z28" s="112">
        <v>324</v>
      </c>
      <c r="AB28" s="117">
        <f t="shared" si="2"/>
        <v>5.4563826204109128E-2</v>
      </c>
    </row>
    <row r="29" spans="1:28" x14ac:dyDescent="0.25">
      <c r="S29" s="115" t="s">
        <v>74</v>
      </c>
      <c r="T29" s="115"/>
      <c r="U29" s="116"/>
      <c r="V29" s="116">
        <v>340</v>
      </c>
      <c r="W29" s="116">
        <v>477</v>
      </c>
      <c r="X29" s="116">
        <v>351</v>
      </c>
      <c r="Y29" s="112">
        <v>369</v>
      </c>
      <c r="Z29" s="112">
        <v>413</v>
      </c>
      <c r="AB29" s="117">
        <f t="shared" si="2"/>
        <v>6.9552037723139101E-2</v>
      </c>
    </row>
    <row r="30" spans="1:28" x14ac:dyDescent="0.25">
      <c r="S30" s="115" t="s">
        <v>75</v>
      </c>
      <c r="T30" s="115"/>
      <c r="U30" s="116"/>
      <c r="V30" s="116">
        <v>328</v>
      </c>
      <c r="W30" s="116">
        <v>236</v>
      </c>
      <c r="X30" s="116">
        <v>340</v>
      </c>
      <c r="Y30" s="112">
        <v>325</v>
      </c>
      <c r="Z30" s="112">
        <v>372</v>
      </c>
      <c r="AB30" s="117">
        <f t="shared" si="2"/>
        <v>6.2647356012125288E-2</v>
      </c>
    </row>
    <row r="31" spans="1:28" x14ac:dyDescent="0.25">
      <c r="S31" s="115" t="s">
        <v>76</v>
      </c>
      <c r="T31" s="115"/>
      <c r="U31" s="116"/>
      <c r="V31" s="116">
        <v>474</v>
      </c>
      <c r="W31" s="116">
        <v>541</v>
      </c>
      <c r="X31" s="116">
        <v>583</v>
      </c>
      <c r="Y31" s="112">
        <v>628</v>
      </c>
      <c r="Z31" s="112">
        <v>677</v>
      </c>
      <c r="AB31" s="117">
        <f t="shared" si="2"/>
        <v>0.11401145166722802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99</v>
      </c>
      <c r="W32" s="116">
        <v>103</v>
      </c>
      <c r="X32" s="116">
        <v>110</v>
      </c>
      <c r="Y32" s="112">
        <v>108</v>
      </c>
      <c r="Z32" s="112">
        <v>147</v>
      </c>
      <c r="AB32" s="117">
        <f t="shared" si="2"/>
        <v>2.4755810037049512E-2</v>
      </c>
    </row>
    <row r="33" spans="19:32" x14ac:dyDescent="0.25">
      <c r="S33" s="115" t="s">
        <v>78</v>
      </c>
      <c r="T33" s="115"/>
      <c r="U33" s="116"/>
      <c r="V33" s="116">
        <v>123</v>
      </c>
      <c r="W33" s="116">
        <v>139</v>
      </c>
      <c r="X33" s="116">
        <v>134</v>
      </c>
      <c r="Y33" s="112">
        <v>147</v>
      </c>
      <c r="Z33" s="112">
        <v>157</v>
      </c>
      <c r="AB33" s="117">
        <f t="shared" si="2"/>
        <v>2.6439878747052881E-2</v>
      </c>
    </row>
    <row r="34" spans="19:32" x14ac:dyDescent="0.25">
      <c r="S34" s="118" t="s">
        <v>53</v>
      </c>
      <c r="T34" s="118"/>
      <c r="U34" s="119"/>
      <c r="V34" s="119">
        <v>5242</v>
      </c>
      <c r="W34" s="119">
        <v>5120</v>
      </c>
      <c r="X34" s="119">
        <v>5373</v>
      </c>
      <c r="Y34" s="120">
        <v>5631</v>
      </c>
      <c r="Z34" s="120">
        <v>5938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2945</v>
      </c>
      <c r="W37" s="112">
        <v>2848</v>
      </c>
      <c r="X37" s="112">
        <v>3066</v>
      </c>
      <c r="Y37" s="112">
        <v>3157</v>
      </c>
      <c r="Z37" s="112">
        <v>3192</v>
      </c>
      <c r="AB37" s="132">
        <f>Z37/Z40*100</f>
        <v>82.246843597011079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566</v>
      </c>
      <c r="W38" s="112">
        <v>554</v>
      </c>
      <c r="X38" s="112">
        <v>601</v>
      </c>
      <c r="Y38" s="112">
        <v>609</v>
      </c>
      <c r="Z38" s="112">
        <v>689</v>
      </c>
      <c r="AB38" s="132">
        <f>Z38/Z40*100</f>
        <v>17.753156402988921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3511</v>
      </c>
      <c r="W40" s="112">
        <v>3402</v>
      </c>
      <c r="X40" s="112">
        <v>3667</v>
      </c>
      <c r="Y40" s="112">
        <v>3766</v>
      </c>
      <c r="Z40" s="112">
        <v>3881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4</v>
      </c>
      <c r="X44" s="112">
        <v>7</v>
      </c>
      <c r="Y44" s="112">
        <v>6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57</v>
      </c>
      <c r="W45" s="112">
        <v>52</v>
      </c>
      <c r="X45" s="112">
        <v>71</v>
      </c>
      <c r="Y45" s="112">
        <v>84</v>
      </c>
      <c r="Z45" s="112">
        <v>114</v>
      </c>
    </row>
    <row r="46" spans="19:32" x14ac:dyDescent="0.25">
      <c r="S46" s="115" t="s">
        <v>38</v>
      </c>
      <c r="T46" s="115"/>
      <c r="U46" s="112"/>
      <c r="V46" s="112">
        <v>160</v>
      </c>
      <c r="W46" s="112">
        <v>170</v>
      </c>
      <c r="X46" s="112">
        <v>172</v>
      </c>
      <c r="Y46" s="112">
        <v>167</v>
      </c>
      <c r="Z46" s="112">
        <v>178</v>
      </c>
    </row>
    <row r="47" spans="19:32" x14ac:dyDescent="0.25">
      <c r="S47" s="115" t="s">
        <v>39</v>
      </c>
      <c r="T47" s="115"/>
      <c r="U47" s="112"/>
      <c r="V47" s="112">
        <v>217</v>
      </c>
      <c r="W47" s="112">
        <v>202</v>
      </c>
      <c r="X47" s="112">
        <v>221</v>
      </c>
      <c r="Y47" s="112">
        <v>262</v>
      </c>
      <c r="Z47" s="112">
        <v>223</v>
      </c>
    </row>
    <row r="48" spans="19:32" x14ac:dyDescent="0.25">
      <c r="S48" s="115" t="s">
        <v>40</v>
      </c>
      <c r="T48" s="115"/>
      <c r="U48" s="112"/>
      <c r="V48" s="112">
        <v>245</v>
      </c>
      <c r="W48" s="112">
        <v>227</v>
      </c>
      <c r="X48" s="112">
        <v>252</v>
      </c>
      <c r="Y48" s="112">
        <v>245</v>
      </c>
      <c r="Z48" s="112">
        <v>288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184</v>
      </c>
      <c r="W49" s="112">
        <v>162</v>
      </c>
      <c r="X49" s="112">
        <v>207</v>
      </c>
      <c r="Y49" s="112">
        <v>221</v>
      </c>
      <c r="Z49" s="112">
        <v>221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Pyrenees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188</v>
      </c>
      <c r="W50" s="112">
        <v>179</v>
      </c>
      <c r="X50" s="112">
        <v>172</v>
      </c>
      <c r="Y50" s="112">
        <v>202</v>
      </c>
      <c r="Z50" s="112">
        <v>230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264</v>
      </c>
      <c r="W51" s="112">
        <v>233</v>
      </c>
      <c r="X51" s="112">
        <v>240</v>
      </c>
      <c r="Y51" s="112">
        <v>212</v>
      </c>
      <c r="Z51" s="112">
        <v>194</v>
      </c>
    </row>
    <row r="52" spans="1:26" ht="15" customHeight="1" x14ac:dyDescent="0.25">
      <c r="S52" s="115" t="s">
        <v>44</v>
      </c>
      <c r="T52" s="115"/>
      <c r="U52" s="112"/>
      <c r="V52" s="112">
        <v>294</v>
      </c>
      <c r="W52" s="112">
        <v>277</v>
      </c>
      <c r="X52" s="112">
        <v>307</v>
      </c>
      <c r="Y52" s="112">
        <v>300</v>
      </c>
      <c r="Z52" s="112">
        <v>272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294</v>
      </c>
      <c r="W53" s="112">
        <v>271</v>
      </c>
      <c r="X53" s="112">
        <v>278</v>
      </c>
      <c r="Y53" s="112">
        <v>295</v>
      </c>
      <c r="Z53" s="112">
        <v>323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328</v>
      </c>
      <c r="W54" s="112">
        <v>288</v>
      </c>
      <c r="X54" s="112">
        <v>291</v>
      </c>
      <c r="Y54" s="112">
        <v>280</v>
      </c>
      <c r="Z54" s="112">
        <v>305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273</v>
      </c>
      <c r="W55" s="112">
        <v>264</v>
      </c>
      <c r="X55" s="112">
        <v>289</v>
      </c>
      <c r="Y55" s="112">
        <v>284</v>
      </c>
      <c r="Z55" s="112">
        <v>296</v>
      </c>
    </row>
    <row r="56" spans="1:26" ht="15" customHeight="1" x14ac:dyDescent="0.25">
      <c r="S56" s="115" t="s">
        <v>48</v>
      </c>
      <c r="T56" s="115"/>
      <c r="U56" s="112"/>
      <c r="V56" s="112">
        <v>168</v>
      </c>
      <c r="W56" s="112">
        <v>182</v>
      </c>
      <c r="X56" s="112">
        <v>169</v>
      </c>
      <c r="Y56" s="112">
        <v>194</v>
      </c>
      <c r="Z56" s="112">
        <v>219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84</v>
      </c>
      <c r="W57" s="112">
        <v>83</v>
      </c>
      <c r="X57" s="112">
        <v>88</v>
      </c>
      <c r="Y57" s="112">
        <v>95</v>
      </c>
      <c r="Z57" s="112">
        <v>84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37</v>
      </c>
      <c r="W58" s="112">
        <v>35</v>
      </c>
      <c r="X58" s="112">
        <v>36</v>
      </c>
      <c r="Y58" s="112">
        <v>43</v>
      </c>
      <c r="Z58" s="112">
        <v>44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15</v>
      </c>
      <c r="W59" s="112">
        <v>14</v>
      </c>
      <c r="X59" s="112">
        <v>19</v>
      </c>
      <c r="Y59" s="112">
        <v>13</v>
      </c>
      <c r="Z59" s="112">
        <v>22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11</v>
      </c>
      <c r="W60" s="112">
        <v>6</v>
      </c>
      <c r="X60" s="112">
        <v>5</v>
      </c>
      <c r="Y60" s="112">
        <v>8</v>
      </c>
      <c r="Z60" s="112">
        <v>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2824</v>
      </c>
      <c r="W61" s="112">
        <v>2651</v>
      </c>
      <c r="X61" s="112">
        <v>2824</v>
      </c>
      <c r="Y61" s="112">
        <v>2911</v>
      </c>
      <c r="Z61" s="112">
        <v>3032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6</v>
      </c>
      <c r="X63" s="112">
        <v>5</v>
      </c>
      <c r="Y63" s="112">
        <v>10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</v>
      </c>
      <c r="W64" s="112">
        <v>60</v>
      </c>
      <c r="X64" s="112">
        <v>55</v>
      </c>
      <c r="Y64" s="112">
        <v>81</v>
      </c>
      <c r="Z64" s="112">
        <v>92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Pyrenees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157</v>
      </c>
      <c r="W65" s="112">
        <v>155</v>
      </c>
      <c r="X65" s="112">
        <v>161</v>
      </c>
      <c r="Y65" s="112">
        <v>163</v>
      </c>
      <c r="Z65" s="112">
        <v>185</v>
      </c>
    </row>
    <row r="66" spans="1:26" x14ac:dyDescent="0.25">
      <c r="S66" s="115" t="s">
        <v>39</v>
      </c>
      <c r="T66" s="115"/>
      <c r="U66" s="112"/>
      <c r="V66" s="112">
        <v>225</v>
      </c>
      <c r="W66" s="112">
        <v>212</v>
      </c>
      <c r="X66" s="112">
        <v>208</v>
      </c>
      <c r="Y66" s="112">
        <v>237</v>
      </c>
      <c r="Z66" s="112">
        <v>215</v>
      </c>
    </row>
    <row r="67" spans="1:26" x14ac:dyDescent="0.25">
      <c r="S67" s="115" t="s">
        <v>40</v>
      </c>
      <c r="T67" s="115"/>
      <c r="U67" s="112"/>
      <c r="V67" s="112">
        <v>164</v>
      </c>
      <c r="W67" s="112">
        <v>195</v>
      </c>
      <c r="X67" s="112">
        <v>234</v>
      </c>
      <c r="Y67" s="112">
        <v>231</v>
      </c>
      <c r="Z67" s="112">
        <v>265</v>
      </c>
    </row>
    <row r="68" spans="1:26" x14ac:dyDescent="0.25">
      <c r="S68" s="115" t="s">
        <v>41</v>
      </c>
      <c r="T68" s="115"/>
      <c r="U68" s="112"/>
      <c r="V68" s="112">
        <v>196</v>
      </c>
      <c r="W68" s="112">
        <v>183</v>
      </c>
      <c r="X68" s="112">
        <v>175</v>
      </c>
      <c r="Y68" s="112">
        <v>200</v>
      </c>
      <c r="Z68" s="112">
        <v>228</v>
      </c>
    </row>
    <row r="69" spans="1:26" x14ac:dyDescent="0.25">
      <c r="S69" s="115" t="s">
        <v>42</v>
      </c>
      <c r="T69" s="115"/>
      <c r="U69" s="112"/>
      <c r="V69" s="112">
        <v>191</v>
      </c>
      <c r="W69" s="112">
        <v>178</v>
      </c>
      <c r="X69" s="112">
        <v>188</v>
      </c>
      <c r="Y69" s="112">
        <v>227</v>
      </c>
      <c r="Z69" s="112">
        <v>229</v>
      </c>
    </row>
    <row r="70" spans="1:26" x14ac:dyDescent="0.25">
      <c r="S70" s="115" t="s">
        <v>43</v>
      </c>
      <c r="T70" s="115"/>
      <c r="U70" s="112"/>
      <c r="V70" s="112">
        <v>211</v>
      </c>
      <c r="W70" s="112">
        <v>231</v>
      </c>
      <c r="X70" s="112">
        <v>227</v>
      </c>
      <c r="Y70" s="112">
        <v>221</v>
      </c>
      <c r="Z70" s="112">
        <v>263</v>
      </c>
    </row>
    <row r="71" spans="1:26" x14ac:dyDescent="0.25">
      <c r="S71" s="115" t="s">
        <v>44</v>
      </c>
      <c r="T71" s="115"/>
      <c r="U71" s="112"/>
      <c r="V71" s="112">
        <v>250</v>
      </c>
      <c r="W71" s="112">
        <v>261</v>
      </c>
      <c r="X71" s="112">
        <v>264</v>
      </c>
      <c r="Y71" s="112">
        <v>273</v>
      </c>
      <c r="Z71" s="112">
        <v>283</v>
      </c>
    </row>
    <row r="72" spans="1:26" x14ac:dyDescent="0.25">
      <c r="S72" s="115" t="s">
        <v>45</v>
      </c>
      <c r="T72" s="115"/>
      <c r="U72" s="112"/>
      <c r="V72" s="112">
        <v>268</v>
      </c>
      <c r="W72" s="112">
        <v>254</v>
      </c>
      <c r="X72" s="112">
        <v>249</v>
      </c>
      <c r="Y72" s="112">
        <v>308</v>
      </c>
      <c r="Z72" s="112">
        <v>326</v>
      </c>
    </row>
    <row r="73" spans="1:26" x14ac:dyDescent="0.25">
      <c r="S73" s="115" t="s">
        <v>46</v>
      </c>
      <c r="T73" s="115"/>
      <c r="U73" s="112"/>
      <c r="V73" s="112">
        <v>284</v>
      </c>
      <c r="W73" s="112">
        <v>264</v>
      </c>
      <c r="X73" s="112">
        <v>288</v>
      </c>
      <c r="Y73" s="112">
        <v>257</v>
      </c>
      <c r="Z73" s="112">
        <v>279</v>
      </c>
    </row>
    <row r="74" spans="1:26" x14ac:dyDescent="0.25">
      <c r="S74" s="115" t="s">
        <v>47</v>
      </c>
      <c r="T74" s="115"/>
      <c r="U74" s="112"/>
      <c r="V74" s="112">
        <v>195</v>
      </c>
      <c r="W74" s="112">
        <v>238</v>
      </c>
      <c r="X74" s="112">
        <v>225</v>
      </c>
      <c r="Y74" s="112">
        <v>244</v>
      </c>
      <c r="Z74" s="112">
        <v>241</v>
      </c>
    </row>
    <row r="75" spans="1:26" x14ac:dyDescent="0.25">
      <c r="S75" s="115" t="s">
        <v>48</v>
      </c>
      <c r="T75" s="115"/>
      <c r="U75" s="112"/>
      <c r="V75" s="112">
        <v>128</v>
      </c>
      <c r="W75" s="112">
        <v>127</v>
      </c>
      <c r="X75" s="112">
        <v>150</v>
      </c>
      <c r="Y75" s="112">
        <v>140</v>
      </c>
      <c r="Z75" s="112">
        <v>163</v>
      </c>
    </row>
    <row r="76" spans="1:26" x14ac:dyDescent="0.25">
      <c r="S76" s="115" t="s">
        <v>49</v>
      </c>
      <c r="T76" s="115"/>
      <c r="U76" s="112"/>
      <c r="V76" s="112">
        <v>59</v>
      </c>
      <c r="W76" s="112">
        <v>53</v>
      </c>
      <c r="X76" s="112">
        <v>55</v>
      </c>
      <c r="Y76" s="112">
        <v>72</v>
      </c>
      <c r="Z76" s="112">
        <v>64</v>
      </c>
    </row>
    <row r="77" spans="1:26" x14ac:dyDescent="0.25">
      <c r="S77" s="115" t="s">
        <v>50</v>
      </c>
      <c r="T77" s="115"/>
      <c r="U77" s="112"/>
      <c r="V77" s="112">
        <v>16</v>
      </c>
      <c r="W77" s="112">
        <v>22</v>
      </c>
      <c r="X77" s="112">
        <v>31</v>
      </c>
      <c r="Y77" s="112">
        <v>32</v>
      </c>
      <c r="Z77" s="112">
        <v>47</v>
      </c>
    </row>
    <row r="78" spans="1:26" x14ac:dyDescent="0.25">
      <c r="S78" s="115" t="s">
        <v>51</v>
      </c>
      <c r="T78" s="115"/>
      <c r="U78" s="112"/>
      <c r="V78" s="112">
        <v>16</v>
      </c>
      <c r="W78" s="112">
        <v>8</v>
      </c>
      <c r="X78" s="112">
        <v>5</v>
      </c>
      <c r="Y78" s="112">
        <v>8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13</v>
      </c>
      <c r="X79" s="112">
        <v>17</v>
      </c>
      <c r="Y79" s="112">
        <v>13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2415</v>
      </c>
      <c r="W80" s="112">
        <v>2466</v>
      </c>
      <c r="X80" s="112">
        <v>2546</v>
      </c>
      <c r="Y80" s="112">
        <v>2717</v>
      </c>
      <c r="Z80" s="112">
        <v>2901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Pyrenees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169</v>
      </c>
      <c r="W83" s="112">
        <v>165</v>
      </c>
      <c r="X83" s="112">
        <v>185</v>
      </c>
      <c r="Y83" s="112">
        <v>192</v>
      </c>
      <c r="Z83" s="112">
        <v>193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118</v>
      </c>
      <c r="W84" s="112">
        <v>107</v>
      </c>
      <c r="X84" s="112">
        <v>110</v>
      </c>
      <c r="Y84" s="112">
        <v>126</v>
      </c>
      <c r="Z84" s="112">
        <v>120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314</v>
      </c>
      <c r="W85" s="112">
        <v>309</v>
      </c>
      <c r="X85" s="112">
        <v>328</v>
      </c>
      <c r="Y85" s="112">
        <v>332</v>
      </c>
      <c r="Z85" s="112">
        <v>346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5,940</v>
      </c>
      <c r="D86" s="96">
        <f t="shared" ref="D86:D91" si="4">AD4</f>
        <v>5.487480021310609E-2</v>
      </c>
      <c r="E86" s="97">
        <f t="shared" ref="E86:E91" si="5">AD4</f>
        <v>5.487480021310609E-2</v>
      </c>
      <c r="F86" s="96">
        <f t="shared" ref="F86:F91" si="6">AF4</f>
        <v>0.13358778625954204</v>
      </c>
      <c r="G86" s="97">
        <f t="shared" ref="G86:G91" si="7">AF4</f>
        <v>0.13358778625954204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96</v>
      </c>
      <c r="W86" s="112">
        <v>101</v>
      </c>
      <c r="X86" s="112">
        <v>104</v>
      </c>
      <c r="Y86" s="112">
        <v>109</v>
      </c>
      <c r="Z86" s="112">
        <v>116</v>
      </c>
    </row>
    <row r="87" spans="1:30" ht="15" customHeight="1" x14ac:dyDescent="0.25">
      <c r="A87" s="98" t="s">
        <v>4</v>
      </c>
      <c r="B87" s="49"/>
      <c r="C87" s="57" t="str">
        <f t="shared" si="3"/>
        <v>3,037</v>
      </c>
      <c r="D87" s="96">
        <f t="shared" si="4"/>
        <v>4.3284094812779061E-2</v>
      </c>
      <c r="E87" s="97">
        <f t="shared" si="5"/>
        <v>4.3284094812779061E-2</v>
      </c>
      <c r="F87" s="96">
        <f t="shared" si="6"/>
        <v>7.733238737140824E-2</v>
      </c>
      <c r="G87" s="97">
        <f t="shared" si="7"/>
        <v>7.733238737140824E-2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32</v>
      </c>
      <c r="W87" s="112">
        <v>40</v>
      </c>
      <c r="X87" s="112">
        <v>38</v>
      </c>
      <c r="Y87" s="112">
        <v>37</v>
      </c>
      <c r="Z87" s="112">
        <v>41</v>
      </c>
    </row>
    <row r="88" spans="1:30" ht="15" customHeight="1" x14ac:dyDescent="0.25">
      <c r="A88" s="98" t="s">
        <v>5</v>
      </c>
      <c r="B88" s="49"/>
      <c r="C88" s="57" t="str">
        <f t="shared" si="3"/>
        <v>2,898</v>
      </c>
      <c r="D88" s="96">
        <f t="shared" si="4"/>
        <v>6.6617592933382319E-2</v>
      </c>
      <c r="E88" s="97">
        <f t="shared" si="5"/>
        <v>6.6617592933382319E-2</v>
      </c>
      <c r="F88" s="96">
        <f t="shared" si="6"/>
        <v>0.19999999999999996</v>
      </c>
      <c r="G88" s="97">
        <f t="shared" si="7"/>
        <v>0.19999999999999996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55</v>
      </c>
      <c r="W88" s="112">
        <v>53</v>
      </c>
      <c r="X88" s="112">
        <v>60</v>
      </c>
      <c r="Y88" s="112">
        <v>67</v>
      </c>
      <c r="Z88" s="112">
        <v>70</v>
      </c>
    </row>
    <row r="89" spans="1:30" ht="15" customHeight="1" x14ac:dyDescent="0.25">
      <c r="A89" s="49" t="s">
        <v>6</v>
      </c>
      <c r="B89" s="49"/>
      <c r="C89" s="57" t="str">
        <f t="shared" si="3"/>
        <v>3,886</v>
      </c>
      <c r="D89" s="96">
        <f t="shared" si="4"/>
        <v>3.3785581271614795E-2</v>
      </c>
      <c r="E89" s="97">
        <f t="shared" si="5"/>
        <v>3.3785581271614795E-2</v>
      </c>
      <c r="F89" s="96">
        <f t="shared" si="6"/>
        <v>0.10649202733485197</v>
      </c>
      <c r="G89" s="97">
        <f t="shared" si="7"/>
        <v>0.10649202733485197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221</v>
      </c>
      <c r="W89" s="112">
        <v>223</v>
      </c>
      <c r="X89" s="112">
        <v>242</v>
      </c>
      <c r="Y89" s="112">
        <v>259</v>
      </c>
      <c r="Z89" s="112">
        <v>258</v>
      </c>
    </row>
    <row r="90" spans="1:30" ht="15" customHeight="1" x14ac:dyDescent="0.25">
      <c r="A90" s="49" t="s">
        <v>96</v>
      </c>
      <c r="B90" s="49"/>
      <c r="C90" s="57" t="str">
        <f t="shared" si="3"/>
        <v>$37,636</v>
      </c>
      <c r="D90" s="96">
        <f t="shared" si="4"/>
        <v>1.0253932463628157E-2</v>
      </c>
      <c r="E90" s="97">
        <f t="shared" si="5"/>
        <v>1.0253932463628157E-2</v>
      </c>
      <c r="F90" s="96">
        <f t="shared" si="6"/>
        <v>0.12696131273206368</v>
      </c>
      <c r="G90" s="97">
        <f t="shared" si="7"/>
        <v>0.12696131273206368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324</v>
      </c>
      <c r="W90" s="112">
        <v>327</v>
      </c>
      <c r="X90" s="112">
        <v>328</v>
      </c>
      <c r="Y90" s="112">
        <v>328</v>
      </c>
      <c r="Z90" s="112">
        <v>351</v>
      </c>
    </row>
    <row r="91" spans="1:30" ht="15" customHeight="1" x14ac:dyDescent="0.25">
      <c r="A91" s="49" t="s">
        <v>7</v>
      </c>
      <c r="B91" s="49"/>
      <c r="C91" s="57" t="str">
        <f t="shared" si="3"/>
        <v>$192.9 mil</v>
      </c>
      <c r="D91" s="96">
        <f t="shared" si="4"/>
        <v>5.2429717683194266E-2</v>
      </c>
      <c r="E91" s="97">
        <f t="shared" si="5"/>
        <v>5.2429717683194266E-2</v>
      </c>
      <c r="F91" s="96">
        <f t="shared" si="6"/>
        <v>0.27233987131394288</v>
      </c>
      <c r="G91" s="97">
        <f t="shared" si="7"/>
        <v>0.27233987131394288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1867</v>
      </c>
      <c r="W91" s="112">
        <v>1794</v>
      </c>
      <c r="X91" s="112">
        <v>1942</v>
      </c>
      <c r="Y91" s="112">
        <v>1966</v>
      </c>
      <c r="Z91" s="112">
        <v>2044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107</v>
      </c>
      <c r="W93" s="112">
        <v>112</v>
      </c>
      <c r="X93" s="112">
        <v>123</v>
      </c>
      <c r="Y93" s="112">
        <v>133</v>
      </c>
      <c r="Z93" s="112">
        <v>138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301</v>
      </c>
      <c r="W94" s="112">
        <v>285</v>
      </c>
      <c r="X94" s="112">
        <v>293</v>
      </c>
      <c r="Y94" s="112">
        <v>308</v>
      </c>
      <c r="Z94" s="112">
        <v>329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90</v>
      </c>
      <c r="W95" s="112">
        <v>77</v>
      </c>
      <c r="X95" s="112">
        <v>79</v>
      </c>
      <c r="Y95" s="112">
        <v>81</v>
      </c>
      <c r="Z95" s="112">
        <v>85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246</v>
      </c>
      <c r="W96" s="112">
        <v>257</v>
      </c>
      <c r="X96" s="112">
        <v>284</v>
      </c>
      <c r="Y96" s="112">
        <v>294</v>
      </c>
      <c r="Z96" s="112">
        <v>306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207</v>
      </c>
      <c r="W97" s="112">
        <v>234</v>
      </c>
      <c r="X97" s="112">
        <v>244</v>
      </c>
      <c r="Y97" s="112">
        <v>248</v>
      </c>
      <c r="Z97" s="112">
        <v>245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134</v>
      </c>
      <c r="W98" s="112">
        <v>136</v>
      </c>
      <c r="X98" s="112">
        <v>137</v>
      </c>
      <c r="Y98" s="112">
        <v>138</v>
      </c>
      <c r="Z98" s="112">
        <v>139</v>
      </c>
    </row>
    <row r="99" spans="1:32" ht="15" customHeight="1" x14ac:dyDescent="0.25">
      <c r="S99" s="115" t="s">
        <v>197</v>
      </c>
      <c r="T99" s="115"/>
      <c r="U99" s="112"/>
      <c r="V99" s="112">
        <v>18</v>
      </c>
      <c r="W99" s="112">
        <v>14</v>
      </c>
      <c r="X99" s="112">
        <v>17</v>
      </c>
      <c r="Y99" s="112">
        <v>19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172</v>
      </c>
      <c r="W100" s="112">
        <v>165</v>
      </c>
      <c r="X100" s="112">
        <v>177</v>
      </c>
      <c r="Y100" s="112">
        <v>172</v>
      </c>
      <c r="Z100" s="112">
        <v>189</v>
      </c>
    </row>
    <row r="101" spans="1:32" x14ac:dyDescent="0.25">
      <c r="A101" s="18"/>
      <c r="S101" s="118" t="s">
        <v>53</v>
      </c>
      <c r="T101" s="118"/>
      <c r="U101" s="112"/>
      <c r="V101" s="112">
        <v>1640</v>
      </c>
      <c r="W101" s="112">
        <v>1611</v>
      </c>
      <c r="X101" s="112">
        <v>1722</v>
      </c>
      <c r="Y101" s="112">
        <v>1795</v>
      </c>
      <c r="Z101" s="112">
        <v>1837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3389</v>
      </c>
      <c r="W104" s="112">
        <v>3376</v>
      </c>
      <c r="X104" s="112">
        <v>3703</v>
      </c>
      <c r="Y104" s="112">
        <v>3836</v>
      </c>
      <c r="Z104" s="112">
        <v>4088</v>
      </c>
      <c r="AB104" s="109" t="str">
        <f>TEXT(Z104,"###,###")</f>
        <v>4,088</v>
      </c>
      <c r="AD104" s="130">
        <f>Z104/($Z$4)*100</f>
        <v>68.821548821548816</v>
      </c>
      <c r="AF104" s="109"/>
    </row>
    <row r="105" spans="1:32" x14ac:dyDescent="0.25">
      <c r="S105" s="115" t="s">
        <v>17</v>
      </c>
      <c r="T105" s="115"/>
      <c r="U105" s="112"/>
      <c r="V105" s="112">
        <v>873</v>
      </c>
      <c r="W105" s="112">
        <v>962</v>
      </c>
      <c r="X105" s="112">
        <v>921</v>
      </c>
      <c r="Y105" s="112">
        <v>906</v>
      </c>
      <c r="Z105" s="112">
        <v>1001</v>
      </c>
      <c r="AB105" s="109" t="str">
        <f>TEXT(Z105,"###,###")</f>
        <v>1,001</v>
      </c>
      <c r="AD105" s="130">
        <f>Z105/($Z$4)*100</f>
        <v>16.851851851851851</v>
      </c>
      <c r="AF105" s="109"/>
    </row>
    <row r="106" spans="1:32" x14ac:dyDescent="0.25">
      <c r="S106" s="118" t="s">
        <v>53</v>
      </c>
      <c r="T106" s="118"/>
      <c r="U106" s="120"/>
      <c r="V106" s="120">
        <v>4262</v>
      </c>
      <c r="W106" s="120">
        <v>4338</v>
      </c>
      <c r="X106" s="120">
        <v>4624</v>
      </c>
      <c r="Y106" s="120">
        <v>4742</v>
      </c>
      <c r="Z106" s="120">
        <v>5089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1079</v>
      </c>
      <c r="W108" s="112">
        <v>950</v>
      </c>
      <c r="X108" s="112">
        <v>1043</v>
      </c>
      <c r="Y108" s="112">
        <v>1103</v>
      </c>
      <c r="Z108" s="112">
        <v>1133</v>
      </c>
      <c r="AB108" s="109" t="str">
        <f>TEXT(Z108,"###,###")</f>
        <v>1,133</v>
      </c>
      <c r="AD108" s="130">
        <f>Z108/($Z$4)*100</f>
        <v>19.074074074074073</v>
      </c>
      <c r="AF108" s="109"/>
    </row>
    <row r="109" spans="1:32" x14ac:dyDescent="0.25">
      <c r="S109" s="115" t="s">
        <v>20</v>
      </c>
      <c r="T109" s="115"/>
      <c r="U109" s="112"/>
      <c r="V109" s="112">
        <v>832</v>
      </c>
      <c r="W109" s="112">
        <v>840</v>
      </c>
      <c r="X109" s="112">
        <v>897</v>
      </c>
      <c r="Y109" s="112">
        <v>952</v>
      </c>
      <c r="Z109" s="112">
        <v>936</v>
      </c>
      <c r="AB109" s="109" t="str">
        <f>TEXT(Z109,"###,###")</f>
        <v>936</v>
      </c>
      <c r="AD109" s="130">
        <f>Z109/($Z$4)*100</f>
        <v>15.757575757575756</v>
      </c>
      <c r="AF109" s="109"/>
    </row>
    <row r="110" spans="1:32" x14ac:dyDescent="0.25">
      <c r="S110" s="115" t="s">
        <v>21</v>
      </c>
      <c r="T110" s="115"/>
      <c r="U110" s="112"/>
      <c r="V110" s="112">
        <v>1108</v>
      </c>
      <c r="W110" s="112">
        <v>1160</v>
      </c>
      <c r="X110" s="112">
        <v>1170</v>
      </c>
      <c r="Y110" s="112">
        <v>1294</v>
      </c>
      <c r="Z110" s="112">
        <v>1382</v>
      </c>
      <c r="AB110" s="109" t="str">
        <f>TEXT(Z110,"###,###")</f>
        <v>1,382</v>
      </c>
      <c r="AD110" s="130">
        <f>Z110/($Z$4)*100</f>
        <v>23.265993265993266</v>
      </c>
      <c r="AF110" s="109"/>
    </row>
    <row r="111" spans="1:32" x14ac:dyDescent="0.25">
      <c r="S111" s="115" t="s">
        <v>22</v>
      </c>
      <c r="T111" s="115"/>
      <c r="U111" s="112"/>
      <c r="V111" s="112">
        <v>1168</v>
      </c>
      <c r="W111" s="112">
        <v>1295</v>
      </c>
      <c r="X111" s="112">
        <v>1366</v>
      </c>
      <c r="Y111" s="112">
        <v>1393</v>
      </c>
      <c r="Z111" s="112">
        <v>1640</v>
      </c>
      <c r="AB111" s="109" t="str">
        <f>TEXT(Z111,"###,###")</f>
        <v>1,640</v>
      </c>
      <c r="AD111" s="130">
        <f>Z111/($Z$4)*100</f>
        <v>27.609427609427613</v>
      </c>
      <c r="AF111" s="109"/>
    </row>
    <row r="112" spans="1:32" x14ac:dyDescent="0.25">
      <c r="S112" s="118" t="s">
        <v>53</v>
      </c>
      <c r="T112" s="118"/>
      <c r="U112" s="112"/>
      <c r="V112" s="112">
        <v>5241</v>
      </c>
      <c r="W112" s="112">
        <v>5114</v>
      </c>
      <c r="X112" s="112">
        <v>5372</v>
      </c>
      <c r="Y112" s="112">
        <v>5631</v>
      </c>
      <c r="Z112" s="112">
        <v>5936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45.79</v>
      </c>
      <c r="W118" s="131">
        <v>45.65</v>
      </c>
      <c r="X118" s="131">
        <v>45.58</v>
      </c>
      <c r="Y118" s="131">
        <v>45.51</v>
      </c>
      <c r="Z118" s="131">
        <v>45.67</v>
      </c>
      <c r="AB118" s="109" t="str">
        <f>TEXT(Z118,"##.0")</f>
        <v>45.7</v>
      </c>
    </row>
    <row r="120" spans="19:32" x14ac:dyDescent="0.25">
      <c r="S120" s="101" t="s">
        <v>98</v>
      </c>
      <c r="T120" s="112"/>
      <c r="U120" s="112"/>
      <c r="V120" s="112">
        <v>2472</v>
      </c>
      <c r="W120" s="112">
        <v>2454</v>
      </c>
      <c r="X120" s="112">
        <v>2662</v>
      </c>
      <c r="Y120" s="112">
        <v>2720</v>
      </c>
      <c r="Z120" s="112">
        <v>2832</v>
      </c>
      <c r="AB120" s="109" t="str">
        <f>TEXT(Z120,"###,###")</f>
        <v>2,832</v>
      </c>
    </row>
    <row r="121" spans="19:32" x14ac:dyDescent="0.25">
      <c r="S121" s="101" t="s">
        <v>99</v>
      </c>
      <c r="T121" s="112"/>
      <c r="U121" s="112"/>
      <c r="V121" s="112">
        <v>576</v>
      </c>
      <c r="W121" s="112">
        <v>512</v>
      </c>
      <c r="X121" s="112">
        <v>558</v>
      </c>
      <c r="Y121" s="112">
        <v>584</v>
      </c>
      <c r="Z121" s="112">
        <v>581</v>
      </c>
      <c r="AB121" s="109" t="str">
        <f>TEXT(Z121,"###,###")</f>
        <v>581</v>
      </c>
    </row>
    <row r="122" spans="19:32" x14ac:dyDescent="0.25">
      <c r="S122" s="101" t="s">
        <v>100</v>
      </c>
      <c r="T122" s="112"/>
      <c r="U122" s="112"/>
      <c r="V122" s="112">
        <v>464</v>
      </c>
      <c r="W122" s="112">
        <v>438</v>
      </c>
      <c r="X122" s="112">
        <v>451</v>
      </c>
      <c r="Y122" s="112">
        <v>455</v>
      </c>
      <c r="Z122" s="112">
        <v>474</v>
      </c>
      <c r="AB122" s="109" t="str">
        <f>TEXT(Z122,"###,###")</f>
        <v>474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2936</v>
      </c>
      <c r="W124" s="112">
        <v>2892</v>
      </c>
      <c r="X124" s="112">
        <v>3113</v>
      </c>
      <c r="Y124" s="112">
        <v>3175</v>
      </c>
      <c r="Z124" s="112">
        <v>3306</v>
      </c>
      <c r="AB124" s="109" t="str">
        <f>TEXT(Z124,"###,###")</f>
        <v>3,306</v>
      </c>
      <c r="AD124" s="127">
        <f>Z124/$Z$7*100</f>
        <v>85.074626865671647</v>
      </c>
    </row>
    <row r="125" spans="19:32" x14ac:dyDescent="0.25">
      <c r="S125" s="101" t="s">
        <v>102</v>
      </c>
      <c r="T125" s="112"/>
      <c r="U125" s="112"/>
      <c r="V125" s="112">
        <v>1040</v>
      </c>
      <c r="W125" s="112">
        <v>950</v>
      </c>
      <c r="X125" s="112">
        <v>1009</v>
      </c>
      <c r="Y125" s="112">
        <v>1039</v>
      </c>
      <c r="Z125" s="112">
        <v>1055</v>
      </c>
      <c r="AB125" s="109" t="str">
        <f>TEXT(Z125,"###,###")</f>
        <v>1,055</v>
      </c>
      <c r="AD125" s="127">
        <f>Z125/$Z$7*100</f>
        <v>27.148739063304166</v>
      </c>
    </row>
    <row r="127" spans="19:32" x14ac:dyDescent="0.25">
      <c r="S127" s="101" t="s">
        <v>103</v>
      </c>
      <c r="T127" s="112"/>
      <c r="U127" s="112"/>
      <c r="V127" s="112">
        <v>1865</v>
      </c>
      <c r="W127" s="112">
        <v>1793</v>
      </c>
      <c r="X127" s="112">
        <v>1943</v>
      </c>
      <c r="Y127" s="112">
        <v>1964</v>
      </c>
      <c r="Z127" s="112">
        <v>2043</v>
      </c>
      <c r="AB127" s="109" t="str">
        <f>TEXT(Z127,"###,###")</f>
        <v>2,043</v>
      </c>
      <c r="AD127" s="127">
        <f>Z127/$Z$7*100</f>
        <v>52.573340195573856</v>
      </c>
    </row>
    <row r="128" spans="19:32" x14ac:dyDescent="0.25">
      <c r="S128" s="101" t="s">
        <v>104</v>
      </c>
      <c r="T128" s="112"/>
      <c r="U128" s="112"/>
      <c r="V128" s="112">
        <v>1639</v>
      </c>
      <c r="W128" s="112">
        <v>1613</v>
      </c>
      <c r="X128" s="112">
        <v>1726</v>
      </c>
      <c r="Y128" s="112">
        <v>1795</v>
      </c>
      <c r="Z128" s="112">
        <v>1838</v>
      </c>
      <c r="AB128" s="109" t="str">
        <f>TEXT(Z128,"###,###")</f>
        <v>1,838</v>
      </c>
      <c r="AD128" s="127">
        <f>Z128/$Z$7*100</f>
        <v>47.297992794647456</v>
      </c>
    </row>
    <row r="130" spans="19:20" x14ac:dyDescent="0.25">
      <c r="S130" s="101" t="s">
        <v>280</v>
      </c>
      <c r="T130" s="127">
        <v>72.876994338651571</v>
      </c>
    </row>
    <row r="131" spans="19:20" x14ac:dyDescent="0.25">
      <c r="S131" s="101" t="s">
        <v>281</v>
      </c>
      <c r="T131" s="127">
        <v>14.951106536284097</v>
      </c>
    </row>
    <row r="132" spans="19:20" x14ac:dyDescent="0.25">
      <c r="S132" s="101" t="s">
        <v>282</v>
      </c>
      <c r="T132" s="127">
        <v>12.197632527020073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BC3C12-76CF-4E9A-B381-E18915015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44D19F-D0E8-4C41-80A2-A077FFAC79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BE6D474-3F98-4E7E-A381-AFB413DD3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E40B274-AB01-41D9-AE4B-081DE9DA1C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5168-1F01-4CE1-8078-B273C78609FA}">
  <sheetPr codeName="Sheet125">
    <tabColor theme="4" tint="-0.249977111117893"/>
  </sheetPr>
  <dimension ref="A1:AI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style="101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  <col min="34" max="35" width="9.140625" style="10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198</v>
      </c>
      <c r="T1" s="99"/>
      <c r="U1" s="99"/>
      <c r="V1" s="99"/>
      <c r="W1" s="99"/>
      <c r="X1" s="99"/>
      <c r="Y1" s="100" t="s">
        <v>257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198</v>
      </c>
      <c r="Y3" s="105" t="s">
        <v>257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8.61 Queenscliffe,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2134</v>
      </c>
      <c r="W4" s="108">
        <v>2102</v>
      </c>
      <c r="X4" s="108">
        <v>2106</v>
      </c>
      <c r="Y4" s="108">
        <v>2186</v>
      </c>
      <c r="Z4" s="108">
        <v>2285</v>
      </c>
      <c r="AB4" s="109" t="str">
        <f>TEXT(Z4,"###,###")</f>
        <v>2,285</v>
      </c>
      <c r="AD4" s="110">
        <f>Z4/Y4-1</f>
        <v>4.5288197621226045E-2</v>
      </c>
      <c r="AF4" s="110">
        <f>Z4/V4-1</f>
        <v>7.0759137769446978E-2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995</v>
      </c>
      <c r="W5" s="108">
        <v>1012</v>
      </c>
      <c r="X5" s="108">
        <v>1033</v>
      </c>
      <c r="Y5" s="108">
        <v>1073</v>
      </c>
      <c r="Z5" s="108">
        <v>1071</v>
      </c>
      <c r="AB5" s="109" t="str">
        <f>TEXT(Z5,"###,###")</f>
        <v>1,071</v>
      </c>
      <c r="AD5" s="110">
        <f t="shared" ref="AD5:AD9" si="0">Z5/Y5-1</f>
        <v>-1.8639328984156878E-3</v>
      </c>
      <c r="AF5" s="110">
        <f t="shared" ref="AF5:AF9" si="1">Z5/V5-1</f>
        <v>7.6381909547738713E-2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1135</v>
      </c>
      <c r="W6" s="108">
        <v>1084</v>
      </c>
      <c r="X6" s="108">
        <v>1071</v>
      </c>
      <c r="Y6" s="108">
        <v>1112</v>
      </c>
      <c r="Z6" s="108">
        <v>1211</v>
      </c>
      <c r="AB6" s="109" t="str">
        <f>TEXT(Z6,"###,###")</f>
        <v>1,211</v>
      </c>
      <c r="AD6" s="110">
        <f t="shared" si="0"/>
        <v>8.9028776978417268E-2</v>
      </c>
      <c r="AF6" s="110">
        <f t="shared" si="1"/>
        <v>6.6960352422907432E-2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1494</v>
      </c>
      <c r="W7" s="108">
        <v>1500</v>
      </c>
      <c r="X7" s="108">
        <v>1519</v>
      </c>
      <c r="Y7" s="108">
        <v>1547</v>
      </c>
      <c r="Z7" s="108">
        <v>1607</v>
      </c>
      <c r="AB7" s="109" t="str">
        <f>TEXT(Z7,"###,###")</f>
        <v>1,607</v>
      </c>
      <c r="AD7" s="110">
        <f t="shared" si="0"/>
        <v>3.8784744667097693E-2</v>
      </c>
      <c r="AF7" s="110">
        <f t="shared" si="1"/>
        <v>7.563587684069617E-2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2,285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1,607</v>
      </c>
      <c r="P8" s="67"/>
      <c r="S8" s="107" t="s">
        <v>83</v>
      </c>
      <c r="T8" s="108"/>
      <c r="U8" s="108"/>
      <c r="V8" s="108">
        <v>30866.73</v>
      </c>
      <c r="W8" s="108">
        <v>34253</v>
      </c>
      <c r="X8" s="108">
        <v>37005.61</v>
      </c>
      <c r="Y8" s="108">
        <v>41462</v>
      </c>
      <c r="Z8" s="108">
        <v>40701.769999999997</v>
      </c>
      <c r="AB8" s="109" t="str">
        <f>TEXT(Z8,"$###,###")</f>
        <v>$40,702</v>
      </c>
      <c r="AD8" s="110">
        <f t="shared" si="0"/>
        <v>-1.8335584390526294E-2</v>
      </c>
      <c r="AF8" s="110">
        <f t="shared" si="1"/>
        <v>0.31862915184083307</v>
      </c>
    </row>
    <row r="9" spans="1:32" x14ac:dyDescent="0.25">
      <c r="A9" s="30" t="s">
        <v>14</v>
      </c>
      <c r="B9" s="71"/>
      <c r="C9" s="72"/>
      <c r="D9" s="73">
        <f>AD104</f>
        <v>69.27789934354486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49.159925326695706</v>
      </c>
      <c r="P9" s="74" t="s">
        <v>84</v>
      </c>
      <c r="S9" s="107" t="s">
        <v>7</v>
      </c>
      <c r="T9" s="108"/>
      <c r="U9" s="108"/>
      <c r="V9" s="108">
        <v>84320857</v>
      </c>
      <c r="W9" s="108">
        <v>85054325</v>
      </c>
      <c r="X9" s="108">
        <v>90991443</v>
      </c>
      <c r="Y9" s="108">
        <v>100161941</v>
      </c>
      <c r="Z9" s="108">
        <v>103402521</v>
      </c>
      <c r="AB9" s="109" t="str">
        <f>TEXT(Z9/1000000,"$#,###.0")&amp;" mil"</f>
        <v>$103.4 mil</v>
      </c>
      <c r="AD9" s="110">
        <f t="shared" si="0"/>
        <v>3.2353406569866738E-2</v>
      </c>
      <c r="AF9" s="110">
        <f t="shared" si="1"/>
        <v>0.22629826924078822</v>
      </c>
    </row>
    <row r="10" spans="1:32" x14ac:dyDescent="0.25">
      <c r="A10" s="30" t="s">
        <v>17</v>
      </c>
      <c r="B10" s="71"/>
      <c r="C10" s="72"/>
      <c r="D10" s="73">
        <f>AD105</f>
        <v>21.663019693654267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50.528935905413817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78.158058494088365</v>
      </c>
      <c r="P11" s="74" t="s">
        <v>84</v>
      </c>
      <c r="S11" s="107" t="s">
        <v>29</v>
      </c>
      <c r="T11" s="112"/>
      <c r="U11" s="112"/>
      <c r="V11" s="112">
        <v>1790</v>
      </c>
      <c r="W11" s="112">
        <v>1761</v>
      </c>
      <c r="X11" s="112">
        <v>1768</v>
      </c>
      <c r="Y11" s="112">
        <v>1845</v>
      </c>
      <c r="Z11" s="112">
        <v>1935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13.56565028002489</v>
      </c>
      <c r="P12" s="74" t="s">
        <v>84</v>
      </c>
      <c r="S12" s="107" t="s">
        <v>30</v>
      </c>
      <c r="T12" s="112"/>
      <c r="U12" s="112"/>
      <c r="V12" s="112">
        <v>338</v>
      </c>
      <c r="W12" s="112">
        <v>341</v>
      </c>
      <c r="X12" s="112">
        <v>339</v>
      </c>
      <c r="Y12" s="112">
        <v>341</v>
      </c>
      <c r="Z12" s="112">
        <v>349</v>
      </c>
    </row>
    <row r="13" spans="1:32" ht="15" customHeight="1" x14ac:dyDescent="0.25">
      <c r="A13" s="30" t="s">
        <v>19</v>
      </c>
      <c r="B13" s="72"/>
      <c r="C13" s="72"/>
      <c r="D13" s="73">
        <f>AD108</f>
        <v>19.518599562363239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8.2762912258867445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16.323851203501093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48.7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21.13785557986871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18.272218769422004</v>
      </c>
      <c r="P15" s="74" t="s">
        <v>84</v>
      </c>
      <c r="S15" s="115" t="s">
        <v>60</v>
      </c>
      <c r="T15" s="115"/>
      <c r="U15" s="116"/>
      <c r="V15" s="116">
        <v>41</v>
      </c>
      <c r="W15" s="116">
        <v>41</v>
      </c>
      <c r="X15" s="116">
        <v>37</v>
      </c>
      <c r="Y15" s="112">
        <v>55</v>
      </c>
      <c r="Z15" s="112">
        <v>60</v>
      </c>
      <c r="AB15" s="117">
        <f t="shared" ref="AB15:AB34" si="2">IF(Z15="np",0,Z15/$Z$34)</f>
        <v>2.6223776223776224E-2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34.048140043763674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81.727781230578003</v>
      </c>
      <c r="P16" s="37" t="s">
        <v>84</v>
      </c>
      <c r="S16" s="115" t="s">
        <v>61</v>
      </c>
      <c r="T16" s="115"/>
      <c r="U16" s="116"/>
      <c r="V16" s="116">
        <v>4</v>
      </c>
      <c r="W16" s="116">
        <v>0</v>
      </c>
      <c r="X16" s="116">
        <v>4</v>
      </c>
      <c r="Y16" s="112">
        <v>2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56</v>
      </c>
      <c r="W17" s="116">
        <v>48</v>
      </c>
      <c r="X17" s="116">
        <v>61</v>
      </c>
      <c r="Y17" s="112">
        <v>58</v>
      </c>
      <c r="Z17" s="112">
        <v>51</v>
      </c>
      <c r="AB17" s="117">
        <f t="shared" si="2"/>
        <v>2.2290209790209792E-2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</v>
      </c>
      <c r="W18" s="116">
        <v>7</v>
      </c>
      <c r="X18" s="116">
        <v>5</v>
      </c>
      <c r="Y18" s="112">
        <v>7</v>
      </c>
      <c r="Z18" s="112">
        <v>11</v>
      </c>
      <c r="AB18" s="117">
        <f t="shared" si="2"/>
        <v>4.807692307692308E-3</v>
      </c>
    </row>
    <row r="19" spans="1:28" x14ac:dyDescent="0.25">
      <c r="A19" s="63" t="str">
        <f>$S$1&amp;" ("&amp;$V$2&amp;" to "&amp;$Z$2&amp;")"</f>
        <v>Queenscliffe (2017-18 to 2021-22)</v>
      </c>
      <c r="B19" s="63"/>
      <c r="C19" s="63"/>
      <c r="D19" s="63"/>
      <c r="E19" s="63"/>
      <c r="F19" s="63"/>
      <c r="G19" s="63" t="str">
        <f>$S$1&amp;" ("&amp;$V$2&amp;" to "&amp;$Z$2&amp;")"</f>
        <v>Queenscliffe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135</v>
      </c>
      <c r="W19" s="116">
        <v>144</v>
      </c>
      <c r="X19" s="116">
        <v>141</v>
      </c>
      <c r="Y19" s="112">
        <v>148</v>
      </c>
      <c r="Z19" s="112">
        <v>153</v>
      </c>
      <c r="AB19" s="117">
        <f t="shared" si="2"/>
        <v>6.6870629370629375E-2</v>
      </c>
    </row>
    <row r="20" spans="1:28" x14ac:dyDescent="0.25">
      <c r="S20" s="115" t="s">
        <v>65</v>
      </c>
      <c r="T20" s="115"/>
      <c r="U20" s="116"/>
      <c r="V20" s="116">
        <v>33</v>
      </c>
      <c r="W20" s="116">
        <v>32</v>
      </c>
      <c r="X20" s="116">
        <v>26</v>
      </c>
      <c r="Y20" s="112">
        <v>33</v>
      </c>
      <c r="Z20" s="112">
        <v>35</v>
      </c>
      <c r="AB20" s="117">
        <f t="shared" si="2"/>
        <v>1.5297202797202798E-2</v>
      </c>
    </row>
    <row r="21" spans="1:28" x14ac:dyDescent="0.25">
      <c r="S21" s="115" t="s">
        <v>66</v>
      </c>
      <c r="T21" s="115"/>
      <c r="U21" s="116"/>
      <c r="V21" s="116">
        <v>130</v>
      </c>
      <c r="W21" s="116">
        <v>132</v>
      </c>
      <c r="X21" s="116">
        <v>137</v>
      </c>
      <c r="Y21" s="112">
        <v>144</v>
      </c>
      <c r="Z21" s="112">
        <v>163</v>
      </c>
      <c r="AB21" s="117">
        <f t="shared" si="2"/>
        <v>7.1241258741258737E-2</v>
      </c>
    </row>
    <row r="22" spans="1:28" x14ac:dyDescent="0.25">
      <c r="S22" s="115" t="s">
        <v>67</v>
      </c>
      <c r="T22" s="115"/>
      <c r="U22" s="116"/>
      <c r="V22" s="116">
        <v>180</v>
      </c>
      <c r="W22" s="116">
        <v>200</v>
      </c>
      <c r="X22" s="116">
        <v>209</v>
      </c>
      <c r="Y22" s="112">
        <v>211</v>
      </c>
      <c r="Z22" s="112">
        <v>221</v>
      </c>
      <c r="AB22" s="117">
        <f t="shared" si="2"/>
        <v>9.6590909090909088E-2</v>
      </c>
    </row>
    <row r="23" spans="1:28" x14ac:dyDescent="0.25">
      <c r="S23" s="115" t="s">
        <v>68</v>
      </c>
      <c r="T23" s="115"/>
      <c r="U23" s="116"/>
      <c r="V23" s="116">
        <v>84</v>
      </c>
      <c r="W23" s="116">
        <v>85</v>
      </c>
      <c r="X23" s="116">
        <v>78</v>
      </c>
      <c r="Y23" s="112">
        <v>79</v>
      </c>
      <c r="Z23" s="112">
        <v>81</v>
      </c>
      <c r="AB23" s="117">
        <f t="shared" si="2"/>
        <v>3.5402097902097904E-2</v>
      </c>
    </row>
    <row r="24" spans="1:28" x14ac:dyDescent="0.25">
      <c r="S24" s="115" t="s">
        <v>69</v>
      </c>
      <c r="T24" s="115"/>
      <c r="U24" s="116"/>
      <c r="V24" s="116">
        <v>25</v>
      </c>
      <c r="W24" s="116">
        <v>28</v>
      </c>
      <c r="X24" s="116">
        <v>23</v>
      </c>
      <c r="Y24" s="112">
        <v>39</v>
      </c>
      <c r="Z24" s="112">
        <v>39</v>
      </c>
      <c r="AB24" s="117">
        <f t="shared" si="2"/>
        <v>1.7045454545454544E-2</v>
      </c>
    </row>
    <row r="25" spans="1:28" x14ac:dyDescent="0.25">
      <c r="S25" s="115" t="s">
        <v>70</v>
      </c>
      <c r="T25" s="115"/>
      <c r="U25" s="116"/>
      <c r="V25" s="116">
        <v>110</v>
      </c>
      <c r="W25" s="116">
        <v>106</v>
      </c>
      <c r="X25" s="116">
        <v>108</v>
      </c>
      <c r="Y25" s="112">
        <v>107</v>
      </c>
      <c r="Z25" s="112">
        <v>111</v>
      </c>
      <c r="AB25" s="117">
        <f t="shared" si="2"/>
        <v>4.8513986013986016E-2</v>
      </c>
    </row>
    <row r="26" spans="1:28" x14ac:dyDescent="0.25">
      <c r="S26" s="115" t="s">
        <v>71</v>
      </c>
      <c r="T26" s="115"/>
      <c r="U26" s="116"/>
      <c r="V26" s="116">
        <v>58</v>
      </c>
      <c r="W26" s="116">
        <v>56</v>
      </c>
      <c r="X26" s="116">
        <v>57</v>
      </c>
      <c r="Y26" s="112">
        <v>61</v>
      </c>
      <c r="Z26" s="112">
        <v>64</v>
      </c>
      <c r="AB26" s="117">
        <f t="shared" si="2"/>
        <v>2.7972027972027972E-2</v>
      </c>
    </row>
    <row r="27" spans="1:28" x14ac:dyDescent="0.25">
      <c r="S27" s="115" t="s">
        <v>72</v>
      </c>
      <c r="T27" s="115"/>
      <c r="U27" s="116"/>
      <c r="V27" s="116">
        <v>190</v>
      </c>
      <c r="W27" s="116">
        <v>190</v>
      </c>
      <c r="X27" s="116">
        <v>203</v>
      </c>
      <c r="Y27" s="112">
        <v>236</v>
      </c>
      <c r="Z27" s="112">
        <v>229</v>
      </c>
      <c r="AB27" s="117">
        <f t="shared" si="2"/>
        <v>0.10008741258741259</v>
      </c>
    </row>
    <row r="28" spans="1:28" x14ac:dyDescent="0.25">
      <c r="S28" s="115" t="s">
        <v>73</v>
      </c>
      <c r="T28" s="115"/>
      <c r="U28" s="116"/>
      <c r="V28" s="116">
        <v>119</v>
      </c>
      <c r="W28" s="116">
        <v>116</v>
      </c>
      <c r="X28" s="116">
        <v>118</v>
      </c>
      <c r="Y28" s="112">
        <v>105</v>
      </c>
      <c r="Z28" s="112">
        <v>132</v>
      </c>
      <c r="AB28" s="117">
        <f t="shared" si="2"/>
        <v>5.7692307692307696E-2</v>
      </c>
    </row>
    <row r="29" spans="1:28" x14ac:dyDescent="0.25">
      <c r="S29" s="115" t="s">
        <v>74</v>
      </c>
      <c r="T29" s="115"/>
      <c r="U29" s="116"/>
      <c r="V29" s="116">
        <v>119</v>
      </c>
      <c r="W29" s="116">
        <v>194</v>
      </c>
      <c r="X29" s="116">
        <v>129</v>
      </c>
      <c r="Y29" s="112">
        <v>151</v>
      </c>
      <c r="Z29" s="112">
        <v>150</v>
      </c>
      <c r="AB29" s="117">
        <f t="shared" si="2"/>
        <v>6.555944055944056E-2</v>
      </c>
    </row>
    <row r="30" spans="1:28" x14ac:dyDescent="0.25">
      <c r="S30" s="115" t="s">
        <v>75</v>
      </c>
      <c r="T30" s="115"/>
      <c r="U30" s="116"/>
      <c r="V30" s="116">
        <v>264</v>
      </c>
      <c r="W30" s="116">
        <v>187</v>
      </c>
      <c r="X30" s="116">
        <v>249</v>
      </c>
      <c r="Y30" s="112">
        <v>228</v>
      </c>
      <c r="Z30" s="112">
        <v>231</v>
      </c>
      <c r="AB30" s="117">
        <f t="shared" si="2"/>
        <v>0.10096153846153846</v>
      </c>
    </row>
    <row r="31" spans="1:28" x14ac:dyDescent="0.25">
      <c r="S31" s="115" t="s">
        <v>76</v>
      </c>
      <c r="T31" s="115"/>
      <c r="U31" s="116"/>
      <c r="V31" s="116">
        <v>273</v>
      </c>
      <c r="W31" s="116">
        <v>270</v>
      </c>
      <c r="X31" s="116">
        <v>305</v>
      </c>
      <c r="Y31" s="112">
        <v>307</v>
      </c>
      <c r="Z31" s="112">
        <v>315</v>
      </c>
      <c r="AB31" s="117">
        <f t="shared" si="2"/>
        <v>0.13767482517482518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72</v>
      </c>
      <c r="W32" s="116">
        <v>67</v>
      </c>
      <c r="X32" s="116">
        <v>54</v>
      </c>
      <c r="Y32" s="112">
        <v>65</v>
      </c>
      <c r="Z32" s="112">
        <v>84</v>
      </c>
      <c r="AB32" s="117">
        <f t="shared" si="2"/>
        <v>3.6713286713286712E-2</v>
      </c>
    </row>
    <row r="33" spans="19:32" x14ac:dyDescent="0.25">
      <c r="S33" s="115" t="s">
        <v>78</v>
      </c>
      <c r="T33" s="115"/>
      <c r="U33" s="116"/>
      <c r="V33" s="116">
        <v>52</v>
      </c>
      <c r="W33" s="116">
        <v>67</v>
      </c>
      <c r="X33" s="116">
        <v>57</v>
      </c>
      <c r="Y33" s="112">
        <v>53</v>
      </c>
      <c r="Z33" s="112">
        <v>54</v>
      </c>
      <c r="AB33" s="117">
        <f t="shared" si="2"/>
        <v>2.36013986013986E-2</v>
      </c>
    </row>
    <row r="34" spans="19:32" x14ac:dyDescent="0.25">
      <c r="S34" s="118" t="s">
        <v>53</v>
      </c>
      <c r="T34" s="118"/>
      <c r="U34" s="119"/>
      <c r="V34" s="119">
        <v>2133</v>
      </c>
      <c r="W34" s="119">
        <v>2104</v>
      </c>
      <c r="X34" s="119">
        <v>2109</v>
      </c>
      <c r="Y34" s="120">
        <v>2186</v>
      </c>
      <c r="Z34" s="120">
        <v>2288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1237</v>
      </c>
      <c r="W37" s="112">
        <v>1252</v>
      </c>
      <c r="X37" s="112">
        <v>1255</v>
      </c>
      <c r="Y37" s="112">
        <v>1279</v>
      </c>
      <c r="Z37" s="112">
        <v>1315</v>
      </c>
      <c r="AB37" s="132">
        <f>Z37/Z40*100</f>
        <v>81.727781230578003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262</v>
      </c>
      <c r="W38" s="112">
        <v>248</v>
      </c>
      <c r="X38" s="112">
        <v>265</v>
      </c>
      <c r="Y38" s="112">
        <v>265</v>
      </c>
      <c r="Z38" s="112">
        <v>294</v>
      </c>
      <c r="AB38" s="132">
        <f>Z38/Z40*100</f>
        <v>18.272218769422004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1499</v>
      </c>
      <c r="W40" s="112">
        <v>1500</v>
      </c>
      <c r="X40" s="112">
        <v>1520</v>
      </c>
      <c r="Y40" s="112">
        <v>1544</v>
      </c>
      <c r="Z40" s="112">
        <v>1609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1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11</v>
      </c>
      <c r="W45" s="112">
        <v>14</v>
      </c>
      <c r="X45" s="112">
        <v>23</v>
      </c>
      <c r="Y45" s="112">
        <v>26</v>
      </c>
      <c r="Z45" s="112">
        <v>46</v>
      </c>
    </row>
    <row r="46" spans="19:32" x14ac:dyDescent="0.25">
      <c r="S46" s="115" t="s">
        <v>38</v>
      </c>
      <c r="T46" s="115"/>
      <c r="U46" s="112"/>
      <c r="V46" s="112">
        <v>73</v>
      </c>
      <c r="W46" s="112">
        <v>61</v>
      </c>
      <c r="X46" s="112">
        <v>47</v>
      </c>
      <c r="Y46" s="112">
        <v>44</v>
      </c>
      <c r="Z46" s="112">
        <v>58</v>
      </c>
    </row>
    <row r="47" spans="19:32" x14ac:dyDescent="0.25">
      <c r="S47" s="115" t="s">
        <v>39</v>
      </c>
      <c r="T47" s="115"/>
      <c r="U47" s="112"/>
      <c r="V47" s="112">
        <v>76</v>
      </c>
      <c r="W47" s="112">
        <v>100</v>
      </c>
      <c r="X47" s="112">
        <v>113</v>
      </c>
      <c r="Y47" s="112">
        <v>102</v>
      </c>
      <c r="Z47" s="112">
        <v>96</v>
      </c>
    </row>
    <row r="48" spans="19:32" x14ac:dyDescent="0.25">
      <c r="S48" s="115" t="s">
        <v>40</v>
      </c>
      <c r="T48" s="115"/>
      <c r="U48" s="112"/>
      <c r="V48" s="112">
        <v>67</v>
      </c>
      <c r="W48" s="112">
        <v>72</v>
      </c>
      <c r="X48" s="112">
        <v>68</v>
      </c>
      <c r="Y48" s="112">
        <v>112</v>
      </c>
      <c r="Z48" s="112">
        <v>94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79</v>
      </c>
      <c r="W49" s="112">
        <v>80</v>
      </c>
      <c r="X49" s="112">
        <v>89</v>
      </c>
      <c r="Y49" s="112">
        <v>82</v>
      </c>
      <c r="Z49" s="112">
        <v>50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Queenscliffe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57</v>
      </c>
      <c r="W50" s="112">
        <v>61</v>
      </c>
      <c r="X50" s="112">
        <v>68</v>
      </c>
      <c r="Y50" s="112">
        <v>77</v>
      </c>
      <c r="Z50" s="112">
        <v>104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72</v>
      </c>
      <c r="W51" s="112">
        <v>63</v>
      </c>
      <c r="X51" s="112">
        <v>63</v>
      </c>
      <c r="Y51" s="112">
        <v>69</v>
      </c>
      <c r="Z51" s="112">
        <v>61</v>
      </c>
    </row>
    <row r="52" spans="1:26" ht="15" customHeight="1" x14ac:dyDescent="0.25">
      <c r="S52" s="115" t="s">
        <v>44</v>
      </c>
      <c r="T52" s="115"/>
      <c r="U52" s="112"/>
      <c r="V52" s="112">
        <v>75</v>
      </c>
      <c r="W52" s="112">
        <v>80</v>
      </c>
      <c r="X52" s="112">
        <v>79</v>
      </c>
      <c r="Y52" s="112">
        <v>65</v>
      </c>
      <c r="Z52" s="112">
        <v>64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90</v>
      </c>
      <c r="W53" s="112">
        <v>77</v>
      </c>
      <c r="X53" s="112">
        <v>77</v>
      </c>
      <c r="Y53" s="112">
        <v>73</v>
      </c>
      <c r="Z53" s="112">
        <v>84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89</v>
      </c>
      <c r="W54" s="112">
        <v>93</v>
      </c>
      <c r="X54" s="112">
        <v>87</v>
      </c>
      <c r="Y54" s="112">
        <v>94</v>
      </c>
      <c r="Z54" s="112">
        <v>80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134</v>
      </c>
      <c r="W55" s="112">
        <v>131</v>
      </c>
      <c r="X55" s="112">
        <v>131</v>
      </c>
      <c r="Y55" s="112">
        <v>109</v>
      </c>
      <c r="Z55" s="112">
        <v>113</v>
      </c>
    </row>
    <row r="56" spans="1:26" ht="15" customHeight="1" x14ac:dyDescent="0.25">
      <c r="S56" s="115" t="s">
        <v>48</v>
      </c>
      <c r="T56" s="115"/>
      <c r="U56" s="112"/>
      <c r="V56" s="112">
        <v>89</v>
      </c>
      <c r="W56" s="112">
        <v>88</v>
      </c>
      <c r="X56" s="112">
        <v>102</v>
      </c>
      <c r="Y56" s="112">
        <v>116</v>
      </c>
      <c r="Z56" s="112">
        <v>115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41</v>
      </c>
      <c r="W57" s="112">
        <v>47</v>
      </c>
      <c r="X57" s="112">
        <v>55</v>
      </c>
      <c r="Y57" s="112">
        <v>59</v>
      </c>
      <c r="Z57" s="112">
        <v>59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26</v>
      </c>
      <c r="W58" s="112">
        <v>19</v>
      </c>
      <c r="X58" s="112">
        <v>17</v>
      </c>
      <c r="Y58" s="112">
        <v>19</v>
      </c>
      <c r="Z58" s="112">
        <v>30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19</v>
      </c>
      <c r="W59" s="112">
        <v>20</v>
      </c>
      <c r="X59" s="112">
        <v>12</v>
      </c>
      <c r="Y59" s="112">
        <v>17</v>
      </c>
      <c r="Z59" s="112">
        <v>17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</v>
      </c>
      <c r="W60" s="112">
        <v>4</v>
      </c>
      <c r="X60" s="112">
        <v>11</v>
      </c>
      <c r="Y60" s="112">
        <v>8</v>
      </c>
      <c r="Z60" s="112">
        <v>14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997</v>
      </c>
      <c r="W61" s="112">
        <v>1015</v>
      </c>
      <c r="X61" s="112">
        <v>1035</v>
      </c>
      <c r="Y61" s="112">
        <v>1073</v>
      </c>
      <c r="Z61" s="112">
        <v>1075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1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30</v>
      </c>
      <c r="W64" s="112">
        <v>7</v>
      </c>
      <c r="X64" s="112">
        <v>11</v>
      </c>
      <c r="Y64" s="112">
        <v>19</v>
      </c>
      <c r="Z64" s="112">
        <v>28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Queenscliffe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75</v>
      </c>
      <c r="W65" s="112">
        <v>70</v>
      </c>
      <c r="X65" s="112">
        <v>74</v>
      </c>
      <c r="Y65" s="112">
        <v>67</v>
      </c>
      <c r="Z65" s="112">
        <v>60</v>
      </c>
    </row>
    <row r="66" spans="1:26" x14ac:dyDescent="0.25">
      <c r="S66" s="115" t="s">
        <v>39</v>
      </c>
      <c r="T66" s="115"/>
      <c r="U66" s="112"/>
      <c r="V66" s="112">
        <v>83</v>
      </c>
      <c r="W66" s="112">
        <v>81</v>
      </c>
      <c r="X66" s="112">
        <v>74</v>
      </c>
      <c r="Y66" s="112">
        <v>96</v>
      </c>
      <c r="Z66" s="112">
        <v>99</v>
      </c>
    </row>
    <row r="67" spans="1:26" x14ac:dyDescent="0.25">
      <c r="S67" s="115" t="s">
        <v>40</v>
      </c>
      <c r="T67" s="115"/>
      <c r="U67" s="112"/>
      <c r="V67" s="112">
        <v>80</v>
      </c>
      <c r="W67" s="112">
        <v>72</v>
      </c>
      <c r="X67" s="112">
        <v>66</v>
      </c>
      <c r="Y67" s="112">
        <v>64</v>
      </c>
      <c r="Z67" s="112">
        <v>84</v>
      </c>
    </row>
    <row r="68" spans="1:26" x14ac:dyDescent="0.25">
      <c r="S68" s="115" t="s">
        <v>41</v>
      </c>
      <c r="T68" s="115"/>
      <c r="U68" s="112"/>
      <c r="V68" s="112">
        <v>67</v>
      </c>
      <c r="W68" s="112">
        <v>65</v>
      </c>
      <c r="X68" s="112">
        <v>81</v>
      </c>
      <c r="Y68" s="112">
        <v>87</v>
      </c>
      <c r="Z68" s="112">
        <v>77</v>
      </c>
    </row>
    <row r="69" spans="1:26" x14ac:dyDescent="0.25">
      <c r="S69" s="115" t="s">
        <v>42</v>
      </c>
      <c r="T69" s="115"/>
      <c r="U69" s="112"/>
      <c r="V69" s="112">
        <v>72</v>
      </c>
      <c r="W69" s="112">
        <v>55</v>
      </c>
      <c r="X69" s="112">
        <v>65</v>
      </c>
      <c r="Y69" s="112">
        <v>75</v>
      </c>
      <c r="Z69" s="112">
        <v>95</v>
      </c>
    </row>
    <row r="70" spans="1:26" x14ac:dyDescent="0.25">
      <c r="S70" s="115" t="s">
        <v>43</v>
      </c>
      <c r="T70" s="115"/>
      <c r="U70" s="112"/>
      <c r="V70" s="112">
        <v>77</v>
      </c>
      <c r="W70" s="112">
        <v>90</v>
      </c>
      <c r="X70" s="112">
        <v>79</v>
      </c>
      <c r="Y70" s="112">
        <v>74</v>
      </c>
      <c r="Z70" s="112">
        <v>86</v>
      </c>
    </row>
    <row r="71" spans="1:26" x14ac:dyDescent="0.25">
      <c r="S71" s="115" t="s">
        <v>44</v>
      </c>
      <c r="T71" s="115"/>
      <c r="U71" s="112"/>
      <c r="V71" s="112">
        <v>94</v>
      </c>
      <c r="W71" s="112">
        <v>90</v>
      </c>
      <c r="X71" s="112">
        <v>99</v>
      </c>
      <c r="Y71" s="112">
        <v>89</v>
      </c>
      <c r="Z71" s="112">
        <v>87</v>
      </c>
    </row>
    <row r="72" spans="1:26" x14ac:dyDescent="0.25">
      <c r="S72" s="115" t="s">
        <v>45</v>
      </c>
      <c r="T72" s="115"/>
      <c r="U72" s="112"/>
      <c r="V72" s="112">
        <v>140</v>
      </c>
      <c r="W72" s="112">
        <v>119</v>
      </c>
      <c r="X72" s="112">
        <v>96</v>
      </c>
      <c r="Y72" s="112">
        <v>114</v>
      </c>
      <c r="Z72" s="112">
        <v>128</v>
      </c>
    </row>
    <row r="73" spans="1:26" x14ac:dyDescent="0.25">
      <c r="S73" s="115" t="s">
        <v>46</v>
      </c>
      <c r="T73" s="115"/>
      <c r="U73" s="112"/>
      <c r="V73" s="112">
        <v>129</v>
      </c>
      <c r="W73" s="112">
        <v>136</v>
      </c>
      <c r="X73" s="112">
        <v>142</v>
      </c>
      <c r="Y73" s="112">
        <v>156</v>
      </c>
      <c r="Z73" s="112">
        <v>157</v>
      </c>
    </row>
    <row r="74" spans="1:26" x14ac:dyDescent="0.25">
      <c r="S74" s="115" t="s">
        <v>47</v>
      </c>
      <c r="T74" s="115"/>
      <c r="U74" s="112"/>
      <c r="V74" s="112">
        <v>147</v>
      </c>
      <c r="W74" s="112">
        <v>140</v>
      </c>
      <c r="X74" s="112">
        <v>124</v>
      </c>
      <c r="Y74" s="112">
        <v>116</v>
      </c>
      <c r="Z74" s="112">
        <v>115</v>
      </c>
    </row>
    <row r="75" spans="1:26" x14ac:dyDescent="0.25">
      <c r="S75" s="115" t="s">
        <v>48</v>
      </c>
      <c r="T75" s="115"/>
      <c r="U75" s="112"/>
      <c r="V75" s="112">
        <v>67</v>
      </c>
      <c r="W75" s="112">
        <v>83</v>
      </c>
      <c r="X75" s="112">
        <v>83</v>
      </c>
      <c r="Y75" s="112">
        <v>83</v>
      </c>
      <c r="Z75" s="112">
        <v>117</v>
      </c>
    </row>
    <row r="76" spans="1:26" x14ac:dyDescent="0.25">
      <c r="S76" s="115" t="s">
        <v>49</v>
      </c>
      <c r="T76" s="115"/>
      <c r="U76" s="112"/>
      <c r="V76" s="112">
        <v>32</v>
      </c>
      <c r="W76" s="112">
        <v>34</v>
      </c>
      <c r="X76" s="112">
        <v>37</v>
      </c>
      <c r="Y76" s="112">
        <v>34</v>
      </c>
      <c r="Z76" s="112">
        <v>37</v>
      </c>
    </row>
    <row r="77" spans="1:26" x14ac:dyDescent="0.25">
      <c r="S77" s="115" t="s">
        <v>50</v>
      </c>
      <c r="T77" s="115"/>
      <c r="U77" s="112"/>
      <c r="V77" s="112">
        <v>24</v>
      </c>
      <c r="W77" s="112">
        <v>27</v>
      </c>
      <c r="X77" s="112">
        <v>23</v>
      </c>
      <c r="Y77" s="112">
        <v>21</v>
      </c>
      <c r="Z77" s="112">
        <v>19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9</v>
      </c>
      <c r="X78" s="112">
        <v>12</v>
      </c>
      <c r="Y78" s="112">
        <v>14</v>
      </c>
      <c r="Z78" s="112">
        <v>17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3</v>
      </c>
      <c r="X79" s="112">
        <v>4</v>
      </c>
      <c r="Y79" s="112">
        <v>2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1134</v>
      </c>
      <c r="W80" s="112">
        <v>1087</v>
      </c>
      <c r="X80" s="112">
        <v>1072</v>
      </c>
      <c r="Y80" s="112">
        <v>1112</v>
      </c>
      <c r="Z80" s="112">
        <v>1211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Queenscliffe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101</v>
      </c>
      <c r="W83" s="112">
        <v>103</v>
      </c>
      <c r="X83" s="112">
        <v>106</v>
      </c>
      <c r="Y83" s="112">
        <v>118</v>
      </c>
      <c r="Z83" s="112">
        <v>105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157</v>
      </c>
      <c r="W84" s="112">
        <v>156</v>
      </c>
      <c r="X84" s="112">
        <v>154</v>
      </c>
      <c r="Y84" s="112">
        <v>175</v>
      </c>
      <c r="Z84" s="112">
        <v>171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72</v>
      </c>
      <c r="W85" s="112">
        <v>85</v>
      </c>
      <c r="X85" s="112">
        <v>88</v>
      </c>
      <c r="Y85" s="112">
        <v>93</v>
      </c>
      <c r="Z85" s="112">
        <v>97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2,285</v>
      </c>
      <c r="D86" s="96">
        <f t="shared" ref="D86:D91" si="4">AD4</f>
        <v>4.5288197621226045E-2</v>
      </c>
      <c r="E86" s="97">
        <f t="shared" ref="E86:E91" si="5">AD4</f>
        <v>4.5288197621226045E-2</v>
      </c>
      <c r="F86" s="96">
        <f t="shared" ref="F86:F91" si="6">AF4</f>
        <v>7.0759137769446978E-2</v>
      </c>
      <c r="G86" s="97">
        <f t="shared" ref="G86:G91" si="7">AF4</f>
        <v>7.0759137769446978E-2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55</v>
      </c>
      <c r="W86" s="112">
        <v>51</v>
      </c>
      <c r="X86" s="112">
        <v>63</v>
      </c>
      <c r="Y86" s="112">
        <v>56</v>
      </c>
      <c r="Z86" s="112">
        <v>59</v>
      </c>
    </row>
    <row r="87" spans="1:30" ht="15" customHeight="1" x14ac:dyDescent="0.25">
      <c r="A87" s="98" t="s">
        <v>4</v>
      </c>
      <c r="B87" s="49"/>
      <c r="C87" s="57" t="str">
        <f t="shared" si="3"/>
        <v>1,071</v>
      </c>
      <c r="D87" s="96">
        <f t="shared" si="4"/>
        <v>-1.8639328984156878E-3</v>
      </c>
      <c r="E87" s="97">
        <f t="shared" si="5"/>
        <v>-1.8639328984156878E-3</v>
      </c>
      <c r="F87" s="96">
        <f t="shared" si="6"/>
        <v>7.6381909547738713E-2</v>
      </c>
      <c r="G87" s="97">
        <f t="shared" si="7"/>
        <v>7.6381909547738713E-2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32</v>
      </c>
      <c r="W87" s="112">
        <v>34</v>
      </c>
      <c r="X87" s="112">
        <v>37</v>
      </c>
      <c r="Y87" s="112">
        <v>40</v>
      </c>
      <c r="Z87" s="112">
        <v>31</v>
      </c>
    </row>
    <row r="88" spans="1:30" ht="15" customHeight="1" x14ac:dyDescent="0.25">
      <c r="A88" s="98" t="s">
        <v>5</v>
      </c>
      <c r="B88" s="49"/>
      <c r="C88" s="57" t="str">
        <f t="shared" si="3"/>
        <v>1,211</v>
      </c>
      <c r="D88" s="96">
        <f t="shared" si="4"/>
        <v>8.9028776978417268E-2</v>
      </c>
      <c r="E88" s="97">
        <f t="shared" si="5"/>
        <v>8.9028776978417268E-2</v>
      </c>
      <c r="F88" s="96">
        <f t="shared" si="6"/>
        <v>6.6960352422907432E-2</v>
      </c>
      <c r="G88" s="97">
        <f t="shared" si="7"/>
        <v>6.6960352422907432E-2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34</v>
      </c>
      <c r="W88" s="112">
        <v>39</v>
      </c>
      <c r="X88" s="112">
        <v>37</v>
      </c>
      <c r="Y88" s="112">
        <v>43</v>
      </c>
      <c r="Z88" s="112">
        <v>50</v>
      </c>
    </row>
    <row r="89" spans="1:30" ht="15" customHeight="1" x14ac:dyDescent="0.25">
      <c r="A89" s="49" t="s">
        <v>6</v>
      </c>
      <c r="B89" s="49"/>
      <c r="C89" s="57" t="str">
        <f t="shared" si="3"/>
        <v>1,607</v>
      </c>
      <c r="D89" s="96">
        <f t="shared" si="4"/>
        <v>3.8784744667097693E-2</v>
      </c>
      <c r="E89" s="97">
        <f t="shared" si="5"/>
        <v>3.8784744667097693E-2</v>
      </c>
      <c r="F89" s="96">
        <f t="shared" si="6"/>
        <v>7.563587684069617E-2</v>
      </c>
      <c r="G89" s="97">
        <f t="shared" si="7"/>
        <v>7.563587684069617E-2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28</v>
      </c>
      <c r="W89" s="112">
        <v>26</v>
      </c>
      <c r="X89" s="112">
        <v>23</v>
      </c>
      <c r="Y89" s="112">
        <v>22</v>
      </c>
      <c r="Z89" s="112">
        <v>20</v>
      </c>
    </row>
    <row r="90" spans="1:30" ht="15" customHeight="1" x14ac:dyDescent="0.25">
      <c r="A90" s="49" t="s">
        <v>96</v>
      </c>
      <c r="B90" s="49"/>
      <c r="C90" s="57" t="str">
        <f t="shared" si="3"/>
        <v>$40,702</v>
      </c>
      <c r="D90" s="96">
        <f t="shared" si="4"/>
        <v>-1.8335584390526294E-2</v>
      </c>
      <c r="E90" s="97">
        <f t="shared" si="5"/>
        <v>-1.8335584390526294E-2</v>
      </c>
      <c r="F90" s="96">
        <f t="shared" si="6"/>
        <v>0.31862915184083307</v>
      </c>
      <c r="G90" s="97">
        <f t="shared" si="7"/>
        <v>0.31862915184083307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46</v>
      </c>
      <c r="W90" s="112">
        <v>51</v>
      </c>
      <c r="X90" s="112">
        <v>49</v>
      </c>
      <c r="Y90" s="112">
        <v>46</v>
      </c>
      <c r="Z90" s="112">
        <v>44</v>
      </c>
    </row>
    <row r="91" spans="1:30" ht="15" customHeight="1" x14ac:dyDescent="0.25">
      <c r="A91" s="49" t="s">
        <v>7</v>
      </c>
      <c r="B91" s="49"/>
      <c r="C91" s="57" t="str">
        <f t="shared" si="3"/>
        <v>$103.4 mil</v>
      </c>
      <c r="D91" s="96">
        <f t="shared" si="4"/>
        <v>3.2353406569866738E-2</v>
      </c>
      <c r="E91" s="97">
        <f t="shared" si="5"/>
        <v>3.2353406569866738E-2</v>
      </c>
      <c r="F91" s="96">
        <f t="shared" si="6"/>
        <v>0.22629826924078822</v>
      </c>
      <c r="G91" s="97">
        <f t="shared" si="7"/>
        <v>0.22629826924078822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716</v>
      </c>
      <c r="W91" s="112">
        <v>744</v>
      </c>
      <c r="X91" s="112">
        <v>752</v>
      </c>
      <c r="Y91" s="112">
        <v>768</v>
      </c>
      <c r="Z91" s="112">
        <v>787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84</v>
      </c>
      <c r="W93" s="112">
        <v>82</v>
      </c>
      <c r="X93" s="112">
        <v>90</v>
      </c>
      <c r="Y93" s="112">
        <v>89</v>
      </c>
      <c r="Z93" s="112">
        <v>100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207</v>
      </c>
      <c r="W94" s="112">
        <v>220</v>
      </c>
      <c r="X94" s="112">
        <v>219</v>
      </c>
      <c r="Y94" s="112">
        <v>227</v>
      </c>
      <c r="Z94" s="112">
        <v>232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15</v>
      </c>
      <c r="W95" s="112">
        <v>22</v>
      </c>
      <c r="X95" s="112">
        <v>21</v>
      </c>
      <c r="Y95" s="112">
        <v>20</v>
      </c>
      <c r="Z95" s="112">
        <v>24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92</v>
      </c>
      <c r="W96" s="112">
        <v>86</v>
      </c>
      <c r="X96" s="112">
        <v>88</v>
      </c>
      <c r="Y96" s="112">
        <v>87</v>
      </c>
      <c r="Z96" s="112">
        <v>87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124</v>
      </c>
      <c r="W97" s="112">
        <v>122</v>
      </c>
      <c r="X97" s="112">
        <v>115</v>
      </c>
      <c r="Y97" s="112">
        <v>110</v>
      </c>
      <c r="Z97" s="112">
        <v>123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55</v>
      </c>
      <c r="W98" s="112">
        <v>44</v>
      </c>
      <c r="X98" s="112">
        <v>51</v>
      </c>
      <c r="Y98" s="112">
        <v>52</v>
      </c>
      <c r="Z98" s="112">
        <v>54</v>
      </c>
    </row>
    <row r="99" spans="1:32" ht="15" customHeight="1" x14ac:dyDescent="0.25">
      <c r="S99" s="115" t="s">
        <v>197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22</v>
      </c>
      <c r="W100" s="112">
        <v>25</v>
      </c>
      <c r="X100" s="112">
        <v>29</v>
      </c>
      <c r="Y100" s="112">
        <v>29</v>
      </c>
      <c r="Z100" s="112">
        <v>29</v>
      </c>
    </row>
    <row r="101" spans="1:32" x14ac:dyDescent="0.25">
      <c r="A101" s="18"/>
      <c r="S101" s="118" t="s">
        <v>53</v>
      </c>
      <c r="T101" s="118"/>
      <c r="U101" s="112"/>
      <c r="V101" s="112">
        <v>774</v>
      </c>
      <c r="W101" s="112">
        <v>759</v>
      </c>
      <c r="X101" s="112">
        <v>771</v>
      </c>
      <c r="Y101" s="112">
        <v>772</v>
      </c>
      <c r="Z101" s="112">
        <v>811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1429</v>
      </c>
      <c r="W104" s="112">
        <v>1417</v>
      </c>
      <c r="X104" s="112">
        <v>1497</v>
      </c>
      <c r="Y104" s="112">
        <v>1500</v>
      </c>
      <c r="Z104" s="112">
        <v>1583</v>
      </c>
      <c r="AB104" s="109" t="str">
        <f>TEXT(Z104,"###,###")</f>
        <v>1,583</v>
      </c>
      <c r="AD104" s="130">
        <f>Z104/($Z$4)*100</f>
        <v>69.27789934354486</v>
      </c>
      <c r="AF104" s="109"/>
    </row>
    <row r="105" spans="1:32" x14ac:dyDescent="0.25">
      <c r="S105" s="115" t="s">
        <v>17</v>
      </c>
      <c r="T105" s="115"/>
      <c r="U105" s="112"/>
      <c r="V105" s="112">
        <v>447</v>
      </c>
      <c r="W105" s="112">
        <v>476</v>
      </c>
      <c r="X105" s="112">
        <v>450</v>
      </c>
      <c r="Y105" s="112">
        <v>486</v>
      </c>
      <c r="Z105" s="112">
        <v>495</v>
      </c>
      <c r="AB105" s="109" t="str">
        <f>TEXT(Z105,"###,###")</f>
        <v>495</v>
      </c>
      <c r="AD105" s="130">
        <f>Z105/($Z$4)*100</f>
        <v>21.663019693654267</v>
      </c>
      <c r="AF105" s="109"/>
    </row>
    <row r="106" spans="1:32" x14ac:dyDescent="0.25">
      <c r="S106" s="118" t="s">
        <v>53</v>
      </c>
      <c r="T106" s="118"/>
      <c r="U106" s="120"/>
      <c r="V106" s="120">
        <v>1876</v>
      </c>
      <c r="W106" s="120">
        <v>1893</v>
      </c>
      <c r="X106" s="120">
        <v>1947</v>
      </c>
      <c r="Y106" s="120">
        <v>1986</v>
      </c>
      <c r="Z106" s="120">
        <v>2078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493</v>
      </c>
      <c r="W108" s="112">
        <v>473</v>
      </c>
      <c r="X108" s="112">
        <v>450</v>
      </c>
      <c r="Y108" s="112">
        <v>480</v>
      </c>
      <c r="Z108" s="112">
        <v>446</v>
      </c>
      <c r="AB108" s="109" t="str">
        <f>TEXT(Z108,"###,###")</f>
        <v>446</v>
      </c>
      <c r="AD108" s="130">
        <f>Z108/($Z$4)*100</f>
        <v>19.518599562363239</v>
      </c>
      <c r="AF108" s="109"/>
    </row>
    <row r="109" spans="1:32" x14ac:dyDescent="0.25">
      <c r="S109" s="115" t="s">
        <v>20</v>
      </c>
      <c r="T109" s="115"/>
      <c r="U109" s="112"/>
      <c r="V109" s="112">
        <v>337</v>
      </c>
      <c r="W109" s="112">
        <v>291</v>
      </c>
      <c r="X109" s="112">
        <v>327</v>
      </c>
      <c r="Y109" s="112">
        <v>367</v>
      </c>
      <c r="Z109" s="112">
        <v>373</v>
      </c>
      <c r="AB109" s="109" t="str">
        <f>TEXT(Z109,"###,###")</f>
        <v>373</v>
      </c>
      <c r="AD109" s="130">
        <f>Z109/($Z$4)*100</f>
        <v>16.323851203501093</v>
      </c>
      <c r="AF109" s="109"/>
    </row>
    <row r="110" spans="1:32" x14ac:dyDescent="0.25">
      <c r="S110" s="115" t="s">
        <v>21</v>
      </c>
      <c r="T110" s="115"/>
      <c r="U110" s="112"/>
      <c r="V110" s="112">
        <v>419</v>
      </c>
      <c r="W110" s="112">
        <v>452</v>
      </c>
      <c r="X110" s="112">
        <v>447</v>
      </c>
      <c r="Y110" s="112">
        <v>461</v>
      </c>
      <c r="Z110" s="112">
        <v>483</v>
      </c>
      <c r="AB110" s="109" t="str">
        <f>TEXT(Z110,"###,###")</f>
        <v>483</v>
      </c>
      <c r="AD110" s="130">
        <f>Z110/($Z$4)*100</f>
        <v>21.13785557986871</v>
      </c>
      <c r="AF110" s="109"/>
    </row>
    <row r="111" spans="1:32" x14ac:dyDescent="0.25">
      <c r="S111" s="115" t="s">
        <v>22</v>
      </c>
      <c r="T111" s="115"/>
      <c r="U111" s="112"/>
      <c r="V111" s="112">
        <v>629</v>
      </c>
      <c r="W111" s="112">
        <v>672</v>
      </c>
      <c r="X111" s="112">
        <v>673</v>
      </c>
      <c r="Y111" s="112">
        <v>678</v>
      </c>
      <c r="Z111" s="112">
        <v>778</v>
      </c>
      <c r="AB111" s="109" t="str">
        <f>TEXT(Z111,"###,###")</f>
        <v>778</v>
      </c>
      <c r="AD111" s="130">
        <f>Z111/($Z$4)*100</f>
        <v>34.048140043763674</v>
      </c>
      <c r="AF111" s="109"/>
    </row>
    <row r="112" spans="1:32" x14ac:dyDescent="0.25">
      <c r="S112" s="118" t="s">
        <v>53</v>
      </c>
      <c r="T112" s="118"/>
      <c r="U112" s="112"/>
      <c r="V112" s="112">
        <v>2129</v>
      </c>
      <c r="W112" s="112">
        <v>2101</v>
      </c>
      <c r="X112" s="112">
        <v>2109</v>
      </c>
      <c r="Y112" s="112">
        <v>2186</v>
      </c>
      <c r="Z112" s="112">
        <v>2289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48.74</v>
      </c>
      <c r="W118" s="131">
        <v>48.81</v>
      </c>
      <c r="X118" s="131">
        <v>48.58</v>
      </c>
      <c r="Y118" s="131">
        <v>48.2</v>
      </c>
      <c r="Z118" s="131">
        <v>48.7</v>
      </c>
      <c r="AB118" s="109" t="str">
        <f>TEXT(Z118,"##.0")</f>
        <v>48.7</v>
      </c>
    </row>
    <row r="120" spans="19:32" x14ac:dyDescent="0.25">
      <c r="S120" s="101" t="s">
        <v>98</v>
      </c>
      <c r="T120" s="112"/>
      <c r="U120" s="112"/>
      <c r="V120" s="112">
        <v>1152</v>
      </c>
      <c r="W120" s="112">
        <v>1162</v>
      </c>
      <c r="X120" s="112">
        <v>1186</v>
      </c>
      <c r="Y120" s="112">
        <v>1205</v>
      </c>
      <c r="Z120" s="112">
        <v>1256</v>
      </c>
      <c r="AB120" s="109" t="str">
        <f>TEXT(Z120,"###,###")</f>
        <v>1,256</v>
      </c>
    </row>
    <row r="121" spans="19:32" x14ac:dyDescent="0.25">
      <c r="S121" s="101" t="s">
        <v>99</v>
      </c>
      <c r="T121" s="112"/>
      <c r="U121" s="112"/>
      <c r="V121" s="112">
        <v>195</v>
      </c>
      <c r="W121" s="112">
        <v>198</v>
      </c>
      <c r="X121" s="112">
        <v>192</v>
      </c>
      <c r="Y121" s="112">
        <v>200</v>
      </c>
      <c r="Z121" s="112">
        <v>218</v>
      </c>
      <c r="AB121" s="109" t="str">
        <f>TEXT(Z121,"###,###")</f>
        <v>218</v>
      </c>
    </row>
    <row r="122" spans="19:32" x14ac:dyDescent="0.25">
      <c r="S122" s="101" t="s">
        <v>100</v>
      </c>
      <c r="T122" s="112"/>
      <c r="U122" s="112"/>
      <c r="V122" s="112">
        <v>144</v>
      </c>
      <c r="W122" s="112">
        <v>139</v>
      </c>
      <c r="X122" s="112">
        <v>146</v>
      </c>
      <c r="Y122" s="112">
        <v>138</v>
      </c>
      <c r="Z122" s="112">
        <v>133</v>
      </c>
      <c r="AB122" s="109" t="str">
        <f>TEXT(Z122,"###,###")</f>
        <v>133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1296</v>
      </c>
      <c r="W124" s="112">
        <v>1301</v>
      </c>
      <c r="X124" s="112">
        <v>1332</v>
      </c>
      <c r="Y124" s="112">
        <v>1343</v>
      </c>
      <c r="Z124" s="112">
        <v>1389</v>
      </c>
      <c r="AB124" s="109" t="str">
        <f>TEXT(Z124,"###,###")</f>
        <v>1,389</v>
      </c>
      <c r="AD124" s="127">
        <f>Z124/$Z$7*100</f>
        <v>86.434349719975117</v>
      </c>
    </row>
    <row r="125" spans="19:32" x14ac:dyDescent="0.25">
      <c r="S125" s="101" t="s">
        <v>102</v>
      </c>
      <c r="T125" s="112"/>
      <c r="U125" s="112"/>
      <c r="V125" s="112">
        <v>339</v>
      </c>
      <c r="W125" s="112">
        <v>337</v>
      </c>
      <c r="X125" s="112">
        <v>338</v>
      </c>
      <c r="Y125" s="112">
        <v>338</v>
      </c>
      <c r="Z125" s="112">
        <v>351</v>
      </c>
      <c r="AB125" s="109" t="str">
        <f>TEXT(Z125,"###,###")</f>
        <v>351</v>
      </c>
      <c r="AD125" s="127">
        <f>Z125/$Z$7*100</f>
        <v>21.841941505911635</v>
      </c>
    </row>
    <row r="127" spans="19:32" x14ac:dyDescent="0.25">
      <c r="S127" s="101" t="s">
        <v>103</v>
      </c>
      <c r="T127" s="112"/>
      <c r="U127" s="112"/>
      <c r="V127" s="112">
        <v>715</v>
      </c>
      <c r="W127" s="112">
        <v>739</v>
      </c>
      <c r="X127" s="112">
        <v>747</v>
      </c>
      <c r="Y127" s="112">
        <v>767</v>
      </c>
      <c r="Z127" s="112">
        <v>790</v>
      </c>
      <c r="AB127" s="109" t="str">
        <f>TEXT(Z127,"###,###")</f>
        <v>790</v>
      </c>
      <c r="AD127" s="127">
        <f>Z127/$Z$7*100</f>
        <v>49.159925326695706</v>
      </c>
    </row>
    <row r="128" spans="19:32" x14ac:dyDescent="0.25">
      <c r="S128" s="101" t="s">
        <v>104</v>
      </c>
      <c r="T128" s="112"/>
      <c r="U128" s="112"/>
      <c r="V128" s="112">
        <v>774</v>
      </c>
      <c r="W128" s="112">
        <v>760</v>
      </c>
      <c r="X128" s="112">
        <v>773</v>
      </c>
      <c r="Y128" s="112">
        <v>772</v>
      </c>
      <c r="Z128" s="112">
        <v>812</v>
      </c>
      <c r="AB128" s="109" t="str">
        <f>TEXT(Z128,"###,###")</f>
        <v>812</v>
      </c>
      <c r="AD128" s="127">
        <f>Z128/$Z$7*100</f>
        <v>50.528935905413817</v>
      </c>
    </row>
    <row r="130" spans="19:20" x14ac:dyDescent="0.25">
      <c r="S130" s="101" t="s">
        <v>280</v>
      </c>
      <c r="T130" s="127">
        <v>78.158058494088365</v>
      </c>
    </row>
    <row r="131" spans="19:20" x14ac:dyDescent="0.25">
      <c r="S131" s="101" t="s">
        <v>281</v>
      </c>
      <c r="T131" s="127">
        <v>13.56565028002489</v>
      </c>
    </row>
    <row r="132" spans="19:20" x14ac:dyDescent="0.25">
      <c r="S132" s="101" t="s">
        <v>282</v>
      </c>
      <c r="T132" s="127">
        <v>8.2762912258867445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51B5E9B-DE7A-4E0E-83DA-891E905669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1E501B0-FF25-46E1-B490-BE2091793A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9C20E5F-0F1E-49BB-9D10-8ED0B6F449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66374D3-FA9B-431D-A2B8-3CD47C0F4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DFD6F-E751-4279-94F6-89A58EB25871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171</v>
      </c>
      <c r="T1" s="99"/>
      <c r="U1" s="99"/>
      <c r="V1" s="99"/>
      <c r="W1" s="99"/>
      <c r="X1" s="99"/>
      <c r="Y1" s="100" t="s">
        <v>258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171</v>
      </c>
      <c r="Y3" s="105" t="s">
        <v>258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8.62 South Gippsland,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22186</v>
      </c>
      <c r="W4" s="108">
        <v>22598</v>
      </c>
      <c r="X4" s="108">
        <v>22596</v>
      </c>
      <c r="Y4" s="108">
        <v>23294</v>
      </c>
      <c r="Z4" s="108">
        <v>24830</v>
      </c>
      <c r="AB4" s="109" t="str">
        <f>TEXT(Z4,"###,###")</f>
        <v>24,830</v>
      </c>
      <c r="AD4" s="110">
        <f>Z4/Y4-1</f>
        <v>6.5939726968317958E-2</v>
      </c>
      <c r="AF4" s="110">
        <f>Z4/V4-1</f>
        <v>0.11917425403407544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11286</v>
      </c>
      <c r="W5" s="108">
        <v>11092</v>
      </c>
      <c r="X5" s="108">
        <v>11246</v>
      </c>
      <c r="Y5" s="108">
        <v>11380</v>
      </c>
      <c r="Z5" s="108">
        <v>11985</v>
      </c>
      <c r="AB5" s="109" t="str">
        <f>TEXT(Z5,"###,###")</f>
        <v>11,985</v>
      </c>
      <c r="AD5" s="110">
        <f t="shared" ref="AD5:AD9" si="0">Z5/Y5-1</f>
        <v>5.3163444639718893E-2</v>
      </c>
      <c r="AF5" s="110">
        <f t="shared" ref="AF5:AF9" si="1">Z5/V5-1</f>
        <v>6.1935140882509288E-2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10897</v>
      </c>
      <c r="W6" s="108">
        <v>11504</v>
      </c>
      <c r="X6" s="108">
        <v>11348</v>
      </c>
      <c r="Y6" s="108">
        <v>11896</v>
      </c>
      <c r="Z6" s="108">
        <v>12828</v>
      </c>
      <c r="AB6" s="109" t="str">
        <f>TEXT(Z6,"###,###")</f>
        <v>12,828</v>
      </c>
      <c r="AD6" s="110">
        <f t="shared" si="0"/>
        <v>7.8345662407532046E-2</v>
      </c>
      <c r="AF6" s="110">
        <f t="shared" si="1"/>
        <v>0.17720473524823355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15751</v>
      </c>
      <c r="W7" s="108">
        <v>15718</v>
      </c>
      <c r="X7" s="108">
        <v>16284</v>
      </c>
      <c r="Y7" s="108">
        <v>16487</v>
      </c>
      <c r="Z7" s="108">
        <v>16871</v>
      </c>
      <c r="AB7" s="109" t="str">
        <f>TEXT(Z7,"###,###")</f>
        <v>16,871</v>
      </c>
      <c r="AD7" s="110">
        <f t="shared" si="0"/>
        <v>2.3291077818887507E-2</v>
      </c>
      <c r="AF7" s="110">
        <f t="shared" si="1"/>
        <v>7.1106596406577349E-2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24,830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16,871</v>
      </c>
      <c r="P8" s="67"/>
      <c r="S8" s="107" t="s">
        <v>83</v>
      </c>
      <c r="T8" s="108"/>
      <c r="U8" s="108"/>
      <c r="V8" s="108">
        <v>37434.67</v>
      </c>
      <c r="W8" s="108">
        <v>35575</v>
      </c>
      <c r="X8" s="108">
        <v>38462.339999999997</v>
      </c>
      <c r="Y8" s="108">
        <v>39867.03</v>
      </c>
      <c r="Z8" s="108">
        <v>39999</v>
      </c>
      <c r="AB8" s="109" t="str">
        <f>TEXT(Z8,"$###,###")</f>
        <v>$39,999</v>
      </c>
      <c r="AD8" s="110">
        <f t="shared" si="0"/>
        <v>3.3102541122325135E-3</v>
      </c>
      <c r="AF8" s="110">
        <f t="shared" si="1"/>
        <v>6.8501472031141208E-2</v>
      </c>
    </row>
    <row r="9" spans="1:32" x14ac:dyDescent="0.25">
      <c r="A9" s="30" t="s">
        <v>14</v>
      </c>
      <c r="B9" s="71"/>
      <c r="C9" s="72"/>
      <c r="D9" s="73">
        <f>AD104</f>
        <v>69.395892066049143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50.577914764981323</v>
      </c>
      <c r="P9" s="74" t="s">
        <v>84</v>
      </c>
      <c r="S9" s="107" t="s">
        <v>7</v>
      </c>
      <c r="T9" s="108"/>
      <c r="U9" s="108"/>
      <c r="V9" s="108">
        <v>714221994</v>
      </c>
      <c r="W9" s="108">
        <v>737330586</v>
      </c>
      <c r="X9" s="108">
        <v>811317122</v>
      </c>
      <c r="Y9" s="108">
        <v>858369734</v>
      </c>
      <c r="Z9" s="108">
        <v>914923198</v>
      </c>
      <c r="AB9" s="109" t="str">
        <f>TEXT(Z9/1000000,"$#,###.0")&amp;" mil"</f>
        <v>$914.9 mil</v>
      </c>
      <c r="AD9" s="110">
        <f t="shared" si="0"/>
        <v>6.5884736798047516E-2</v>
      </c>
      <c r="AF9" s="110">
        <f t="shared" si="1"/>
        <v>0.28100675376289241</v>
      </c>
    </row>
    <row r="10" spans="1:32" x14ac:dyDescent="0.25">
      <c r="A10" s="30" t="s">
        <v>17</v>
      </c>
      <c r="B10" s="71"/>
      <c r="C10" s="72"/>
      <c r="D10" s="73">
        <f>AD105</f>
        <v>16.407571486105518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49.273901961946535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69.557228380060451</v>
      </c>
      <c r="P11" s="74" t="s">
        <v>84</v>
      </c>
      <c r="S11" s="107" t="s">
        <v>29</v>
      </c>
      <c r="T11" s="112"/>
      <c r="U11" s="112"/>
      <c r="V11" s="112">
        <v>17169</v>
      </c>
      <c r="W11" s="112">
        <v>17728</v>
      </c>
      <c r="X11" s="112">
        <v>17554</v>
      </c>
      <c r="Y11" s="112">
        <v>18242</v>
      </c>
      <c r="Z11" s="112">
        <v>19700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17.853120739730898</v>
      </c>
      <c r="P12" s="74" t="s">
        <v>84</v>
      </c>
      <c r="S12" s="107" t="s">
        <v>30</v>
      </c>
      <c r="T12" s="112"/>
      <c r="U12" s="112"/>
      <c r="V12" s="112">
        <v>5017</v>
      </c>
      <c r="W12" s="112">
        <v>4870</v>
      </c>
      <c r="X12" s="112">
        <v>5041</v>
      </c>
      <c r="Y12" s="112">
        <v>5052</v>
      </c>
      <c r="Z12" s="112">
        <v>5132</v>
      </c>
    </row>
    <row r="13" spans="1:32" ht="15" customHeight="1" x14ac:dyDescent="0.25">
      <c r="A13" s="30" t="s">
        <v>19</v>
      </c>
      <c r="B13" s="72"/>
      <c r="C13" s="72"/>
      <c r="D13" s="73">
        <f>AD108</f>
        <v>20.124848973016512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12.607432872977299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17.156665324204592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45.2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19.420056383407168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16.574782144762583</v>
      </c>
      <c r="P15" s="74" t="s">
        <v>84</v>
      </c>
      <c r="S15" s="115" t="s">
        <v>60</v>
      </c>
      <c r="T15" s="115"/>
      <c r="U15" s="116"/>
      <c r="V15" s="116">
        <v>1744</v>
      </c>
      <c r="W15" s="116">
        <v>1864</v>
      </c>
      <c r="X15" s="116">
        <v>1954</v>
      </c>
      <c r="Y15" s="112">
        <v>2033</v>
      </c>
      <c r="Z15" s="112">
        <v>2110</v>
      </c>
      <c r="AB15" s="117">
        <f t="shared" ref="AB15:AB34" si="2">IF(Z15="np",0,Z15/$Z$34)</f>
        <v>8.4957320019326779E-2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29.097865485300041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83.42521785523742</v>
      </c>
      <c r="P16" s="37" t="s">
        <v>84</v>
      </c>
      <c r="S16" s="115" t="s">
        <v>61</v>
      </c>
      <c r="T16" s="115"/>
      <c r="U16" s="116"/>
      <c r="V16" s="116">
        <v>124</v>
      </c>
      <c r="W16" s="116">
        <v>110</v>
      </c>
      <c r="X16" s="116">
        <v>119</v>
      </c>
      <c r="Y16" s="112">
        <v>108</v>
      </c>
      <c r="Z16" s="112">
        <v>109</v>
      </c>
      <c r="AB16" s="117">
        <f t="shared" si="2"/>
        <v>4.3887904654533738E-3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1873</v>
      </c>
      <c r="W17" s="116">
        <v>1526</v>
      </c>
      <c r="X17" s="116">
        <v>1429</v>
      </c>
      <c r="Y17" s="112">
        <v>1390</v>
      </c>
      <c r="Z17" s="112">
        <v>1431</v>
      </c>
      <c r="AB17" s="117">
        <f t="shared" si="2"/>
        <v>5.7617973908842005E-2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234</v>
      </c>
      <c r="W18" s="116">
        <v>219</v>
      </c>
      <c r="X18" s="116">
        <v>232</v>
      </c>
      <c r="Y18" s="112">
        <v>223</v>
      </c>
      <c r="Z18" s="112">
        <v>232</v>
      </c>
      <c r="AB18" s="117">
        <f t="shared" si="2"/>
        <v>9.3412787888548874E-3</v>
      </c>
    </row>
    <row r="19" spans="1:28" x14ac:dyDescent="0.25">
      <c r="A19" s="63" t="str">
        <f>$S$1&amp;" ("&amp;$V$2&amp;" to "&amp;$Z$2&amp;")"</f>
        <v>South Gippsland (2017-18 to 2021-22)</v>
      </c>
      <c r="B19" s="63"/>
      <c r="C19" s="63"/>
      <c r="D19" s="63"/>
      <c r="E19" s="63"/>
      <c r="F19" s="63"/>
      <c r="G19" s="63" t="str">
        <f>$S$1&amp;" ("&amp;$V$2&amp;" to "&amp;$Z$2&amp;")"</f>
        <v>South Gippsland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1781</v>
      </c>
      <c r="W19" s="116">
        <v>1815</v>
      </c>
      <c r="X19" s="116">
        <v>1846</v>
      </c>
      <c r="Y19" s="112">
        <v>1847</v>
      </c>
      <c r="Z19" s="112">
        <v>2008</v>
      </c>
      <c r="AB19" s="117">
        <f t="shared" si="2"/>
        <v>8.0850378482847485E-2</v>
      </c>
    </row>
    <row r="20" spans="1:28" x14ac:dyDescent="0.25">
      <c r="S20" s="115" t="s">
        <v>65</v>
      </c>
      <c r="T20" s="115"/>
      <c r="U20" s="116"/>
      <c r="V20" s="116">
        <v>660</v>
      </c>
      <c r="W20" s="116">
        <v>670</v>
      </c>
      <c r="X20" s="116">
        <v>734</v>
      </c>
      <c r="Y20" s="112">
        <v>764</v>
      </c>
      <c r="Z20" s="112">
        <v>692</v>
      </c>
      <c r="AB20" s="117">
        <f t="shared" si="2"/>
        <v>2.7862779835722339E-2</v>
      </c>
    </row>
    <row r="21" spans="1:28" x14ac:dyDescent="0.25">
      <c r="S21" s="115" t="s">
        <v>66</v>
      </c>
      <c r="T21" s="115"/>
      <c r="U21" s="116"/>
      <c r="V21" s="116">
        <v>1802</v>
      </c>
      <c r="W21" s="116">
        <v>1821</v>
      </c>
      <c r="X21" s="116">
        <v>1665</v>
      </c>
      <c r="Y21" s="112">
        <v>1825</v>
      </c>
      <c r="Z21" s="112">
        <v>1949</v>
      </c>
      <c r="AB21" s="117">
        <f t="shared" si="2"/>
        <v>7.8474794652923174E-2</v>
      </c>
    </row>
    <row r="22" spans="1:28" x14ac:dyDescent="0.25">
      <c r="S22" s="115" t="s">
        <v>67</v>
      </c>
      <c r="T22" s="115"/>
      <c r="U22" s="116"/>
      <c r="V22" s="116">
        <v>1189</v>
      </c>
      <c r="W22" s="116">
        <v>1178</v>
      </c>
      <c r="X22" s="116">
        <v>1330</v>
      </c>
      <c r="Y22" s="112">
        <v>1581</v>
      </c>
      <c r="Z22" s="112">
        <v>1816</v>
      </c>
      <c r="AB22" s="117">
        <f t="shared" si="2"/>
        <v>7.3119665002415846E-2</v>
      </c>
    </row>
    <row r="23" spans="1:28" x14ac:dyDescent="0.25">
      <c r="S23" s="115" t="s">
        <v>68</v>
      </c>
      <c r="T23" s="115"/>
      <c r="U23" s="116"/>
      <c r="V23" s="116">
        <v>765</v>
      </c>
      <c r="W23" s="116">
        <v>699</v>
      </c>
      <c r="X23" s="116">
        <v>698</v>
      </c>
      <c r="Y23" s="112">
        <v>746</v>
      </c>
      <c r="Z23" s="112">
        <v>842</v>
      </c>
      <c r="AB23" s="117">
        <f t="shared" si="2"/>
        <v>3.3902399742309554E-2</v>
      </c>
    </row>
    <row r="24" spans="1:28" x14ac:dyDescent="0.25">
      <c r="S24" s="115" t="s">
        <v>69</v>
      </c>
      <c r="T24" s="115"/>
      <c r="U24" s="116"/>
      <c r="V24" s="116">
        <v>137</v>
      </c>
      <c r="W24" s="116">
        <v>151</v>
      </c>
      <c r="X24" s="116">
        <v>161</v>
      </c>
      <c r="Y24" s="112">
        <v>163</v>
      </c>
      <c r="Z24" s="112">
        <v>168</v>
      </c>
      <c r="AB24" s="117">
        <f t="shared" si="2"/>
        <v>6.7643742953776773E-3</v>
      </c>
    </row>
    <row r="25" spans="1:28" x14ac:dyDescent="0.25">
      <c r="S25" s="115" t="s">
        <v>70</v>
      </c>
      <c r="T25" s="115"/>
      <c r="U25" s="116"/>
      <c r="V25" s="116">
        <v>617</v>
      </c>
      <c r="W25" s="116">
        <v>605</v>
      </c>
      <c r="X25" s="116">
        <v>659</v>
      </c>
      <c r="Y25" s="112">
        <v>662</v>
      </c>
      <c r="Z25" s="112">
        <v>728</v>
      </c>
      <c r="AB25" s="117">
        <f t="shared" si="2"/>
        <v>2.9312288613303268E-2</v>
      </c>
    </row>
    <row r="26" spans="1:28" x14ac:dyDescent="0.25">
      <c r="S26" s="115" t="s">
        <v>71</v>
      </c>
      <c r="T26" s="115"/>
      <c r="U26" s="116"/>
      <c r="V26" s="116">
        <v>314</v>
      </c>
      <c r="W26" s="116">
        <v>325</v>
      </c>
      <c r="X26" s="116">
        <v>352</v>
      </c>
      <c r="Y26" s="112">
        <v>387</v>
      </c>
      <c r="Z26" s="112">
        <v>398</v>
      </c>
      <c r="AB26" s="117">
        <f t="shared" si="2"/>
        <v>1.6025124818811402E-2</v>
      </c>
    </row>
    <row r="27" spans="1:28" x14ac:dyDescent="0.25">
      <c r="S27" s="115" t="s">
        <v>72</v>
      </c>
      <c r="T27" s="115"/>
      <c r="U27" s="116"/>
      <c r="V27" s="116">
        <v>928</v>
      </c>
      <c r="W27" s="116">
        <v>985</v>
      </c>
      <c r="X27" s="116">
        <v>1005</v>
      </c>
      <c r="Y27" s="112">
        <v>1093</v>
      </c>
      <c r="Z27" s="112">
        <v>1187</v>
      </c>
      <c r="AB27" s="117">
        <f t="shared" si="2"/>
        <v>4.7793525527460141E-2</v>
      </c>
    </row>
    <row r="28" spans="1:28" x14ac:dyDescent="0.25">
      <c r="S28" s="115" t="s">
        <v>73</v>
      </c>
      <c r="T28" s="115"/>
      <c r="U28" s="116"/>
      <c r="V28" s="116">
        <v>1202</v>
      </c>
      <c r="W28" s="116">
        <v>1504</v>
      </c>
      <c r="X28" s="116">
        <v>1501</v>
      </c>
      <c r="Y28" s="112">
        <v>1450</v>
      </c>
      <c r="Z28" s="112">
        <v>1553</v>
      </c>
      <c r="AB28" s="117">
        <f t="shared" si="2"/>
        <v>6.2530198099532933E-2</v>
      </c>
    </row>
    <row r="29" spans="1:28" x14ac:dyDescent="0.25">
      <c r="S29" s="115" t="s">
        <v>74</v>
      </c>
      <c r="T29" s="115"/>
      <c r="U29" s="116"/>
      <c r="V29" s="116">
        <v>817</v>
      </c>
      <c r="W29" s="116">
        <v>1746</v>
      </c>
      <c r="X29" s="116">
        <v>829</v>
      </c>
      <c r="Y29" s="112">
        <v>889</v>
      </c>
      <c r="Z29" s="112">
        <v>1068</v>
      </c>
      <c r="AB29" s="117">
        <f t="shared" si="2"/>
        <v>4.3002093734900951E-2</v>
      </c>
    </row>
    <row r="30" spans="1:28" x14ac:dyDescent="0.25">
      <c r="S30" s="115" t="s">
        <v>75</v>
      </c>
      <c r="T30" s="115"/>
      <c r="U30" s="116"/>
      <c r="V30" s="116">
        <v>1716</v>
      </c>
      <c r="W30" s="116">
        <v>1181</v>
      </c>
      <c r="X30" s="116">
        <v>1751</v>
      </c>
      <c r="Y30" s="112">
        <v>1683</v>
      </c>
      <c r="Z30" s="112">
        <v>1883</v>
      </c>
      <c r="AB30" s="117">
        <f t="shared" si="2"/>
        <v>7.5817361894024798E-2</v>
      </c>
    </row>
    <row r="31" spans="1:28" x14ac:dyDescent="0.25">
      <c r="S31" s="115" t="s">
        <v>76</v>
      </c>
      <c r="T31" s="115"/>
      <c r="U31" s="116"/>
      <c r="V31" s="116">
        <v>2252</v>
      </c>
      <c r="W31" s="116">
        <v>2508</v>
      </c>
      <c r="X31" s="116">
        <v>2577</v>
      </c>
      <c r="Y31" s="112">
        <v>2809</v>
      </c>
      <c r="Z31" s="112">
        <v>2986</v>
      </c>
      <c r="AB31" s="117">
        <f t="shared" si="2"/>
        <v>0.1202287002737961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418</v>
      </c>
      <c r="W32" s="116">
        <v>441</v>
      </c>
      <c r="X32" s="116">
        <v>477</v>
      </c>
      <c r="Y32" s="112">
        <v>483</v>
      </c>
      <c r="Z32" s="112">
        <v>549</v>
      </c>
      <c r="AB32" s="117">
        <f t="shared" si="2"/>
        <v>2.2105008858109197E-2</v>
      </c>
    </row>
    <row r="33" spans="19:32" x14ac:dyDescent="0.25">
      <c r="S33" s="115" t="s">
        <v>78</v>
      </c>
      <c r="T33" s="115"/>
      <c r="U33" s="116"/>
      <c r="V33" s="116">
        <v>755</v>
      </c>
      <c r="W33" s="116">
        <v>771</v>
      </c>
      <c r="X33" s="116">
        <v>765</v>
      </c>
      <c r="Y33" s="112">
        <v>864</v>
      </c>
      <c r="Z33" s="112">
        <v>963</v>
      </c>
      <c r="AB33" s="117">
        <f t="shared" si="2"/>
        <v>3.8774359800289905E-2</v>
      </c>
    </row>
    <row r="34" spans="19:32" x14ac:dyDescent="0.25">
      <c r="S34" s="118" t="s">
        <v>53</v>
      </c>
      <c r="T34" s="118"/>
      <c r="U34" s="119"/>
      <c r="V34" s="119">
        <v>22181</v>
      </c>
      <c r="W34" s="119">
        <v>22601</v>
      </c>
      <c r="X34" s="119">
        <v>22592</v>
      </c>
      <c r="Y34" s="120">
        <v>23294</v>
      </c>
      <c r="Z34" s="120">
        <v>24836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13512</v>
      </c>
      <c r="W37" s="112">
        <v>13099</v>
      </c>
      <c r="X37" s="112">
        <v>13854</v>
      </c>
      <c r="Y37" s="112">
        <v>13971</v>
      </c>
      <c r="Z37" s="112">
        <v>14073</v>
      </c>
      <c r="AB37" s="132">
        <f>Z37/Z40*100</f>
        <v>83.42521785523742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2233</v>
      </c>
      <c r="W38" s="112">
        <v>2612</v>
      </c>
      <c r="X38" s="112">
        <v>2431</v>
      </c>
      <c r="Y38" s="112">
        <v>2514</v>
      </c>
      <c r="Z38" s="112">
        <v>2796</v>
      </c>
      <c r="AB38" s="132">
        <f>Z38/Z40*100</f>
        <v>16.574782144762583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15745</v>
      </c>
      <c r="W40" s="112">
        <v>15711</v>
      </c>
      <c r="X40" s="112">
        <v>16285</v>
      </c>
      <c r="Y40" s="112">
        <v>16485</v>
      </c>
      <c r="Z40" s="112">
        <v>16869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5</v>
      </c>
      <c r="X44" s="112">
        <v>7</v>
      </c>
      <c r="Y44" s="112">
        <v>6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230</v>
      </c>
      <c r="W45" s="112">
        <v>254</v>
      </c>
      <c r="X45" s="112">
        <v>273</v>
      </c>
      <c r="Y45" s="112">
        <v>304</v>
      </c>
      <c r="Z45" s="112">
        <v>380</v>
      </c>
    </row>
    <row r="46" spans="19:32" x14ac:dyDescent="0.25">
      <c r="S46" s="115" t="s">
        <v>38</v>
      </c>
      <c r="T46" s="115"/>
      <c r="U46" s="112"/>
      <c r="V46" s="112">
        <v>607</v>
      </c>
      <c r="W46" s="112">
        <v>653</v>
      </c>
      <c r="X46" s="112">
        <v>588</v>
      </c>
      <c r="Y46" s="112">
        <v>677</v>
      </c>
      <c r="Z46" s="112">
        <v>689</v>
      </c>
    </row>
    <row r="47" spans="19:32" x14ac:dyDescent="0.25">
      <c r="S47" s="115" t="s">
        <v>39</v>
      </c>
      <c r="T47" s="115"/>
      <c r="U47" s="112"/>
      <c r="V47" s="112">
        <v>914</v>
      </c>
      <c r="W47" s="112">
        <v>860</v>
      </c>
      <c r="X47" s="112">
        <v>874</v>
      </c>
      <c r="Y47" s="112">
        <v>818</v>
      </c>
      <c r="Z47" s="112">
        <v>942</v>
      </c>
    </row>
    <row r="48" spans="19:32" x14ac:dyDescent="0.25">
      <c r="S48" s="115" t="s">
        <v>40</v>
      </c>
      <c r="T48" s="115"/>
      <c r="U48" s="112"/>
      <c r="V48" s="112">
        <v>943</v>
      </c>
      <c r="W48" s="112">
        <v>973</v>
      </c>
      <c r="X48" s="112">
        <v>965</v>
      </c>
      <c r="Y48" s="112">
        <v>963</v>
      </c>
      <c r="Z48" s="112">
        <v>1008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1015</v>
      </c>
      <c r="W49" s="112">
        <v>1014</v>
      </c>
      <c r="X49" s="112">
        <v>1005</v>
      </c>
      <c r="Y49" s="112">
        <v>972</v>
      </c>
      <c r="Z49" s="112">
        <v>1006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 Gippsland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909</v>
      </c>
      <c r="W50" s="112">
        <v>887</v>
      </c>
      <c r="X50" s="112">
        <v>927</v>
      </c>
      <c r="Y50" s="112">
        <v>1019</v>
      </c>
      <c r="Z50" s="112">
        <v>1077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958</v>
      </c>
      <c r="W51" s="112">
        <v>943</v>
      </c>
      <c r="X51" s="112">
        <v>917</v>
      </c>
      <c r="Y51" s="112">
        <v>937</v>
      </c>
      <c r="Z51" s="112">
        <v>950</v>
      </c>
    </row>
    <row r="52" spans="1:26" ht="15" customHeight="1" x14ac:dyDescent="0.25">
      <c r="S52" s="115" t="s">
        <v>44</v>
      </c>
      <c r="T52" s="115"/>
      <c r="U52" s="112"/>
      <c r="V52" s="112">
        <v>1128</v>
      </c>
      <c r="W52" s="112">
        <v>1076</v>
      </c>
      <c r="X52" s="112">
        <v>1094</v>
      </c>
      <c r="Y52" s="112">
        <v>1038</v>
      </c>
      <c r="Z52" s="112">
        <v>1026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1178</v>
      </c>
      <c r="W53" s="112">
        <v>1077</v>
      </c>
      <c r="X53" s="112">
        <v>1082</v>
      </c>
      <c r="Y53" s="112">
        <v>1134</v>
      </c>
      <c r="Z53" s="112">
        <v>1219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1187</v>
      </c>
      <c r="W54" s="112">
        <v>1140</v>
      </c>
      <c r="X54" s="112">
        <v>1174</v>
      </c>
      <c r="Y54" s="112">
        <v>1146</v>
      </c>
      <c r="Z54" s="112">
        <v>1148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1016</v>
      </c>
      <c r="W55" s="112">
        <v>1006</v>
      </c>
      <c r="X55" s="112">
        <v>1016</v>
      </c>
      <c r="Y55" s="112">
        <v>1010</v>
      </c>
      <c r="Z55" s="112">
        <v>1082</v>
      </c>
    </row>
    <row r="56" spans="1:26" ht="15" customHeight="1" x14ac:dyDescent="0.25">
      <c r="S56" s="115" t="s">
        <v>48</v>
      </c>
      <c r="T56" s="115"/>
      <c r="U56" s="112"/>
      <c r="V56" s="112">
        <v>620</v>
      </c>
      <c r="W56" s="112">
        <v>647</v>
      </c>
      <c r="X56" s="112">
        <v>685</v>
      </c>
      <c r="Y56" s="112">
        <v>713</v>
      </c>
      <c r="Z56" s="112">
        <v>731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317</v>
      </c>
      <c r="W57" s="112">
        <v>309</v>
      </c>
      <c r="X57" s="112">
        <v>343</v>
      </c>
      <c r="Y57" s="112">
        <v>343</v>
      </c>
      <c r="Z57" s="112">
        <v>382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131</v>
      </c>
      <c r="W58" s="112">
        <v>121</v>
      </c>
      <c r="X58" s="112">
        <v>154</v>
      </c>
      <c r="Y58" s="112">
        <v>177</v>
      </c>
      <c r="Z58" s="112">
        <v>199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78</v>
      </c>
      <c r="W59" s="112">
        <v>89</v>
      </c>
      <c r="X59" s="112">
        <v>95</v>
      </c>
      <c r="Y59" s="112">
        <v>77</v>
      </c>
      <c r="Z59" s="112">
        <v>75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48</v>
      </c>
      <c r="W60" s="112">
        <v>45</v>
      </c>
      <c r="X60" s="112">
        <v>43</v>
      </c>
      <c r="Y60" s="112">
        <v>46</v>
      </c>
      <c r="Z60" s="112">
        <v>56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11286</v>
      </c>
      <c r="W61" s="112">
        <v>11098</v>
      </c>
      <c r="X61" s="112">
        <v>11243</v>
      </c>
      <c r="Y61" s="112">
        <v>11380</v>
      </c>
      <c r="Z61" s="112">
        <v>11982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15</v>
      </c>
      <c r="X63" s="112">
        <v>5</v>
      </c>
      <c r="Y63" s="112">
        <v>10</v>
      </c>
      <c r="Z63" s="112">
        <v>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223</v>
      </c>
      <c r="W64" s="112">
        <v>294</v>
      </c>
      <c r="X64" s="112">
        <v>317</v>
      </c>
      <c r="Y64" s="112">
        <v>361</v>
      </c>
      <c r="Z64" s="112">
        <v>408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 Gippsland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652</v>
      </c>
      <c r="W65" s="112">
        <v>619</v>
      </c>
      <c r="X65" s="112">
        <v>603</v>
      </c>
      <c r="Y65" s="112">
        <v>719</v>
      </c>
      <c r="Z65" s="112">
        <v>909</v>
      </c>
    </row>
    <row r="66" spans="1:26" x14ac:dyDescent="0.25">
      <c r="S66" s="115" t="s">
        <v>39</v>
      </c>
      <c r="T66" s="115"/>
      <c r="U66" s="112"/>
      <c r="V66" s="112">
        <v>838</v>
      </c>
      <c r="W66" s="112">
        <v>915</v>
      </c>
      <c r="X66" s="112">
        <v>865</v>
      </c>
      <c r="Y66" s="112">
        <v>907</v>
      </c>
      <c r="Z66" s="112">
        <v>918</v>
      </c>
    </row>
    <row r="67" spans="1:26" x14ac:dyDescent="0.25">
      <c r="S67" s="115" t="s">
        <v>40</v>
      </c>
      <c r="T67" s="115"/>
      <c r="U67" s="112"/>
      <c r="V67" s="112">
        <v>971</v>
      </c>
      <c r="W67" s="112">
        <v>1075</v>
      </c>
      <c r="X67" s="112">
        <v>985</v>
      </c>
      <c r="Y67" s="112">
        <v>970</v>
      </c>
      <c r="Z67" s="112">
        <v>1033</v>
      </c>
    </row>
    <row r="68" spans="1:26" x14ac:dyDescent="0.25">
      <c r="S68" s="115" t="s">
        <v>41</v>
      </c>
      <c r="T68" s="115"/>
      <c r="U68" s="112"/>
      <c r="V68" s="112">
        <v>869</v>
      </c>
      <c r="W68" s="112">
        <v>898</v>
      </c>
      <c r="X68" s="112">
        <v>954</v>
      </c>
      <c r="Y68" s="112">
        <v>1003</v>
      </c>
      <c r="Z68" s="112">
        <v>1093</v>
      </c>
    </row>
    <row r="69" spans="1:26" x14ac:dyDescent="0.25">
      <c r="S69" s="115" t="s">
        <v>42</v>
      </c>
      <c r="T69" s="115"/>
      <c r="U69" s="112"/>
      <c r="V69" s="112">
        <v>844</v>
      </c>
      <c r="W69" s="112">
        <v>944</v>
      </c>
      <c r="X69" s="112">
        <v>959</v>
      </c>
      <c r="Y69" s="112">
        <v>1000</v>
      </c>
      <c r="Z69" s="112">
        <v>1130</v>
      </c>
    </row>
    <row r="70" spans="1:26" x14ac:dyDescent="0.25">
      <c r="S70" s="115" t="s">
        <v>43</v>
      </c>
      <c r="T70" s="115"/>
      <c r="U70" s="112"/>
      <c r="V70" s="112">
        <v>923</v>
      </c>
      <c r="W70" s="112">
        <v>978</v>
      </c>
      <c r="X70" s="112">
        <v>935</v>
      </c>
      <c r="Y70" s="112">
        <v>985</v>
      </c>
      <c r="Z70" s="112">
        <v>1052</v>
      </c>
    </row>
    <row r="71" spans="1:26" x14ac:dyDescent="0.25">
      <c r="S71" s="115" t="s">
        <v>44</v>
      </c>
      <c r="T71" s="115"/>
      <c r="U71" s="112"/>
      <c r="V71" s="112">
        <v>1316</v>
      </c>
      <c r="W71" s="112">
        <v>1294</v>
      </c>
      <c r="X71" s="112">
        <v>1212</v>
      </c>
      <c r="Y71" s="112">
        <v>1218</v>
      </c>
      <c r="Z71" s="112">
        <v>1271</v>
      </c>
    </row>
    <row r="72" spans="1:26" x14ac:dyDescent="0.25">
      <c r="S72" s="115" t="s">
        <v>45</v>
      </c>
      <c r="T72" s="115"/>
      <c r="U72" s="112"/>
      <c r="V72" s="112">
        <v>1137</v>
      </c>
      <c r="W72" s="112">
        <v>1250</v>
      </c>
      <c r="X72" s="112">
        <v>1251</v>
      </c>
      <c r="Y72" s="112">
        <v>1325</v>
      </c>
      <c r="Z72" s="112">
        <v>1424</v>
      </c>
    </row>
    <row r="73" spans="1:26" x14ac:dyDescent="0.25">
      <c r="S73" s="115" t="s">
        <v>46</v>
      </c>
      <c r="T73" s="115"/>
      <c r="U73" s="112"/>
      <c r="V73" s="112">
        <v>1216</v>
      </c>
      <c r="W73" s="112">
        <v>1237</v>
      </c>
      <c r="X73" s="112">
        <v>1214</v>
      </c>
      <c r="Y73" s="112">
        <v>1225</v>
      </c>
      <c r="Z73" s="112">
        <v>1267</v>
      </c>
    </row>
    <row r="74" spans="1:26" x14ac:dyDescent="0.25">
      <c r="S74" s="115" t="s">
        <v>47</v>
      </c>
      <c r="T74" s="115"/>
      <c r="U74" s="112"/>
      <c r="V74" s="112">
        <v>936</v>
      </c>
      <c r="W74" s="112">
        <v>1016</v>
      </c>
      <c r="X74" s="112">
        <v>1039</v>
      </c>
      <c r="Y74" s="112">
        <v>1100</v>
      </c>
      <c r="Z74" s="112">
        <v>1128</v>
      </c>
    </row>
    <row r="75" spans="1:26" x14ac:dyDescent="0.25">
      <c r="S75" s="115" t="s">
        <v>48</v>
      </c>
      <c r="T75" s="115"/>
      <c r="U75" s="112"/>
      <c r="V75" s="112">
        <v>505</v>
      </c>
      <c r="W75" s="112">
        <v>534</v>
      </c>
      <c r="X75" s="112">
        <v>543</v>
      </c>
      <c r="Y75" s="112">
        <v>589</v>
      </c>
      <c r="Z75" s="112">
        <v>670</v>
      </c>
    </row>
    <row r="76" spans="1:26" x14ac:dyDescent="0.25">
      <c r="S76" s="115" t="s">
        <v>49</v>
      </c>
      <c r="T76" s="115"/>
      <c r="U76" s="112"/>
      <c r="V76" s="112">
        <v>222</v>
      </c>
      <c r="W76" s="112">
        <v>218</v>
      </c>
      <c r="X76" s="112">
        <v>254</v>
      </c>
      <c r="Y76" s="112">
        <v>254</v>
      </c>
      <c r="Z76" s="112">
        <v>285</v>
      </c>
    </row>
    <row r="77" spans="1:26" x14ac:dyDescent="0.25">
      <c r="S77" s="115" t="s">
        <v>50</v>
      </c>
      <c r="T77" s="115"/>
      <c r="U77" s="112"/>
      <c r="V77" s="112">
        <v>118</v>
      </c>
      <c r="W77" s="112">
        <v>114</v>
      </c>
      <c r="X77" s="112">
        <v>107</v>
      </c>
      <c r="Y77" s="112">
        <v>118</v>
      </c>
      <c r="Z77" s="112">
        <v>121</v>
      </c>
    </row>
    <row r="78" spans="1:26" x14ac:dyDescent="0.25">
      <c r="S78" s="115" t="s">
        <v>51</v>
      </c>
      <c r="T78" s="115"/>
      <c r="U78" s="112"/>
      <c r="V78" s="112">
        <v>59</v>
      </c>
      <c r="W78" s="112">
        <v>61</v>
      </c>
      <c r="X78" s="112">
        <v>62</v>
      </c>
      <c r="Y78" s="112">
        <v>64</v>
      </c>
      <c r="Z78" s="112">
        <v>71</v>
      </c>
    </row>
    <row r="79" spans="1:26" x14ac:dyDescent="0.25">
      <c r="S79" s="115" t="s">
        <v>52</v>
      </c>
      <c r="T79" s="115"/>
      <c r="U79" s="112"/>
      <c r="V79" s="112">
        <v>54</v>
      </c>
      <c r="W79" s="112">
        <v>39</v>
      </c>
      <c r="X79" s="112">
        <v>49</v>
      </c>
      <c r="Y79" s="112">
        <v>48</v>
      </c>
      <c r="Z79" s="112">
        <v>48</v>
      </c>
    </row>
    <row r="80" spans="1:26" x14ac:dyDescent="0.25">
      <c r="S80" s="118" t="s">
        <v>53</v>
      </c>
      <c r="T80" s="118"/>
      <c r="U80" s="112"/>
      <c r="V80" s="112">
        <v>10895</v>
      </c>
      <c r="W80" s="112">
        <v>11503</v>
      </c>
      <c r="X80" s="112">
        <v>11353</v>
      </c>
      <c r="Y80" s="112">
        <v>11896</v>
      </c>
      <c r="Z80" s="112">
        <v>12829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South Gippsland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738</v>
      </c>
      <c r="W83" s="112">
        <v>758</v>
      </c>
      <c r="X83" s="112">
        <v>806</v>
      </c>
      <c r="Y83" s="112">
        <v>796</v>
      </c>
      <c r="Z83" s="112">
        <v>815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664</v>
      </c>
      <c r="W84" s="112">
        <v>685</v>
      </c>
      <c r="X84" s="112">
        <v>695</v>
      </c>
      <c r="Y84" s="112">
        <v>676</v>
      </c>
      <c r="Z84" s="112">
        <v>728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1371</v>
      </c>
      <c r="W85" s="112">
        <v>1384</v>
      </c>
      <c r="X85" s="112">
        <v>1405</v>
      </c>
      <c r="Y85" s="112">
        <v>1442</v>
      </c>
      <c r="Z85" s="112">
        <v>1478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24,830</v>
      </c>
      <c r="D86" s="96">
        <f t="shared" ref="D86:D91" si="4">AD4</f>
        <v>6.5939726968317958E-2</v>
      </c>
      <c r="E86" s="97">
        <f t="shared" ref="E86:E91" si="5">AD4</f>
        <v>6.5939726968317958E-2</v>
      </c>
      <c r="F86" s="96">
        <f t="shared" ref="F86:F91" si="6">AF4</f>
        <v>0.11917425403407544</v>
      </c>
      <c r="G86" s="97">
        <f t="shared" ref="G86:G91" si="7">AF4</f>
        <v>0.11917425403407544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320</v>
      </c>
      <c r="W86" s="112">
        <v>354</v>
      </c>
      <c r="X86" s="112">
        <v>356</v>
      </c>
      <c r="Y86" s="112">
        <v>365</v>
      </c>
      <c r="Z86" s="112">
        <v>396</v>
      </c>
    </row>
    <row r="87" spans="1:30" ht="15" customHeight="1" x14ac:dyDescent="0.25">
      <c r="A87" s="98" t="s">
        <v>4</v>
      </c>
      <c r="B87" s="49"/>
      <c r="C87" s="57" t="str">
        <f t="shared" si="3"/>
        <v>11,985</v>
      </c>
      <c r="D87" s="96">
        <f t="shared" si="4"/>
        <v>5.3163444639718893E-2</v>
      </c>
      <c r="E87" s="97">
        <f t="shared" si="5"/>
        <v>5.3163444639718893E-2</v>
      </c>
      <c r="F87" s="96">
        <f t="shared" si="6"/>
        <v>6.1935140882509288E-2</v>
      </c>
      <c r="G87" s="97">
        <f t="shared" si="7"/>
        <v>6.1935140882509288E-2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202</v>
      </c>
      <c r="W87" s="112">
        <v>195</v>
      </c>
      <c r="X87" s="112">
        <v>204</v>
      </c>
      <c r="Y87" s="112">
        <v>209</v>
      </c>
      <c r="Z87" s="112">
        <v>216</v>
      </c>
    </row>
    <row r="88" spans="1:30" ht="15" customHeight="1" x14ac:dyDescent="0.25">
      <c r="A88" s="98" t="s">
        <v>5</v>
      </c>
      <c r="B88" s="49"/>
      <c r="C88" s="57" t="str">
        <f t="shared" si="3"/>
        <v>12,828</v>
      </c>
      <c r="D88" s="96">
        <f t="shared" si="4"/>
        <v>7.8345662407532046E-2</v>
      </c>
      <c r="E88" s="97">
        <f t="shared" si="5"/>
        <v>7.8345662407532046E-2</v>
      </c>
      <c r="F88" s="96">
        <f t="shared" si="6"/>
        <v>0.17720473524823355</v>
      </c>
      <c r="G88" s="97">
        <f t="shared" si="7"/>
        <v>0.17720473524823355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343</v>
      </c>
      <c r="W88" s="112">
        <v>355</v>
      </c>
      <c r="X88" s="112">
        <v>370</v>
      </c>
      <c r="Y88" s="112">
        <v>379</v>
      </c>
      <c r="Z88" s="112">
        <v>376</v>
      </c>
    </row>
    <row r="89" spans="1:30" ht="15" customHeight="1" x14ac:dyDescent="0.25">
      <c r="A89" s="49" t="s">
        <v>6</v>
      </c>
      <c r="B89" s="49"/>
      <c r="C89" s="57" t="str">
        <f t="shared" si="3"/>
        <v>16,871</v>
      </c>
      <c r="D89" s="96">
        <f t="shared" si="4"/>
        <v>2.3291077818887507E-2</v>
      </c>
      <c r="E89" s="97">
        <f t="shared" si="5"/>
        <v>2.3291077818887507E-2</v>
      </c>
      <c r="F89" s="96">
        <f t="shared" si="6"/>
        <v>7.1106596406577349E-2</v>
      </c>
      <c r="G89" s="97">
        <f t="shared" si="7"/>
        <v>7.1106596406577349E-2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813</v>
      </c>
      <c r="W89" s="112">
        <v>793</v>
      </c>
      <c r="X89" s="112">
        <v>827</v>
      </c>
      <c r="Y89" s="112">
        <v>801</v>
      </c>
      <c r="Z89" s="112">
        <v>817</v>
      </c>
    </row>
    <row r="90" spans="1:30" ht="15" customHeight="1" x14ac:dyDescent="0.25">
      <c r="A90" s="49" t="s">
        <v>96</v>
      </c>
      <c r="B90" s="49"/>
      <c r="C90" s="57" t="str">
        <f t="shared" si="3"/>
        <v>$39,999</v>
      </c>
      <c r="D90" s="96">
        <f t="shared" si="4"/>
        <v>3.3102541122325135E-3</v>
      </c>
      <c r="E90" s="97">
        <f t="shared" si="5"/>
        <v>3.3102541122325135E-3</v>
      </c>
      <c r="F90" s="96">
        <f t="shared" si="6"/>
        <v>6.8501472031141208E-2</v>
      </c>
      <c r="G90" s="97">
        <f t="shared" si="7"/>
        <v>6.8501472031141208E-2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1018</v>
      </c>
      <c r="W90" s="112">
        <v>1033</v>
      </c>
      <c r="X90" s="112">
        <v>1099</v>
      </c>
      <c r="Y90" s="112">
        <v>1101</v>
      </c>
      <c r="Z90" s="112">
        <v>1113</v>
      </c>
    </row>
    <row r="91" spans="1:30" ht="15" customHeight="1" x14ac:dyDescent="0.25">
      <c r="A91" s="49" t="s">
        <v>7</v>
      </c>
      <c r="B91" s="49"/>
      <c r="C91" s="57" t="str">
        <f t="shared" si="3"/>
        <v>$914.9 mil</v>
      </c>
      <c r="D91" s="96">
        <f t="shared" si="4"/>
        <v>6.5884736798047516E-2</v>
      </c>
      <c r="E91" s="97">
        <f t="shared" si="5"/>
        <v>6.5884736798047516E-2</v>
      </c>
      <c r="F91" s="96">
        <f t="shared" si="6"/>
        <v>0.28100675376289241</v>
      </c>
      <c r="G91" s="97">
        <f t="shared" si="7"/>
        <v>0.28100675376289241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8163</v>
      </c>
      <c r="W91" s="112">
        <v>8052</v>
      </c>
      <c r="X91" s="112">
        <v>8349</v>
      </c>
      <c r="Y91" s="112">
        <v>8360</v>
      </c>
      <c r="Z91" s="112">
        <v>8539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539</v>
      </c>
      <c r="W93" s="112">
        <v>554</v>
      </c>
      <c r="X93" s="112">
        <v>587</v>
      </c>
      <c r="Y93" s="112">
        <v>641</v>
      </c>
      <c r="Z93" s="112">
        <v>645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1350</v>
      </c>
      <c r="W94" s="112">
        <v>1394</v>
      </c>
      <c r="X94" s="112">
        <v>1427</v>
      </c>
      <c r="Y94" s="112">
        <v>1471</v>
      </c>
      <c r="Z94" s="112">
        <v>1518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287</v>
      </c>
      <c r="W95" s="112">
        <v>307</v>
      </c>
      <c r="X95" s="112">
        <v>329</v>
      </c>
      <c r="Y95" s="112">
        <v>329</v>
      </c>
      <c r="Z95" s="112">
        <v>328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1038</v>
      </c>
      <c r="W96" s="112">
        <v>1109</v>
      </c>
      <c r="X96" s="112">
        <v>1159</v>
      </c>
      <c r="Y96" s="112">
        <v>1181</v>
      </c>
      <c r="Z96" s="112">
        <v>1212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1021</v>
      </c>
      <c r="W97" s="112">
        <v>1053</v>
      </c>
      <c r="X97" s="112">
        <v>1040</v>
      </c>
      <c r="Y97" s="112">
        <v>1057</v>
      </c>
      <c r="Z97" s="112">
        <v>1136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783</v>
      </c>
      <c r="W98" s="112">
        <v>775</v>
      </c>
      <c r="X98" s="112">
        <v>778</v>
      </c>
      <c r="Y98" s="112">
        <v>784</v>
      </c>
      <c r="Z98" s="112">
        <v>802</v>
      </c>
    </row>
    <row r="99" spans="1:32" ht="15" customHeight="1" x14ac:dyDescent="0.25">
      <c r="S99" s="115" t="s">
        <v>197</v>
      </c>
      <c r="T99" s="115"/>
      <c r="U99" s="112"/>
      <c r="V99" s="112">
        <v>54</v>
      </c>
      <c r="W99" s="112">
        <v>54</v>
      </c>
      <c r="X99" s="112">
        <v>49</v>
      </c>
      <c r="Y99" s="112">
        <v>48</v>
      </c>
      <c r="Z99" s="112">
        <v>58</v>
      </c>
    </row>
    <row r="100" spans="1:32" ht="15" customHeight="1" x14ac:dyDescent="0.25">
      <c r="S100" s="115" t="s">
        <v>58</v>
      </c>
      <c r="T100" s="115"/>
      <c r="U100" s="112"/>
      <c r="V100" s="112">
        <v>585</v>
      </c>
      <c r="W100" s="112">
        <v>574</v>
      </c>
      <c r="X100" s="112">
        <v>619</v>
      </c>
      <c r="Y100" s="112">
        <v>631</v>
      </c>
      <c r="Z100" s="112">
        <v>665</v>
      </c>
    </row>
    <row r="101" spans="1:32" x14ac:dyDescent="0.25">
      <c r="A101" s="18"/>
      <c r="S101" s="118" t="s">
        <v>53</v>
      </c>
      <c r="T101" s="118"/>
      <c r="U101" s="112"/>
      <c r="V101" s="112">
        <v>7588</v>
      </c>
      <c r="W101" s="112">
        <v>7661</v>
      </c>
      <c r="X101" s="112">
        <v>7934</v>
      </c>
      <c r="Y101" s="112">
        <v>8111</v>
      </c>
      <c r="Z101" s="112">
        <v>8316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14696</v>
      </c>
      <c r="W104" s="112">
        <v>15112</v>
      </c>
      <c r="X104" s="112">
        <v>15607</v>
      </c>
      <c r="Y104" s="112">
        <v>15918</v>
      </c>
      <c r="Z104" s="112">
        <v>17231</v>
      </c>
      <c r="AB104" s="109" t="str">
        <f>TEXT(Z104,"###,###")</f>
        <v>17,231</v>
      </c>
      <c r="AD104" s="130">
        <f>Z104/($Z$4)*100</f>
        <v>69.395892066049143</v>
      </c>
      <c r="AF104" s="109"/>
    </row>
    <row r="105" spans="1:32" x14ac:dyDescent="0.25">
      <c r="S105" s="115" t="s">
        <v>17</v>
      </c>
      <c r="T105" s="115"/>
      <c r="U105" s="112"/>
      <c r="V105" s="112">
        <v>3587</v>
      </c>
      <c r="W105" s="112">
        <v>4066</v>
      </c>
      <c r="X105" s="112">
        <v>3759</v>
      </c>
      <c r="Y105" s="112">
        <v>3770</v>
      </c>
      <c r="Z105" s="112">
        <v>4074</v>
      </c>
      <c r="AB105" s="109" t="str">
        <f>TEXT(Z105,"###,###")</f>
        <v>4,074</v>
      </c>
      <c r="AD105" s="130">
        <f>Z105/($Z$4)*100</f>
        <v>16.407571486105518</v>
      </c>
      <c r="AF105" s="109"/>
    </row>
    <row r="106" spans="1:32" x14ac:dyDescent="0.25">
      <c r="S106" s="118" t="s">
        <v>53</v>
      </c>
      <c r="T106" s="118"/>
      <c r="U106" s="120"/>
      <c r="V106" s="120">
        <v>18283</v>
      </c>
      <c r="W106" s="120">
        <v>19178</v>
      </c>
      <c r="X106" s="120">
        <v>19366</v>
      </c>
      <c r="Y106" s="120">
        <v>19688</v>
      </c>
      <c r="Z106" s="120">
        <v>21305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4590</v>
      </c>
      <c r="W108" s="112">
        <v>4553</v>
      </c>
      <c r="X108" s="112">
        <v>4437</v>
      </c>
      <c r="Y108" s="112">
        <v>4781</v>
      </c>
      <c r="Z108" s="112">
        <v>4997</v>
      </c>
      <c r="AB108" s="109" t="str">
        <f>TEXT(Z108,"###,###")</f>
        <v>4,997</v>
      </c>
      <c r="AD108" s="130">
        <f>Z108/($Z$4)*100</f>
        <v>20.124848973016512</v>
      </c>
      <c r="AF108" s="109"/>
    </row>
    <row r="109" spans="1:32" x14ac:dyDescent="0.25">
      <c r="S109" s="115" t="s">
        <v>20</v>
      </c>
      <c r="T109" s="115"/>
      <c r="U109" s="112"/>
      <c r="V109" s="112">
        <v>3402</v>
      </c>
      <c r="W109" s="112">
        <v>3556</v>
      </c>
      <c r="X109" s="112">
        <v>3570</v>
      </c>
      <c r="Y109" s="112">
        <v>3840</v>
      </c>
      <c r="Z109" s="112">
        <v>4260</v>
      </c>
      <c r="AB109" s="109" t="str">
        <f>TEXT(Z109,"###,###")</f>
        <v>4,260</v>
      </c>
      <c r="AD109" s="130">
        <f>Z109/($Z$4)*100</f>
        <v>17.156665324204592</v>
      </c>
      <c r="AF109" s="109"/>
    </row>
    <row r="110" spans="1:32" x14ac:dyDescent="0.25">
      <c r="S110" s="115" t="s">
        <v>21</v>
      </c>
      <c r="T110" s="115"/>
      <c r="U110" s="112"/>
      <c r="V110" s="112">
        <v>4154</v>
      </c>
      <c r="W110" s="112">
        <v>4264</v>
      </c>
      <c r="X110" s="112">
        <v>4442</v>
      </c>
      <c r="Y110" s="112">
        <v>4559</v>
      </c>
      <c r="Z110" s="112">
        <v>4822</v>
      </c>
      <c r="AB110" s="109" t="str">
        <f>TEXT(Z110,"###,###")</f>
        <v>4,822</v>
      </c>
      <c r="AD110" s="130">
        <f>Z110/($Z$4)*100</f>
        <v>19.420056383407168</v>
      </c>
      <c r="AF110" s="109"/>
    </row>
    <row r="111" spans="1:32" x14ac:dyDescent="0.25">
      <c r="S111" s="115" t="s">
        <v>22</v>
      </c>
      <c r="T111" s="115"/>
      <c r="U111" s="112"/>
      <c r="V111" s="112">
        <v>6078</v>
      </c>
      <c r="W111" s="112">
        <v>6579</v>
      </c>
      <c r="X111" s="112">
        <v>6347</v>
      </c>
      <c r="Y111" s="112">
        <v>6508</v>
      </c>
      <c r="Z111" s="112">
        <v>7225</v>
      </c>
      <c r="AB111" s="109" t="str">
        <f>TEXT(Z111,"###,###")</f>
        <v>7,225</v>
      </c>
      <c r="AD111" s="130">
        <f>Z111/($Z$4)*100</f>
        <v>29.097865485300041</v>
      </c>
      <c r="AF111" s="109"/>
    </row>
    <row r="112" spans="1:32" x14ac:dyDescent="0.25">
      <c r="S112" s="118" t="s">
        <v>53</v>
      </c>
      <c r="T112" s="118"/>
      <c r="U112" s="112"/>
      <c r="V112" s="112">
        <v>22183</v>
      </c>
      <c r="W112" s="112">
        <v>22599</v>
      </c>
      <c r="X112" s="112">
        <v>22592</v>
      </c>
      <c r="Y112" s="112">
        <v>23294</v>
      </c>
      <c r="Z112" s="112">
        <v>24831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45.12</v>
      </c>
      <c r="W118" s="131">
        <v>44.89</v>
      </c>
      <c r="X118" s="131">
        <v>45.18</v>
      </c>
      <c r="Y118" s="131">
        <v>45.25</v>
      </c>
      <c r="Z118" s="131">
        <v>45.18</v>
      </c>
      <c r="AB118" s="109" t="str">
        <f>TEXT(Z118,"##.0")</f>
        <v>45.2</v>
      </c>
    </row>
    <row r="120" spans="19:32" x14ac:dyDescent="0.25">
      <c r="S120" s="101" t="s">
        <v>98</v>
      </c>
      <c r="T120" s="112"/>
      <c r="U120" s="112"/>
      <c r="V120" s="112">
        <v>10730</v>
      </c>
      <c r="W120" s="112">
        <v>10841</v>
      </c>
      <c r="X120" s="112">
        <v>11249</v>
      </c>
      <c r="Y120" s="112">
        <v>11437</v>
      </c>
      <c r="Z120" s="112">
        <v>11735</v>
      </c>
      <c r="AB120" s="109" t="str">
        <f>TEXT(Z120,"###,###")</f>
        <v>11,735</v>
      </c>
    </row>
    <row r="121" spans="19:32" x14ac:dyDescent="0.25">
      <c r="S121" s="101" t="s">
        <v>99</v>
      </c>
      <c r="T121" s="112"/>
      <c r="U121" s="112"/>
      <c r="V121" s="112">
        <v>3136</v>
      </c>
      <c r="W121" s="112">
        <v>2877</v>
      </c>
      <c r="X121" s="112">
        <v>3019</v>
      </c>
      <c r="Y121" s="112">
        <v>3080</v>
      </c>
      <c r="Z121" s="112">
        <v>3012</v>
      </c>
      <c r="AB121" s="109" t="str">
        <f>TEXT(Z121,"###,###")</f>
        <v>3,012</v>
      </c>
    </row>
    <row r="122" spans="19:32" x14ac:dyDescent="0.25">
      <c r="S122" s="101" t="s">
        <v>100</v>
      </c>
      <c r="T122" s="112"/>
      <c r="U122" s="112"/>
      <c r="V122" s="112">
        <v>1883</v>
      </c>
      <c r="W122" s="112">
        <v>1992</v>
      </c>
      <c r="X122" s="112">
        <v>2016</v>
      </c>
      <c r="Y122" s="112">
        <v>1973</v>
      </c>
      <c r="Z122" s="112">
        <v>2127</v>
      </c>
      <c r="AB122" s="109" t="str">
        <f>TEXT(Z122,"###,###")</f>
        <v>2,127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12613</v>
      </c>
      <c r="W124" s="112">
        <v>12833</v>
      </c>
      <c r="X124" s="112">
        <v>13265</v>
      </c>
      <c r="Y124" s="112">
        <v>13410</v>
      </c>
      <c r="Z124" s="112">
        <v>13862</v>
      </c>
      <c r="AB124" s="109" t="str">
        <f>TEXT(Z124,"###,###")</f>
        <v>13,862</v>
      </c>
      <c r="AD124" s="127">
        <f>Z124/$Z$7*100</f>
        <v>82.16466125303775</v>
      </c>
    </row>
    <row r="125" spans="19:32" x14ac:dyDescent="0.25">
      <c r="S125" s="101" t="s">
        <v>102</v>
      </c>
      <c r="T125" s="112"/>
      <c r="U125" s="112"/>
      <c r="V125" s="112">
        <v>5019</v>
      </c>
      <c r="W125" s="112">
        <v>4869</v>
      </c>
      <c r="X125" s="112">
        <v>5035</v>
      </c>
      <c r="Y125" s="112">
        <v>5053</v>
      </c>
      <c r="Z125" s="112">
        <v>5139</v>
      </c>
      <c r="AB125" s="109" t="str">
        <f>TEXT(Z125,"###,###")</f>
        <v>5,139</v>
      </c>
      <c r="AD125" s="127">
        <f>Z125/$Z$7*100</f>
        <v>30.460553612708196</v>
      </c>
    </row>
    <row r="127" spans="19:32" x14ac:dyDescent="0.25">
      <c r="S127" s="101" t="s">
        <v>103</v>
      </c>
      <c r="T127" s="112"/>
      <c r="U127" s="112"/>
      <c r="V127" s="112">
        <v>8160</v>
      </c>
      <c r="W127" s="112">
        <v>8051</v>
      </c>
      <c r="X127" s="112">
        <v>8348</v>
      </c>
      <c r="Y127" s="112">
        <v>8358</v>
      </c>
      <c r="Z127" s="112">
        <v>8533</v>
      </c>
      <c r="AB127" s="109" t="str">
        <f>TEXT(Z127,"###,###")</f>
        <v>8,533</v>
      </c>
      <c r="AD127" s="127">
        <f>Z127/$Z$7*100</f>
        <v>50.577914764981323</v>
      </c>
    </row>
    <row r="128" spans="19:32" x14ac:dyDescent="0.25">
      <c r="S128" s="101" t="s">
        <v>104</v>
      </c>
      <c r="T128" s="112"/>
      <c r="U128" s="112"/>
      <c r="V128" s="112">
        <v>7589</v>
      </c>
      <c r="W128" s="112">
        <v>7659</v>
      </c>
      <c r="X128" s="112">
        <v>7931</v>
      </c>
      <c r="Y128" s="112">
        <v>8112</v>
      </c>
      <c r="Z128" s="112">
        <v>8313</v>
      </c>
      <c r="AB128" s="109" t="str">
        <f>TEXT(Z128,"###,###")</f>
        <v>8,313</v>
      </c>
      <c r="AD128" s="127">
        <f>Z128/$Z$7*100</f>
        <v>49.273901961946535</v>
      </c>
    </row>
    <row r="130" spans="19:20" x14ac:dyDescent="0.25">
      <c r="S130" s="101" t="s">
        <v>280</v>
      </c>
      <c r="T130" s="127">
        <v>69.557228380060451</v>
      </c>
    </row>
    <row r="131" spans="19:20" x14ac:dyDescent="0.25">
      <c r="S131" s="101" t="s">
        <v>281</v>
      </c>
      <c r="T131" s="127">
        <v>17.853120739730898</v>
      </c>
    </row>
    <row r="132" spans="19:20" x14ac:dyDescent="0.25">
      <c r="S132" s="101" t="s">
        <v>282</v>
      </c>
      <c r="T132" s="127">
        <v>12.607432872977299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676F94-D381-4E39-B3B7-497D960386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A9F507-7402-41C6-94BF-C3DF340A7F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0E93617-3B4C-4AAA-A88F-0A5FFD12A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055AB64-DE0B-4BAB-A652-683095CFC4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FC23-E352-4271-9A7C-5FF8597A5A0A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172</v>
      </c>
      <c r="T1" s="99"/>
      <c r="U1" s="99"/>
      <c r="V1" s="99"/>
      <c r="W1" s="99"/>
      <c r="X1" s="99"/>
      <c r="Y1" s="100" t="s">
        <v>259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172</v>
      </c>
      <c r="Y3" s="105" t="s">
        <v>259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8.63 Southern Grampians,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14480</v>
      </c>
      <c r="W4" s="108">
        <v>14290</v>
      </c>
      <c r="X4" s="108">
        <v>14688</v>
      </c>
      <c r="Y4" s="108">
        <v>14864</v>
      </c>
      <c r="Z4" s="108">
        <v>15279</v>
      </c>
      <c r="AB4" s="109" t="str">
        <f>TEXT(Z4,"###,###")</f>
        <v>15,279</v>
      </c>
      <c r="AD4" s="110">
        <f>Z4/Y4-1</f>
        <v>2.7919806243272394E-2</v>
      </c>
      <c r="AF4" s="110">
        <f>Z4/V4-1</f>
        <v>5.5179558011049679E-2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7521</v>
      </c>
      <c r="W5" s="108">
        <v>7305</v>
      </c>
      <c r="X5" s="108">
        <v>7579</v>
      </c>
      <c r="Y5" s="108">
        <v>7641</v>
      </c>
      <c r="Z5" s="108">
        <v>7679</v>
      </c>
      <c r="AB5" s="109" t="str">
        <f>TEXT(Z5,"###,###")</f>
        <v>7,679</v>
      </c>
      <c r="AD5" s="110">
        <f t="shared" ref="AD5:AD9" si="0">Z5/Y5-1</f>
        <v>4.9731710509095528E-3</v>
      </c>
      <c r="AF5" s="110">
        <f t="shared" ref="AF5:AF9" si="1">Z5/V5-1</f>
        <v>2.100784470150252E-2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6965</v>
      </c>
      <c r="W6" s="108">
        <v>6988</v>
      </c>
      <c r="X6" s="108">
        <v>7113</v>
      </c>
      <c r="Y6" s="108">
        <v>7212</v>
      </c>
      <c r="Z6" s="108">
        <v>7594</v>
      </c>
      <c r="AB6" s="109" t="str">
        <f>TEXT(Z6,"###,###")</f>
        <v>7,594</v>
      </c>
      <c r="AD6" s="110">
        <f t="shared" si="0"/>
        <v>5.2967276760953919E-2</v>
      </c>
      <c r="AF6" s="110">
        <f t="shared" si="1"/>
        <v>9.0308686288585793E-2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9139</v>
      </c>
      <c r="W7" s="108">
        <v>8968</v>
      </c>
      <c r="X7" s="108">
        <v>9350</v>
      </c>
      <c r="Y7" s="108">
        <v>9354</v>
      </c>
      <c r="Z7" s="108">
        <v>9470</v>
      </c>
      <c r="AB7" s="109" t="str">
        <f>TEXT(Z7,"###,###")</f>
        <v>9,470</v>
      </c>
      <c r="AD7" s="110">
        <f t="shared" si="0"/>
        <v>1.2401111823818756E-2</v>
      </c>
      <c r="AF7" s="110">
        <f t="shared" si="1"/>
        <v>3.6218404639457358E-2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15,279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9,470</v>
      </c>
      <c r="P8" s="67"/>
      <c r="S8" s="107" t="s">
        <v>83</v>
      </c>
      <c r="T8" s="108"/>
      <c r="U8" s="108"/>
      <c r="V8" s="108">
        <v>28672.78</v>
      </c>
      <c r="W8" s="108">
        <v>29955.83</v>
      </c>
      <c r="X8" s="108">
        <v>27926.93</v>
      </c>
      <c r="Y8" s="108">
        <v>31156.17</v>
      </c>
      <c r="Z8" s="108">
        <v>32294</v>
      </c>
      <c r="AB8" s="109" t="str">
        <f>TEXT(Z8,"$###,###")</f>
        <v>$32,294</v>
      </c>
      <c r="AD8" s="110">
        <f t="shared" si="0"/>
        <v>3.6520214134150741E-2</v>
      </c>
      <c r="AF8" s="110">
        <f t="shared" si="1"/>
        <v>0.12629469482903311</v>
      </c>
    </row>
    <row r="9" spans="1:32" x14ac:dyDescent="0.25">
      <c r="A9" s="30" t="s">
        <v>14</v>
      </c>
      <c r="B9" s="71"/>
      <c r="C9" s="72"/>
      <c r="D9" s="73">
        <f>AD104</f>
        <v>64.991164343216184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51.098204857444564</v>
      </c>
      <c r="P9" s="74" t="s">
        <v>84</v>
      </c>
      <c r="S9" s="107" t="s">
        <v>7</v>
      </c>
      <c r="T9" s="108"/>
      <c r="U9" s="108"/>
      <c r="V9" s="108">
        <v>429235569</v>
      </c>
      <c r="W9" s="108">
        <v>441304744</v>
      </c>
      <c r="X9" s="108">
        <v>454602484</v>
      </c>
      <c r="Y9" s="108">
        <v>491246586</v>
      </c>
      <c r="Z9" s="108">
        <v>532336815</v>
      </c>
      <c r="AB9" s="109" t="str">
        <f>TEXT(Z9/1000000,"$#,###.0")&amp;" mil"</f>
        <v>$532.3 mil</v>
      </c>
      <c r="AD9" s="110">
        <f t="shared" si="0"/>
        <v>8.3644813360596038E-2</v>
      </c>
      <c r="AF9" s="110">
        <f t="shared" si="1"/>
        <v>0.24019734953512195</v>
      </c>
    </row>
    <row r="10" spans="1:32" x14ac:dyDescent="0.25">
      <c r="A10" s="30" t="s">
        <v>17</v>
      </c>
      <c r="B10" s="71"/>
      <c r="C10" s="72"/>
      <c r="D10" s="73">
        <f>AD105</f>
        <v>18.41089076510243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48.880675818373817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70.791974656810979</v>
      </c>
      <c r="P11" s="74" t="s">
        <v>84</v>
      </c>
      <c r="S11" s="107" t="s">
        <v>29</v>
      </c>
      <c r="T11" s="112"/>
      <c r="U11" s="112"/>
      <c r="V11" s="112">
        <v>11735</v>
      </c>
      <c r="W11" s="112">
        <v>11722</v>
      </c>
      <c r="X11" s="112">
        <v>11989</v>
      </c>
      <c r="Y11" s="112">
        <v>12135</v>
      </c>
      <c r="Z11" s="112">
        <v>12516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16.536430834213306</v>
      </c>
      <c r="P12" s="74" t="s">
        <v>84</v>
      </c>
      <c r="S12" s="107" t="s">
        <v>30</v>
      </c>
      <c r="T12" s="112"/>
      <c r="U12" s="112"/>
      <c r="V12" s="112">
        <v>2751</v>
      </c>
      <c r="W12" s="112">
        <v>2567</v>
      </c>
      <c r="X12" s="112">
        <v>2702</v>
      </c>
      <c r="Y12" s="112">
        <v>2729</v>
      </c>
      <c r="Z12" s="112">
        <v>2764</v>
      </c>
    </row>
    <row r="13" spans="1:32" ht="15" customHeight="1" x14ac:dyDescent="0.25">
      <c r="A13" s="30" t="s">
        <v>19</v>
      </c>
      <c r="B13" s="72"/>
      <c r="C13" s="72"/>
      <c r="D13" s="73">
        <f>AD108</f>
        <v>16.381962170299104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12.650475184794086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20.472544014660645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18.574514038876892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21.611064189189189</v>
      </c>
      <c r="P15" s="74" t="s">
        <v>84</v>
      </c>
      <c r="S15" s="115" t="s">
        <v>60</v>
      </c>
      <c r="T15" s="115"/>
      <c r="U15" s="116"/>
      <c r="V15" s="116">
        <v>2803</v>
      </c>
      <c r="W15" s="116">
        <v>2830</v>
      </c>
      <c r="X15" s="116">
        <v>2987</v>
      </c>
      <c r="Y15" s="112">
        <v>3066</v>
      </c>
      <c r="Z15" s="112">
        <v>2862</v>
      </c>
      <c r="AB15" s="117">
        <f t="shared" ref="AB15:AB34" si="2">IF(Z15="np",0,Z15/$Z$34)</f>
        <v>0.18726689786036774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27.973034884481969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78.388935810810807</v>
      </c>
      <c r="P16" s="37" t="s">
        <v>84</v>
      </c>
      <c r="S16" s="115" t="s">
        <v>61</v>
      </c>
      <c r="T16" s="115"/>
      <c r="U16" s="116"/>
      <c r="V16" s="116">
        <v>87</v>
      </c>
      <c r="W16" s="116">
        <v>66</v>
      </c>
      <c r="X16" s="116">
        <v>66</v>
      </c>
      <c r="Y16" s="112">
        <v>68</v>
      </c>
      <c r="Z16" s="112">
        <v>66</v>
      </c>
      <c r="AB16" s="117">
        <f t="shared" si="2"/>
        <v>4.3185238500294447E-3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501</v>
      </c>
      <c r="W17" s="116">
        <v>371</v>
      </c>
      <c r="X17" s="116">
        <v>430</v>
      </c>
      <c r="Y17" s="112">
        <v>434</v>
      </c>
      <c r="Z17" s="112">
        <v>475</v>
      </c>
      <c r="AB17" s="117">
        <f t="shared" si="2"/>
        <v>3.108028528430282E-2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42</v>
      </c>
      <c r="W18" s="116">
        <v>35</v>
      </c>
      <c r="X18" s="116">
        <v>40</v>
      </c>
      <c r="Y18" s="112">
        <v>38</v>
      </c>
      <c r="Z18" s="112">
        <v>36</v>
      </c>
      <c r="AB18" s="117">
        <f t="shared" si="2"/>
        <v>2.3555584636524244E-3</v>
      </c>
    </row>
    <row r="19" spans="1:28" x14ac:dyDescent="0.25">
      <c r="A19" s="63" t="str">
        <f>$S$1&amp;" ("&amp;$V$2&amp;" to "&amp;$Z$2&amp;")"</f>
        <v>Southern Grampians (2017-18 to 2021-22)</v>
      </c>
      <c r="B19" s="63"/>
      <c r="C19" s="63"/>
      <c r="D19" s="63"/>
      <c r="E19" s="63"/>
      <c r="F19" s="63"/>
      <c r="G19" s="63" t="str">
        <f>$S$1&amp;" ("&amp;$V$2&amp;" to "&amp;$Z$2&amp;")"</f>
        <v>Southern Grampians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624</v>
      </c>
      <c r="W19" s="116">
        <v>679</v>
      </c>
      <c r="X19" s="116">
        <v>685</v>
      </c>
      <c r="Y19" s="112">
        <v>716</v>
      </c>
      <c r="Z19" s="112">
        <v>792</v>
      </c>
      <c r="AB19" s="117">
        <f t="shared" si="2"/>
        <v>5.1822286200353333E-2</v>
      </c>
    </row>
    <row r="20" spans="1:28" x14ac:dyDescent="0.25">
      <c r="S20" s="115" t="s">
        <v>65</v>
      </c>
      <c r="T20" s="115"/>
      <c r="U20" s="116"/>
      <c r="V20" s="116">
        <v>418</v>
      </c>
      <c r="W20" s="116">
        <v>423</v>
      </c>
      <c r="X20" s="116">
        <v>376</v>
      </c>
      <c r="Y20" s="112">
        <v>378</v>
      </c>
      <c r="Z20" s="112">
        <v>348</v>
      </c>
      <c r="AB20" s="117">
        <f t="shared" si="2"/>
        <v>2.2770398481973434E-2</v>
      </c>
    </row>
    <row r="21" spans="1:28" x14ac:dyDescent="0.25">
      <c r="S21" s="115" t="s">
        <v>66</v>
      </c>
      <c r="T21" s="115"/>
      <c r="U21" s="116"/>
      <c r="V21" s="116">
        <v>1126</v>
      </c>
      <c r="W21" s="116">
        <v>1047</v>
      </c>
      <c r="X21" s="116">
        <v>1105</v>
      </c>
      <c r="Y21" s="112">
        <v>1182</v>
      </c>
      <c r="Z21" s="112">
        <v>1397</v>
      </c>
      <c r="AB21" s="117">
        <f t="shared" si="2"/>
        <v>9.1408754825623245E-2</v>
      </c>
    </row>
    <row r="22" spans="1:28" x14ac:dyDescent="0.25">
      <c r="S22" s="115" t="s">
        <v>67</v>
      </c>
      <c r="T22" s="115"/>
      <c r="U22" s="116"/>
      <c r="V22" s="116">
        <v>769</v>
      </c>
      <c r="W22" s="116">
        <v>886</v>
      </c>
      <c r="X22" s="116">
        <v>1006</v>
      </c>
      <c r="Y22" s="112">
        <v>1023</v>
      </c>
      <c r="Z22" s="112">
        <v>1037</v>
      </c>
      <c r="AB22" s="117">
        <f t="shared" si="2"/>
        <v>6.7853170189099005E-2</v>
      </c>
    </row>
    <row r="23" spans="1:28" x14ac:dyDescent="0.25">
      <c r="S23" s="115" t="s">
        <v>68</v>
      </c>
      <c r="T23" s="115"/>
      <c r="U23" s="116"/>
      <c r="V23" s="116">
        <v>427</v>
      </c>
      <c r="W23" s="116">
        <v>357</v>
      </c>
      <c r="X23" s="116">
        <v>398</v>
      </c>
      <c r="Y23" s="112">
        <v>351</v>
      </c>
      <c r="Z23" s="112">
        <v>326</v>
      </c>
      <c r="AB23" s="117">
        <f t="shared" si="2"/>
        <v>2.1330890531963621E-2</v>
      </c>
    </row>
    <row r="24" spans="1:28" x14ac:dyDescent="0.25">
      <c r="S24" s="115" t="s">
        <v>69</v>
      </c>
      <c r="T24" s="115"/>
      <c r="U24" s="116"/>
      <c r="V24" s="116">
        <v>97</v>
      </c>
      <c r="W24" s="116">
        <v>84</v>
      </c>
      <c r="X24" s="116">
        <v>83</v>
      </c>
      <c r="Y24" s="112">
        <v>85</v>
      </c>
      <c r="Z24" s="112">
        <v>85</v>
      </c>
      <c r="AB24" s="117">
        <f t="shared" si="2"/>
        <v>5.5617352614015575E-3</v>
      </c>
    </row>
    <row r="25" spans="1:28" x14ac:dyDescent="0.25">
      <c r="S25" s="115" t="s">
        <v>70</v>
      </c>
      <c r="T25" s="115"/>
      <c r="U25" s="116"/>
      <c r="V25" s="116">
        <v>290</v>
      </c>
      <c r="W25" s="116">
        <v>276</v>
      </c>
      <c r="X25" s="116">
        <v>307</v>
      </c>
      <c r="Y25" s="112">
        <v>315</v>
      </c>
      <c r="Z25" s="112">
        <v>343</v>
      </c>
      <c r="AB25" s="117">
        <f t="shared" si="2"/>
        <v>2.2443237584243932E-2</v>
      </c>
    </row>
    <row r="26" spans="1:28" x14ac:dyDescent="0.25">
      <c r="S26" s="115" t="s">
        <v>71</v>
      </c>
      <c r="T26" s="115"/>
      <c r="U26" s="116"/>
      <c r="V26" s="116">
        <v>207</v>
      </c>
      <c r="W26" s="116">
        <v>174</v>
      </c>
      <c r="X26" s="116">
        <v>155</v>
      </c>
      <c r="Y26" s="112">
        <v>163</v>
      </c>
      <c r="Z26" s="112">
        <v>167</v>
      </c>
      <c r="AB26" s="117">
        <f t="shared" si="2"/>
        <v>1.0927173984165412E-2</v>
      </c>
    </row>
    <row r="27" spans="1:28" x14ac:dyDescent="0.25">
      <c r="S27" s="115" t="s">
        <v>72</v>
      </c>
      <c r="T27" s="115"/>
      <c r="U27" s="116"/>
      <c r="V27" s="116">
        <v>566</v>
      </c>
      <c r="W27" s="116">
        <v>545</v>
      </c>
      <c r="X27" s="116">
        <v>561</v>
      </c>
      <c r="Y27" s="112">
        <v>526</v>
      </c>
      <c r="Z27" s="112">
        <v>583</v>
      </c>
      <c r="AB27" s="117">
        <f t="shared" si="2"/>
        <v>3.8146960675260091E-2</v>
      </c>
    </row>
    <row r="28" spans="1:28" x14ac:dyDescent="0.25">
      <c r="S28" s="115" t="s">
        <v>73</v>
      </c>
      <c r="T28" s="115"/>
      <c r="U28" s="116"/>
      <c r="V28" s="116">
        <v>544</v>
      </c>
      <c r="W28" s="116">
        <v>587</v>
      </c>
      <c r="X28" s="116">
        <v>597</v>
      </c>
      <c r="Y28" s="112">
        <v>578</v>
      </c>
      <c r="Z28" s="112">
        <v>634</v>
      </c>
      <c r="AB28" s="117">
        <f t="shared" si="2"/>
        <v>4.1484001832101026E-2</v>
      </c>
    </row>
    <row r="29" spans="1:28" x14ac:dyDescent="0.25">
      <c r="S29" s="115" t="s">
        <v>74</v>
      </c>
      <c r="T29" s="115"/>
      <c r="U29" s="116"/>
      <c r="V29" s="116">
        <v>739</v>
      </c>
      <c r="W29" s="116">
        <v>1097</v>
      </c>
      <c r="X29" s="116">
        <v>812</v>
      </c>
      <c r="Y29" s="112">
        <v>823</v>
      </c>
      <c r="Z29" s="112">
        <v>868</v>
      </c>
      <c r="AB29" s="117">
        <f t="shared" si="2"/>
        <v>5.6795131845841784E-2</v>
      </c>
    </row>
    <row r="30" spans="1:28" x14ac:dyDescent="0.25">
      <c r="S30" s="115" t="s">
        <v>75</v>
      </c>
      <c r="T30" s="115"/>
      <c r="U30" s="116"/>
      <c r="V30" s="116">
        <v>1091</v>
      </c>
      <c r="W30" s="116">
        <v>879</v>
      </c>
      <c r="X30" s="116">
        <v>1072</v>
      </c>
      <c r="Y30" s="112">
        <v>989</v>
      </c>
      <c r="Z30" s="112">
        <v>1046</v>
      </c>
      <c r="AB30" s="117">
        <f t="shared" si="2"/>
        <v>6.8442059805012098E-2</v>
      </c>
    </row>
    <row r="31" spans="1:28" x14ac:dyDescent="0.25">
      <c r="S31" s="115" t="s">
        <v>76</v>
      </c>
      <c r="T31" s="115"/>
      <c r="U31" s="116"/>
      <c r="V31" s="116">
        <v>1527</v>
      </c>
      <c r="W31" s="116">
        <v>1626</v>
      </c>
      <c r="X31" s="116">
        <v>1686</v>
      </c>
      <c r="Y31" s="112">
        <v>1862</v>
      </c>
      <c r="Z31" s="112">
        <v>1968</v>
      </c>
      <c r="AB31" s="117">
        <f t="shared" si="2"/>
        <v>0.12877052934633251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176</v>
      </c>
      <c r="W32" s="116">
        <v>202</v>
      </c>
      <c r="X32" s="116">
        <v>194</v>
      </c>
      <c r="Y32" s="112">
        <v>184</v>
      </c>
      <c r="Z32" s="112">
        <v>199</v>
      </c>
      <c r="AB32" s="117">
        <f t="shared" si="2"/>
        <v>1.3021003729634235E-2</v>
      </c>
    </row>
    <row r="33" spans="19:32" x14ac:dyDescent="0.25">
      <c r="S33" s="115" t="s">
        <v>78</v>
      </c>
      <c r="T33" s="115"/>
      <c r="U33" s="116"/>
      <c r="V33" s="116">
        <v>386</v>
      </c>
      <c r="W33" s="116">
        <v>407</v>
      </c>
      <c r="X33" s="116">
        <v>436</v>
      </c>
      <c r="Y33" s="112">
        <v>448</v>
      </c>
      <c r="Z33" s="112">
        <v>483</v>
      </c>
      <c r="AB33" s="117">
        <f t="shared" si="2"/>
        <v>3.1603742720670028E-2</v>
      </c>
    </row>
    <row r="34" spans="19:32" x14ac:dyDescent="0.25">
      <c r="S34" s="118" t="s">
        <v>53</v>
      </c>
      <c r="T34" s="118"/>
      <c r="U34" s="119"/>
      <c r="V34" s="119">
        <v>14486</v>
      </c>
      <c r="W34" s="119">
        <v>14289</v>
      </c>
      <c r="X34" s="119">
        <v>14691</v>
      </c>
      <c r="Y34" s="120">
        <v>14864</v>
      </c>
      <c r="Z34" s="120">
        <v>15283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7421</v>
      </c>
      <c r="W37" s="112">
        <v>7109</v>
      </c>
      <c r="X37" s="112">
        <v>7432</v>
      </c>
      <c r="Y37" s="112">
        <v>7477</v>
      </c>
      <c r="Z37" s="112">
        <v>7425</v>
      </c>
      <c r="AB37" s="132">
        <f>Z37/Z40*100</f>
        <v>78.388935810810807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1717</v>
      </c>
      <c r="W38" s="112">
        <v>1858</v>
      </c>
      <c r="X38" s="112">
        <v>1913</v>
      </c>
      <c r="Y38" s="112">
        <v>1878</v>
      </c>
      <c r="Z38" s="112">
        <v>2047</v>
      </c>
      <c r="AB38" s="132">
        <f>Z38/Z40*100</f>
        <v>21.611064189189189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9138</v>
      </c>
      <c r="W40" s="112">
        <v>8967</v>
      </c>
      <c r="X40" s="112">
        <v>9345</v>
      </c>
      <c r="Y40" s="112">
        <v>9355</v>
      </c>
      <c r="Z40" s="112">
        <v>9472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5</v>
      </c>
      <c r="X44" s="112">
        <v>10</v>
      </c>
      <c r="Y44" s="112">
        <v>6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174</v>
      </c>
      <c r="W45" s="112">
        <v>178</v>
      </c>
      <c r="X45" s="112">
        <v>189</v>
      </c>
      <c r="Y45" s="112">
        <v>209</v>
      </c>
      <c r="Z45" s="112">
        <v>273</v>
      </c>
    </row>
    <row r="46" spans="19:32" x14ac:dyDescent="0.25">
      <c r="S46" s="115" t="s">
        <v>38</v>
      </c>
      <c r="T46" s="115"/>
      <c r="U46" s="112"/>
      <c r="V46" s="112">
        <v>469</v>
      </c>
      <c r="W46" s="112">
        <v>488</v>
      </c>
      <c r="X46" s="112">
        <v>420</v>
      </c>
      <c r="Y46" s="112">
        <v>502</v>
      </c>
      <c r="Z46" s="112">
        <v>538</v>
      </c>
    </row>
    <row r="47" spans="19:32" x14ac:dyDescent="0.25">
      <c r="S47" s="115" t="s">
        <v>39</v>
      </c>
      <c r="T47" s="115"/>
      <c r="U47" s="112"/>
      <c r="V47" s="112">
        <v>741</v>
      </c>
      <c r="W47" s="112">
        <v>635</v>
      </c>
      <c r="X47" s="112">
        <v>676</v>
      </c>
      <c r="Y47" s="112">
        <v>685</v>
      </c>
      <c r="Z47" s="112">
        <v>689</v>
      </c>
    </row>
    <row r="48" spans="19:32" x14ac:dyDescent="0.25">
      <c r="S48" s="115" t="s">
        <v>40</v>
      </c>
      <c r="T48" s="115"/>
      <c r="U48" s="112"/>
      <c r="V48" s="112">
        <v>749</v>
      </c>
      <c r="W48" s="112">
        <v>770</v>
      </c>
      <c r="X48" s="112">
        <v>804</v>
      </c>
      <c r="Y48" s="112">
        <v>826</v>
      </c>
      <c r="Z48" s="112">
        <v>820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584</v>
      </c>
      <c r="W49" s="112">
        <v>591</v>
      </c>
      <c r="X49" s="112">
        <v>664</v>
      </c>
      <c r="Y49" s="112">
        <v>715</v>
      </c>
      <c r="Z49" s="112">
        <v>716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Southern Grampians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553</v>
      </c>
      <c r="W50" s="112">
        <v>566</v>
      </c>
      <c r="X50" s="112">
        <v>547</v>
      </c>
      <c r="Y50" s="112">
        <v>560</v>
      </c>
      <c r="Z50" s="112">
        <v>573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664</v>
      </c>
      <c r="W51" s="112">
        <v>669</v>
      </c>
      <c r="X51" s="112">
        <v>613</v>
      </c>
      <c r="Y51" s="112">
        <v>590</v>
      </c>
      <c r="Z51" s="112">
        <v>566</v>
      </c>
    </row>
    <row r="52" spans="1:26" ht="15" customHeight="1" x14ac:dyDescent="0.25">
      <c r="S52" s="115" t="s">
        <v>44</v>
      </c>
      <c r="T52" s="115"/>
      <c r="U52" s="112"/>
      <c r="V52" s="112">
        <v>685</v>
      </c>
      <c r="W52" s="112">
        <v>673</v>
      </c>
      <c r="X52" s="112">
        <v>738</v>
      </c>
      <c r="Y52" s="112">
        <v>681</v>
      </c>
      <c r="Z52" s="112">
        <v>615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700</v>
      </c>
      <c r="W53" s="112">
        <v>640</v>
      </c>
      <c r="X53" s="112">
        <v>669</v>
      </c>
      <c r="Y53" s="112">
        <v>651</v>
      </c>
      <c r="Z53" s="112">
        <v>677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801</v>
      </c>
      <c r="W54" s="112">
        <v>722</v>
      </c>
      <c r="X54" s="112">
        <v>718</v>
      </c>
      <c r="Y54" s="112">
        <v>700</v>
      </c>
      <c r="Z54" s="112">
        <v>665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642</v>
      </c>
      <c r="W55" s="112">
        <v>643</v>
      </c>
      <c r="X55" s="112">
        <v>706</v>
      </c>
      <c r="Y55" s="112">
        <v>670</v>
      </c>
      <c r="Z55" s="112">
        <v>684</v>
      </c>
    </row>
    <row r="56" spans="1:26" ht="15" customHeight="1" x14ac:dyDescent="0.25">
      <c r="S56" s="115" t="s">
        <v>48</v>
      </c>
      <c r="T56" s="115"/>
      <c r="U56" s="112"/>
      <c r="V56" s="112">
        <v>389</v>
      </c>
      <c r="W56" s="112">
        <v>374</v>
      </c>
      <c r="X56" s="112">
        <v>426</v>
      </c>
      <c r="Y56" s="112">
        <v>452</v>
      </c>
      <c r="Z56" s="112">
        <v>461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196</v>
      </c>
      <c r="W57" s="112">
        <v>208</v>
      </c>
      <c r="X57" s="112">
        <v>215</v>
      </c>
      <c r="Y57" s="112">
        <v>208</v>
      </c>
      <c r="Z57" s="112">
        <v>220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96</v>
      </c>
      <c r="W58" s="112">
        <v>81</v>
      </c>
      <c r="X58" s="112">
        <v>105</v>
      </c>
      <c r="Y58" s="112">
        <v>117</v>
      </c>
      <c r="Z58" s="112">
        <v>114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42</v>
      </c>
      <c r="W59" s="112">
        <v>30</v>
      </c>
      <c r="X59" s="112">
        <v>41</v>
      </c>
      <c r="Y59" s="112">
        <v>45</v>
      </c>
      <c r="Z59" s="112">
        <v>50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30</v>
      </c>
      <c r="W60" s="112">
        <v>27</v>
      </c>
      <c r="X60" s="112">
        <v>23</v>
      </c>
      <c r="Y60" s="112">
        <v>24</v>
      </c>
      <c r="Z60" s="112">
        <v>25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7522</v>
      </c>
      <c r="W61" s="112">
        <v>7305</v>
      </c>
      <c r="X61" s="112">
        <v>7574</v>
      </c>
      <c r="Y61" s="112">
        <v>7641</v>
      </c>
      <c r="Z61" s="112">
        <v>7679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10</v>
      </c>
      <c r="X63" s="112">
        <v>7</v>
      </c>
      <c r="Y63" s="112">
        <v>4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149</v>
      </c>
      <c r="W64" s="112">
        <v>171</v>
      </c>
      <c r="X64" s="112">
        <v>194</v>
      </c>
      <c r="Y64" s="112">
        <v>209</v>
      </c>
      <c r="Z64" s="112">
        <v>205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Southern Grampians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467</v>
      </c>
      <c r="W65" s="112">
        <v>441</v>
      </c>
      <c r="X65" s="112">
        <v>476</v>
      </c>
      <c r="Y65" s="112">
        <v>536</v>
      </c>
      <c r="Z65" s="112">
        <v>594</v>
      </c>
    </row>
    <row r="66" spans="1:26" x14ac:dyDescent="0.25">
      <c r="S66" s="115" t="s">
        <v>39</v>
      </c>
      <c r="T66" s="115"/>
      <c r="U66" s="112"/>
      <c r="V66" s="112">
        <v>615</v>
      </c>
      <c r="W66" s="112">
        <v>655</v>
      </c>
      <c r="X66" s="112">
        <v>662</v>
      </c>
      <c r="Y66" s="112">
        <v>639</v>
      </c>
      <c r="Z66" s="112">
        <v>643</v>
      </c>
    </row>
    <row r="67" spans="1:26" x14ac:dyDescent="0.25">
      <c r="S67" s="115" t="s">
        <v>40</v>
      </c>
      <c r="T67" s="115"/>
      <c r="U67" s="112"/>
      <c r="V67" s="112">
        <v>631</v>
      </c>
      <c r="W67" s="112">
        <v>665</v>
      </c>
      <c r="X67" s="112">
        <v>612</v>
      </c>
      <c r="Y67" s="112">
        <v>642</v>
      </c>
      <c r="Z67" s="112">
        <v>711</v>
      </c>
    </row>
    <row r="68" spans="1:26" x14ac:dyDescent="0.25">
      <c r="S68" s="115" t="s">
        <v>41</v>
      </c>
      <c r="T68" s="115"/>
      <c r="U68" s="112"/>
      <c r="V68" s="112">
        <v>586</v>
      </c>
      <c r="W68" s="112">
        <v>607</v>
      </c>
      <c r="X68" s="112">
        <v>597</v>
      </c>
      <c r="Y68" s="112">
        <v>600</v>
      </c>
      <c r="Z68" s="112">
        <v>616</v>
      </c>
    </row>
    <row r="69" spans="1:26" x14ac:dyDescent="0.25">
      <c r="S69" s="115" t="s">
        <v>42</v>
      </c>
      <c r="T69" s="115"/>
      <c r="U69" s="112"/>
      <c r="V69" s="112">
        <v>615</v>
      </c>
      <c r="W69" s="112">
        <v>579</v>
      </c>
      <c r="X69" s="112">
        <v>590</v>
      </c>
      <c r="Y69" s="112">
        <v>659</v>
      </c>
      <c r="Z69" s="112">
        <v>662</v>
      </c>
    </row>
    <row r="70" spans="1:26" x14ac:dyDescent="0.25">
      <c r="S70" s="115" t="s">
        <v>43</v>
      </c>
      <c r="T70" s="115"/>
      <c r="U70" s="112"/>
      <c r="V70" s="112">
        <v>549</v>
      </c>
      <c r="W70" s="112">
        <v>604</v>
      </c>
      <c r="X70" s="112">
        <v>605</v>
      </c>
      <c r="Y70" s="112">
        <v>595</v>
      </c>
      <c r="Z70" s="112">
        <v>650</v>
      </c>
    </row>
    <row r="71" spans="1:26" x14ac:dyDescent="0.25">
      <c r="S71" s="115" t="s">
        <v>44</v>
      </c>
      <c r="T71" s="115"/>
      <c r="U71" s="112"/>
      <c r="V71" s="112">
        <v>774</v>
      </c>
      <c r="W71" s="112">
        <v>726</v>
      </c>
      <c r="X71" s="112">
        <v>717</v>
      </c>
      <c r="Y71" s="112">
        <v>691</v>
      </c>
      <c r="Z71" s="112">
        <v>677</v>
      </c>
    </row>
    <row r="72" spans="1:26" x14ac:dyDescent="0.25">
      <c r="S72" s="115" t="s">
        <v>45</v>
      </c>
      <c r="T72" s="115"/>
      <c r="U72" s="112"/>
      <c r="V72" s="112">
        <v>687</v>
      </c>
      <c r="W72" s="112">
        <v>704</v>
      </c>
      <c r="X72" s="112">
        <v>697</v>
      </c>
      <c r="Y72" s="112">
        <v>709</v>
      </c>
      <c r="Z72" s="112">
        <v>741</v>
      </c>
    </row>
    <row r="73" spans="1:26" x14ac:dyDescent="0.25">
      <c r="S73" s="115" t="s">
        <v>46</v>
      </c>
      <c r="T73" s="115"/>
      <c r="U73" s="112"/>
      <c r="V73" s="112">
        <v>792</v>
      </c>
      <c r="W73" s="112">
        <v>721</v>
      </c>
      <c r="X73" s="112">
        <v>745</v>
      </c>
      <c r="Y73" s="112">
        <v>728</v>
      </c>
      <c r="Z73" s="112">
        <v>769</v>
      </c>
    </row>
    <row r="74" spans="1:26" x14ac:dyDescent="0.25">
      <c r="S74" s="115" t="s">
        <v>47</v>
      </c>
      <c r="T74" s="115"/>
      <c r="U74" s="112"/>
      <c r="V74" s="112">
        <v>539</v>
      </c>
      <c r="W74" s="112">
        <v>592</v>
      </c>
      <c r="X74" s="112">
        <v>605</v>
      </c>
      <c r="Y74" s="112">
        <v>554</v>
      </c>
      <c r="Z74" s="112">
        <v>615</v>
      </c>
    </row>
    <row r="75" spans="1:26" x14ac:dyDescent="0.25">
      <c r="S75" s="115" t="s">
        <v>48</v>
      </c>
      <c r="T75" s="115"/>
      <c r="U75" s="112"/>
      <c r="V75" s="112">
        <v>310</v>
      </c>
      <c r="W75" s="112">
        <v>288</v>
      </c>
      <c r="X75" s="112">
        <v>332</v>
      </c>
      <c r="Y75" s="112">
        <v>370</v>
      </c>
      <c r="Z75" s="112">
        <v>399</v>
      </c>
    </row>
    <row r="76" spans="1:26" x14ac:dyDescent="0.25">
      <c r="S76" s="115" t="s">
        <v>49</v>
      </c>
      <c r="T76" s="115"/>
      <c r="U76" s="112"/>
      <c r="V76" s="112">
        <v>133</v>
      </c>
      <c r="W76" s="112">
        <v>129</v>
      </c>
      <c r="X76" s="112">
        <v>157</v>
      </c>
      <c r="Y76" s="112">
        <v>156</v>
      </c>
      <c r="Z76" s="112">
        <v>175</v>
      </c>
    </row>
    <row r="77" spans="1:26" x14ac:dyDescent="0.25">
      <c r="S77" s="115" t="s">
        <v>50</v>
      </c>
      <c r="T77" s="115"/>
      <c r="U77" s="112"/>
      <c r="V77" s="112">
        <v>53</v>
      </c>
      <c r="W77" s="112">
        <v>55</v>
      </c>
      <c r="X77" s="112">
        <v>62</v>
      </c>
      <c r="Y77" s="112">
        <v>61</v>
      </c>
      <c r="Z77" s="112">
        <v>68</v>
      </c>
    </row>
    <row r="78" spans="1:26" x14ac:dyDescent="0.25">
      <c r="S78" s="115" t="s">
        <v>51</v>
      </c>
      <c r="T78" s="115"/>
      <c r="U78" s="112"/>
      <c r="V78" s="112">
        <v>32</v>
      </c>
      <c r="W78" s="112">
        <v>25</v>
      </c>
      <c r="X78" s="112">
        <v>32</v>
      </c>
      <c r="Y78" s="112">
        <v>38</v>
      </c>
      <c r="Z78" s="112">
        <v>41</v>
      </c>
    </row>
    <row r="79" spans="1:26" x14ac:dyDescent="0.25">
      <c r="S79" s="115" t="s">
        <v>52</v>
      </c>
      <c r="T79" s="115"/>
      <c r="U79" s="112"/>
      <c r="V79" s="112">
        <v>22</v>
      </c>
      <c r="W79" s="112">
        <v>18</v>
      </c>
      <c r="X79" s="112">
        <v>21</v>
      </c>
      <c r="Y79" s="112">
        <v>21</v>
      </c>
      <c r="Z79" s="112">
        <v>15</v>
      </c>
    </row>
    <row r="80" spans="1:26" x14ac:dyDescent="0.25">
      <c r="S80" s="118" t="s">
        <v>53</v>
      </c>
      <c r="T80" s="118"/>
      <c r="U80" s="112"/>
      <c r="V80" s="112">
        <v>6963</v>
      </c>
      <c r="W80" s="112">
        <v>6982</v>
      </c>
      <c r="X80" s="112">
        <v>7116</v>
      </c>
      <c r="Y80" s="112">
        <v>7212</v>
      </c>
      <c r="Z80" s="112">
        <v>7592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Southern Grampians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445</v>
      </c>
      <c r="W83" s="112">
        <v>434</v>
      </c>
      <c r="X83" s="112">
        <v>458</v>
      </c>
      <c r="Y83" s="112">
        <v>461</v>
      </c>
      <c r="Z83" s="112">
        <v>449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412</v>
      </c>
      <c r="W84" s="112">
        <v>427</v>
      </c>
      <c r="X84" s="112">
        <v>426</v>
      </c>
      <c r="Y84" s="112">
        <v>438</v>
      </c>
      <c r="Z84" s="112">
        <v>440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839</v>
      </c>
      <c r="W85" s="112">
        <v>827</v>
      </c>
      <c r="X85" s="112">
        <v>824</v>
      </c>
      <c r="Y85" s="112">
        <v>847</v>
      </c>
      <c r="Z85" s="112">
        <v>845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15,279</v>
      </c>
      <c r="D86" s="96">
        <f t="shared" ref="D86:D91" si="4">AD4</f>
        <v>2.7919806243272394E-2</v>
      </c>
      <c r="E86" s="97">
        <f t="shared" ref="E86:E91" si="5">AD4</f>
        <v>2.7919806243272394E-2</v>
      </c>
      <c r="F86" s="96">
        <f t="shared" ref="F86:F91" si="6">AF4</f>
        <v>5.5179558011049679E-2</v>
      </c>
      <c r="G86" s="97">
        <f t="shared" ref="G86:G91" si="7">AF4</f>
        <v>5.5179558011049679E-2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202</v>
      </c>
      <c r="W86" s="112">
        <v>211</v>
      </c>
      <c r="X86" s="112">
        <v>221</v>
      </c>
      <c r="Y86" s="112">
        <v>219</v>
      </c>
      <c r="Z86" s="112">
        <v>225</v>
      </c>
    </row>
    <row r="87" spans="1:30" ht="15" customHeight="1" x14ac:dyDescent="0.25">
      <c r="A87" s="98" t="s">
        <v>4</v>
      </c>
      <c r="B87" s="49"/>
      <c r="C87" s="57" t="str">
        <f t="shared" si="3"/>
        <v>7,679</v>
      </c>
      <c r="D87" s="96">
        <f t="shared" si="4"/>
        <v>4.9731710509095528E-3</v>
      </c>
      <c r="E87" s="97">
        <f t="shared" si="5"/>
        <v>4.9731710509095528E-3</v>
      </c>
      <c r="F87" s="96">
        <f t="shared" si="6"/>
        <v>2.100784470150252E-2</v>
      </c>
      <c r="G87" s="97">
        <f t="shared" si="7"/>
        <v>2.100784470150252E-2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145</v>
      </c>
      <c r="W87" s="112">
        <v>147</v>
      </c>
      <c r="X87" s="112">
        <v>135</v>
      </c>
      <c r="Y87" s="112">
        <v>136</v>
      </c>
      <c r="Z87" s="112">
        <v>134</v>
      </c>
    </row>
    <row r="88" spans="1:30" ht="15" customHeight="1" x14ac:dyDescent="0.25">
      <c r="A88" s="98" t="s">
        <v>5</v>
      </c>
      <c r="B88" s="49"/>
      <c r="C88" s="57" t="str">
        <f t="shared" si="3"/>
        <v>7,594</v>
      </c>
      <c r="D88" s="96">
        <f t="shared" si="4"/>
        <v>5.2967276760953919E-2</v>
      </c>
      <c r="E88" s="97">
        <f t="shared" si="5"/>
        <v>5.2967276760953919E-2</v>
      </c>
      <c r="F88" s="96">
        <f t="shared" si="6"/>
        <v>9.0308686288585793E-2</v>
      </c>
      <c r="G88" s="97">
        <f t="shared" si="7"/>
        <v>9.0308686288585793E-2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233</v>
      </c>
      <c r="W88" s="112">
        <v>223</v>
      </c>
      <c r="X88" s="112">
        <v>236</v>
      </c>
      <c r="Y88" s="112">
        <v>238</v>
      </c>
      <c r="Z88" s="112">
        <v>267</v>
      </c>
    </row>
    <row r="89" spans="1:30" ht="15" customHeight="1" x14ac:dyDescent="0.25">
      <c r="A89" s="49" t="s">
        <v>6</v>
      </c>
      <c r="B89" s="49"/>
      <c r="C89" s="57" t="str">
        <f t="shared" si="3"/>
        <v>9,470</v>
      </c>
      <c r="D89" s="96">
        <f t="shared" si="4"/>
        <v>1.2401111823818756E-2</v>
      </c>
      <c r="E89" s="97">
        <f t="shared" si="5"/>
        <v>1.2401111823818756E-2</v>
      </c>
      <c r="F89" s="96">
        <f t="shared" si="6"/>
        <v>3.6218404639457358E-2</v>
      </c>
      <c r="G89" s="97">
        <f t="shared" si="7"/>
        <v>3.6218404639457358E-2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392</v>
      </c>
      <c r="W89" s="112">
        <v>374</v>
      </c>
      <c r="X89" s="112">
        <v>385</v>
      </c>
      <c r="Y89" s="112">
        <v>373</v>
      </c>
      <c r="Z89" s="112">
        <v>363</v>
      </c>
    </row>
    <row r="90" spans="1:30" ht="15" customHeight="1" x14ac:dyDescent="0.25">
      <c r="A90" s="49" t="s">
        <v>96</v>
      </c>
      <c r="B90" s="49"/>
      <c r="C90" s="57" t="str">
        <f t="shared" si="3"/>
        <v>$32,294</v>
      </c>
      <c r="D90" s="96">
        <f t="shared" si="4"/>
        <v>3.6520214134150741E-2</v>
      </c>
      <c r="E90" s="97">
        <f t="shared" si="5"/>
        <v>3.6520214134150741E-2</v>
      </c>
      <c r="F90" s="96">
        <f t="shared" si="6"/>
        <v>0.12629469482903311</v>
      </c>
      <c r="G90" s="97">
        <f t="shared" si="7"/>
        <v>0.12629469482903311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710</v>
      </c>
      <c r="W90" s="112">
        <v>678</v>
      </c>
      <c r="X90" s="112">
        <v>704</v>
      </c>
      <c r="Y90" s="112">
        <v>718</v>
      </c>
      <c r="Z90" s="112">
        <v>718</v>
      </c>
    </row>
    <row r="91" spans="1:30" ht="15" customHeight="1" x14ac:dyDescent="0.25">
      <c r="A91" s="49" t="s">
        <v>7</v>
      </c>
      <c r="B91" s="49"/>
      <c r="C91" s="57" t="str">
        <f t="shared" si="3"/>
        <v>$532.3 mil</v>
      </c>
      <c r="D91" s="96">
        <f t="shared" si="4"/>
        <v>8.3644813360596038E-2</v>
      </c>
      <c r="E91" s="97">
        <f t="shared" si="5"/>
        <v>8.3644813360596038E-2</v>
      </c>
      <c r="F91" s="96">
        <f t="shared" si="6"/>
        <v>0.24019734953512195</v>
      </c>
      <c r="G91" s="97">
        <f t="shared" si="7"/>
        <v>0.24019734953512195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4737</v>
      </c>
      <c r="W91" s="112">
        <v>4600</v>
      </c>
      <c r="X91" s="112">
        <v>4821</v>
      </c>
      <c r="Y91" s="112">
        <v>4808</v>
      </c>
      <c r="Z91" s="112">
        <v>4836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269</v>
      </c>
      <c r="W93" s="112">
        <v>268</v>
      </c>
      <c r="X93" s="112">
        <v>278</v>
      </c>
      <c r="Y93" s="112">
        <v>278</v>
      </c>
      <c r="Z93" s="112">
        <v>297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873</v>
      </c>
      <c r="W94" s="112">
        <v>889</v>
      </c>
      <c r="X94" s="112">
        <v>895</v>
      </c>
      <c r="Y94" s="112">
        <v>891</v>
      </c>
      <c r="Z94" s="112">
        <v>902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151</v>
      </c>
      <c r="W95" s="112">
        <v>143</v>
      </c>
      <c r="X95" s="112">
        <v>155</v>
      </c>
      <c r="Y95" s="112">
        <v>154</v>
      </c>
      <c r="Z95" s="112">
        <v>165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653</v>
      </c>
      <c r="W96" s="112">
        <v>671</v>
      </c>
      <c r="X96" s="112">
        <v>693</v>
      </c>
      <c r="Y96" s="112">
        <v>669</v>
      </c>
      <c r="Z96" s="112">
        <v>675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649</v>
      </c>
      <c r="W97" s="112">
        <v>621</v>
      </c>
      <c r="X97" s="112">
        <v>617</v>
      </c>
      <c r="Y97" s="112">
        <v>631</v>
      </c>
      <c r="Z97" s="112">
        <v>647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419</v>
      </c>
      <c r="W98" s="112">
        <v>421</v>
      </c>
      <c r="X98" s="112">
        <v>422</v>
      </c>
      <c r="Y98" s="112">
        <v>423</v>
      </c>
      <c r="Z98" s="112">
        <v>427</v>
      </c>
    </row>
    <row r="99" spans="1:32" ht="15" customHeight="1" x14ac:dyDescent="0.25">
      <c r="S99" s="115" t="s">
        <v>197</v>
      </c>
      <c r="T99" s="115"/>
      <c r="U99" s="112"/>
      <c r="V99" s="112">
        <v>23</v>
      </c>
      <c r="W99" s="112">
        <v>25</v>
      </c>
      <c r="X99" s="112">
        <v>28</v>
      </c>
      <c r="Y99" s="112">
        <v>30</v>
      </c>
      <c r="Z99" s="112">
        <v>31</v>
      </c>
    </row>
    <row r="100" spans="1:32" ht="15" customHeight="1" x14ac:dyDescent="0.25">
      <c r="S100" s="115" t="s">
        <v>58</v>
      </c>
      <c r="T100" s="115"/>
      <c r="U100" s="112"/>
      <c r="V100" s="112">
        <v>415</v>
      </c>
      <c r="W100" s="112">
        <v>414</v>
      </c>
      <c r="X100" s="112">
        <v>424</v>
      </c>
      <c r="Y100" s="112">
        <v>450</v>
      </c>
      <c r="Z100" s="112">
        <v>453</v>
      </c>
    </row>
    <row r="101" spans="1:32" x14ac:dyDescent="0.25">
      <c r="A101" s="18"/>
      <c r="S101" s="118" t="s">
        <v>53</v>
      </c>
      <c r="T101" s="118"/>
      <c r="U101" s="112"/>
      <c r="V101" s="112">
        <v>4406</v>
      </c>
      <c r="W101" s="112">
        <v>4368</v>
      </c>
      <c r="X101" s="112">
        <v>4527</v>
      </c>
      <c r="Y101" s="112">
        <v>4537</v>
      </c>
      <c r="Z101" s="112">
        <v>4629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8630</v>
      </c>
      <c r="W104" s="112">
        <v>8723</v>
      </c>
      <c r="X104" s="112">
        <v>9313</v>
      </c>
      <c r="Y104" s="112">
        <v>9169</v>
      </c>
      <c r="Z104" s="112">
        <v>9930</v>
      </c>
      <c r="AB104" s="109" t="str">
        <f>TEXT(Z104,"###,###")</f>
        <v>9,930</v>
      </c>
      <c r="AD104" s="130">
        <f>Z104/($Z$4)*100</f>
        <v>64.991164343216184</v>
      </c>
      <c r="AF104" s="109"/>
    </row>
    <row r="105" spans="1:32" x14ac:dyDescent="0.25">
      <c r="S105" s="115" t="s">
        <v>17</v>
      </c>
      <c r="T105" s="115"/>
      <c r="U105" s="112"/>
      <c r="V105" s="112">
        <v>2827</v>
      </c>
      <c r="W105" s="112">
        <v>3090</v>
      </c>
      <c r="X105" s="112">
        <v>3063</v>
      </c>
      <c r="Y105" s="112">
        <v>3073</v>
      </c>
      <c r="Z105" s="112">
        <v>2813</v>
      </c>
      <c r="AB105" s="109" t="str">
        <f>TEXT(Z105,"###,###")</f>
        <v>2,813</v>
      </c>
      <c r="AD105" s="130">
        <f>Z105/($Z$4)*100</f>
        <v>18.41089076510243</v>
      </c>
      <c r="AF105" s="109"/>
    </row>
    <row r="106" spans="1:32" x14ac:dyDescent="0.25">
      <c r="S106" s="118" t="s">
        <v>53</v>
      </c>
      <c r="T106" s="118"/>
      <c r="U106" s="120"/>
      <c r="V106" s="120">
        <v>11457</v>
      </c>
      <c r="W106" s="120">
        <v>11813</v>
      </c>
      <c r="X106" s="120">
        <v>12376</v>
      </c>
      <c r="Y106" s="120">
        <v>12242</v>
      </c>
      <c r="Z106" s="120">
        <v>12743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2474</v>
      </c>
      <c r="W108" s="112">
        <v>2382</v>
      </c>
      <c r="X108" s="112">
        <v>2470</v>
      </c>
      <c r="Y108" s="112">
        <v>2566</v>
      </c>
      <c r="Z108" s="112">
        <v>2503</v>
      </c>
      <c r="AB108" s="109" t="str">
        <f>TEXT(Z108,"###,###")</f>
        <v>2,503</v>
      </c>
      <c r="AD108" s="130">
        <f>Z108/($Z$4)*100</f>
        <v>16.381962170299104</v>
      </c>
      <c r="AF108" s="109"/>
    </row>
    <row r="109" spans="1:32" x14ac:dyDescent="0.25">
      <c r="S109" s="115" t="s">
        <v>20</v>
      </c>
      <c r="T109" s="115"/>
      <c r="U109" s="112"/>
      <c r="V109" s="112">
        <v>3013</v>
      </c>
      <c r="W109" s="112">
        <v>2755</v>
      </c>
      <c r="X109" s="112">
        <v>2903</v>
      </c>
      <c r="Y109" s="112">
        <v>2928</v>
      </c>
      <c r="Z109" s="112">
        <v>3128</v>
      </c>
      <c r="AB109" s="109" t="str">
        <f>TEXT(Z109,"###,###")</f>
        <v>3,128</v>
      </c>
      <c r="AD109" s="130">
        <f>Z109/($Z$4)*100</f>
        <v>20.472544014660645</v>
      </c>
      <c r="AF109" s="109"/>
    </row>
    <row r="110" spans="1:32" x14ac:dyDescent="0.25">
      <c r="S110" s="115" t="s">
        <v>21</v>
      </c>
      <c r="T110" s="115"/>
      <c r="U110" s="112"/>
      <c r="V110" s="112">
        <v>2592</v>
      </c>
      <c r="W110" s="112">
        <v>2875</v>
      </c>
      <c r="X110" s="112">
        <v>3007</v>
      </c>
      <c r="Y110" s="112">
        <v>3006</v>
      </c>
      <c r="Z110" s="112">
        <v>2838</v>
      </c>
      <c r="AB110" s="109" t="str">
        <f>TEXT(Z110,"###,###")</f>
        <v>2,838</v>
      </c>
      <c r="AD110" s="130">
        <f>Z110/($Z$4)*100</f>
        <v>18.574514038876892</v>
      </c>
      <c r="AF110" s="109"/>
    </row>
    <row r="111" spans="1:32" x14ac:dyDescent="0.25">
      <c r="S111" s="115" t="s">
        <v>22</v>
      </c>
      <c r="T111" s="115"/>
      <c r="U111" s="112"/>
      <c r="V111" s="112">
        <v>3386</v>
      </c>
      <c r="W111" s="112">
        <v>3633</v>
      </c>
      <c r="X111" s="112">
        <v>3705</v>
      </c>
      <c r="Y111" s="112">
        <v>3742</v>
      </c>
      <c r="Z111" s="112">
        <v>4274</v>
      </c>
      <c r="AB111" s="109" t="str">
        <f>TEXT(Z111,"###,###")</f>
        <v>4,274</v>
      </c>
      <c r="AD111" s="130">
        <f>Z111/($Z$4)*100</f>
        <v>27.973034884481969</v>
      </c>
      <c r="AF111" s="109"/>
    </row>
    <row r="112" spans="1:32" x14ac:dyDescent="0.25">
      <c r="S112" s="118" t="s">
        <v>53</v>
      </c>
      <c r="T112" s="118"/>
      <c r="U112" s="112"/>
      <c r="V112" s="112">
        <v>14482</v>
      </c>
      <c r="W112" s="112">
        <v>14292</v>
      </c>
      <c r="X112" s="112">
        <v>14689</v>
      </c>
      <c r="Y112" s="112">
        <v>14864</v>
      </c>
      <c r="Z112" s="112">
        <v>15281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44.65</v>
      </c>
      <c r="W118" s="131">
        <v>44.21</v>
      </c>
      <c r="X118" s="131">
        <v>44.63</v>
      </c>
      <c r="Y118" s="131">
        <v>44.65</v>
      </c>
      <c r="Z118" s="131">
        <v>44.67</v>
      </c>
      <c r="AB118" s="109" t="str">
        <f>TEXT(Z118,"##.0")</f>
        <v>44.7</v>
      </c>
    </row>
    <row r="120" spans="19:32" x14ac:dyDescent="0.25">
      <c r="S120" s="101" t="s">
        <v>98</v>
      </c>
      <c r="T120" s="112"/>
      <c r="U120" s="112"/>
      <c r="V120" s="112">
        <v>6390</v>
      </c>
      <c r="W120" s="112">
        <v>6402</v>
      </c>
      <c r="X120" s="112">
        <v>6646</v>
      </c>
      <c r="Y120" s="112">
        <v>6622</v>
      </c>
      <c r="Z120" s="112">
        <v>6704</v>
      </c>
      <c r="AB120" s="109" t="str">
        <f>TEXT(Z120,"###,###")</f>
        <v>6,704</v>
      </c>
    </row>
    <row r="121" spans="19:32" x14ac:dyDescent="0.25">
      <c r="S121" s="101" t="s">
        <v>99</v>
      </c>
      <c r="T121" s="112"/>
      <c r="U121" s="112"/>
      <c r="V121" s="112">
        <v>1535</v>
      </c>
      <c r="W121" s="112">
        <v>1395</v>
      </c>
      <c r="X121" s="112">
        <v>1540</v>
      </c>
      <c r="Y121" s="112">
        <v>1571</v>
      </c>
      <c r="Z121" s="112">
        <v>1566</v>
      </c>
      <c r="AB121" s="109" t="str">
        <f>TEXT(Z121,"###,###")</f>
        <v>1,566</v>
      </c>
    </row>
    <row r="122" spans="19:32" x14ac:dyDescent="0.25">
      <c r="S122" s="101" t="s">
        <v>100</v>
      </c>
      <c r="T122" s="112"/>
      <c r="U122" s="112"/>
      <c r="V122" s="112">
        <v>1213</v>
      </c>
      <c r="W122" s="112">
        <v>1167</v>
      </c>
      <c r="X122" s="112">
        <v>1163</v>
      </c>
      <c r="Y122" s="112">
        <v>1154</v>
      </c>
      <c r="Z122" s="112">
        <v>1198</v>
      </c>
      <c r="AB122" s="109" t="str">
        <f>TEXT(Z122,"###,###")</f>
        <v>1,198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7603</v>
      </c>
      <c r="W124" s="112">
        <v>7569</v>
      </c>
      <c r="X124" s="112">
        <v>7809</v>
      </c>
      <c r="Y124" s="112">
        <v>7776</v>
      </c>
      <c r="Z124" s="112">
        <v>7902</v>
      </c>
      <c r="AB124" s="109" t="str">
        <f>TEXT(Z124,"###,###")</f>
        <v>7,902</v>
      </c>
      <c r="AD124" s="127">
        <f>Z124/$Z$7*100</f>
        <v>83.442449841605068</v>
      </c>
    </row>
    <row r="125" spans="19:32" x14ac:dyDescent="0.25">
      <c r="S125" s="101" t="s">
        <v>102</v>
      </c>
      <c r="T125" s="112"/>
      <c r="U125" s="112"/>
      <c r="V125" s="112">
        <v>2748</v>
      </c>
      <c r="W125" s="112">
        <v>2562</v>
      </c>
      <c r="X125" s="112">
        <v>2703</v>
      </c>
      <c r="Y125" s="112">
        <v>2725</v>
      </c>
      <c r="Z125" s="112">
        <v>2764</v>
      </c>
      <c r="AB125" s="109" t="str">
        <f>TEXT(Z125,"###,###")</f>
        <v>2,764</v>
      </c>
      <c r="AD125" s="127">
        <f>Z125/$Z$7*100</f>
        <v>29.186906019007392</v>
      </c>
    </row>
    <row r="127" spans="19:32" x14ac:dyDescent="0.25">
      <c r="S127" s="101" t="s">
        <v>103</v>
      </c>
      <c r="T127" s="112"/>
      <c r="U127" s="112"/>
      <c r="V127" s="112">
        <v>4733</v>
      </c>
      <c r="W127" s="112">
        <v>4595</v>
      </c>
      <c r="X127" s="112">
        <v>4818</v>
      </c>
      <c r="Y127" s="112">
        <v>4808</v>
      </c>
      <c r="Z127" s="112">
        <v>4839</v>
      </c>
      <c r="AB127" s="109" t="str">
        <f>TEXT(Z127,"###,###")</f>
        <v>4,839</v>
      </c>
      <c r="AD127" s="127">
        <f>Z127/$Z$7*100</f>
        <v>51.098204857444564</v>
      </c>
    </row>
    <row r="128" spans="19:32" x14ac:dyDescent="0.25">
      <c r="S128" s="101" t="s">
        <v>104</v>
      </c>
      <c r="T128" s="112"/>
      <c r="U128" s="112"/>
      <c r="V128" s="112">
        <v>4408</v>
      </c>
      <c r="W128" s="112">
        <v>4368</v>
      </c>
      <c r="X128" s="112">
        <v>4528</v>
      </c>
      <c r="Y128" s="112">
        <v>4538</v>
      </c>
      <c r="Z128" s="112">
        <v>4629</v>
      </c>
      <c r="AB128" s="109" t="str">
        <f>TEXT(Z128,"###,###")</f>
        <v>4,629</v>
      </c>
      <c r="AD128" s="127">
        <f>Z128/$Z$7*100</f>
        <v>48.880675818373817</v>
      </c>
    </row>
    <row r="130" spans="19:20" x14ac:dyDescent="0.25">
      <c r="S130" s="101" t="s">
        <v>280</v>
      </c>
      <c r="T130" s="127">
        <v>70.791974656810979</v>
      </c>
    </row>
    <row r="131" spans="19:20" x14ac:dyDescent="0.25">
      <c r="S131" s="101" t="s">
        <v>281</v>
      </c>
      <c r="T131" s="127">
        <v>16.536430834213306</v>
      </c>
    </row>
    <row r="132" spans="19:20" x14ac:dyDescent="0.25">
      <c r="S132" s="101" t="s">
        <v>282</v>
      </c>
      <c r="T132" s="127">
        <v>12.650475184794086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3D33AC2-C766-4CCA-8F0F-0F46746381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27CF03C-C9BE-488F-A07F-4B1DF019E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D8E1286-E1AC-4298-96E9-54FBE7E88A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D098A63-58F7-4A45-A43B-C0E263C0B3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CD8A-BC33-4A02-A399-A320DB1156A1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173</v>
      </c>
      <c r="T1" s="99"/>
      <c r="U1" s="99"/>
      <c r="V1" s="99"/>
      <c r="W1" s="99"/>
      <c r="X1" s="99"/>
      <c r="Y1" s="100" t="s">
        <v>260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173</v>
      </c>
      <c r="Y3" s="105" t="s">
        <v>260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8.64 Stonnington,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105586</v>
      </c>
      <c r="W4" s="108">
        <v>107198</v>
      </c>
      <c r="X4" s="108">
        <v>104788</v>
      </c>
      <c r="Y4" s="108">
        <v>100575</v>
      </c>
      <c r="Z4" s="108">
        <v>108272</v>
      </c>
      <c r="AB4" s="109" t="str">
        <f>TEXT(Z4,"###,###")</f>
        <v>108,272</v>
      </c>
      <c r="AD4" s="110">
        <f>Z4/Y4-1</f>
        <v>7.6529952771563492E-2</v>
      </c>
      <c r="AF4" s="110">
        <f>Z4/V4-1</f>
        <v>2.543897865247291E-2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51920</v>
      </c>
      <c r="W5" s="108">
        <v>52328</v>
      </c>
      <c r="X5" s="108">
        <v>51259</v>
      </c>
      <c r="Y5" s="108">
        <v>48941</v>
      </c>
      <c r="Z5" s="108">
        <v>52081</v>
      </c>
      <c r="AB5" s="109" t="str">
        <f>TEXT(Z5,"###,###")</f>
        <v>52,081</v>
      </c>
      <c r="AD5" s="110">
        <f t="shared" ref="AD5:AD9" si="0">Z5/Y5-1</f>
        <v>6.415888518828794E-2</v>
      </c>
      <c r="AF5" s="110">
        <f t="shared" ref="AF5:AF9" si="1">Z5/V5-1</f>
        <v>3.100924499229496E-3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53662</v>
      </c>
      <c r="W6" s="108">
        <v>54866</v>
      </c>
      <c r="X6" s="108">
        <v>53526</v>
      </c>
      <c r="Y6" s="108">
        <v>51612</v>
      </c>
      <c r="Z6" s="108">
        <v>56159</v>
      </c>
      <c r="AB6" s="109" t="str">
        <f>TEXT(Z6,"###,###")</f>
        <v>56,159</v>
      </c>
      <c r="AD6" s="110">
        <f t="shared" si="0"/>
        <v>8.8099666744168026E-2</v>
      </c>
      <c r="AF6" s="110">
        <f t="shared" si="1"/>
        <v>4.6531996571130385E-2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71465</v>
      </c>
      <c r="W7" s="108">
        <v>72303</v>
      </c>
      <c r="X7" s="108">
        <v>71868</v>
      </c>
      <c r="Y7" s="108">
        <v>68333</v>
      </c>
      <c r="Z7" s="108">
        <v>68922</v>
      </c>
      <c r="AB7" s="109" t="str">
        <f>TEXT(Z7,"###,###")</f>
        <v>68,922</v>
      </c>
      <c r="AD7" s="110">
        <f t="shared" si="0"/>
        <v>8.6195542417280002E-3</v>
      </c>
      <c r="AF7" s="110">
        <f t="shared" si="1"/>
        <v>-3.5583852235359981E-2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108,272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68,922</v>
      </c>
      <c r="P8" s="67"/>
      <c r="S8" s="107" t="s">
        <v>83</v>
      </c>
      <c r="T8" s="108"/>
      <c r="U8" s="108"/>
      <c r="V8" s="108">
        <v>52331</v>
      </c>
      <c r="W8" s="108">
        <v>53572.5</v>
      </c>
      <c r="X8" s="108">
        <v>54251.37</v>
      </c>
      <c r="Y8" s="108">
        <v>58008.03</v>
      </c>
      <c r="Z8" s="108">
        <v>58216.54</v>
      </c>
      <c r="AB8" s="109" t="str">
        <f>TEXT(Z8,"$###,###")</f>
        <v>$58,217</v>
      </c>
      <c r="AD8" s="110">
        <f t="shared" si="0"/>
        <v>3.5945023473473725E-3</v>
      </c>
      <c r="AF8" s="110">
        <f t="shared" si="1"/>
        <v>0.11246756224799825</v>
      </c>
    </row>
    <row r="9" spans="1:32" x14ac:dyDescent="0.25">
      <c r="A9" s="30" t="s">
        <v>14</v>
      </c>
      <c r="B9" s="71"/>
      <c r="C9" s="72"/>
      <c r="D9" s="73">
        <f>AD104</f>
        <v>80.349490172897887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49.30501146223267</v>
      </c>
      <c r="P9" s="74" t="s">
        <v>84</v>
      </c>
      <c r="S9" s="107" t="s">
        <v>7</v>
      </c>
      <c r="T9" s="108"/>
      <c r="U9" s="108"/>
      <c r="V9" s="108">
        <v>6266191650</v>
      </c>
      <c r="W9" s="108">
        <v>6557545839</v>
      </c>
      <c r="X9" s="108">
        <v>6724730875</v>
      </c>
      <c r="Y9" s="108">
        <v>6916873016</v>
      </c>
      <c r="Z9" s="108">
        <v>7408848203</v>
      </c>
      <c r="AB9" s="109" t="str">
        <f>TEXT(Z9/1000000,"$#,###.0")&amp;" mil"</f>
        <v>$7,408.8 mil</v>
      </c>
      <c r="AD9" s="110">
        <f t="shared" si="0"/>
        <v>7.1126820726933992E-2</v>
      </c>
      <c r="AF9" s="110">
        <f t="shared" si="1"/>
        <v>0.18235263407559521</v>
      </c>
    </row>
    <row r="10" spans="1:32" x14ac:dyDescent="0.25">
      <c r="A10" s="30" t="s">
        <v>17</v>
      </c>
      <c r="B10" s="71"/>
      <c r="C10" s="72"/>
      <c r="D10" s="73">
        <f>AD105</f>
        <v>13.803199349785725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50.660166565102585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84.393952584080552</v>
      </c>
      <c r="P11" s="74" t="s">
        <v>84</v>
      </c>
      <c r="S11" s="107" t="s">
        <v>29</v>
      </c>
      <c r="T11" s="112"/>
      <c r="U11" s="112"/>
      <c r="V11" s="112">
        <v>94678</v>
      </c>
      <c r="W11" s="112">
        <v>96221</v>
      </c>
      <c r="X11" s="112">
        <v>93790</v>
      </c>
      <c r="Y11" s="112">
        <v>89708</v>
      </c>
      <c r="Z11" s="112">
        <v>97513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6.4420649429790195</v>
      </c>
      <c r="P12" s="74" t="s">
        <v>84</v>
      </c>
      <c r="S12" s="107" t="s">
        <v>30</v>
      </c>
      <c r="T12" s="112"/>
      <c r="U12" s="112"/>
      <c r="V12" s="112">
        <v>10906</v>
      </c>
      <c r="W12" s="112">
        <v>10979</v>
      </c>
      <c r="X12" s="112">
        <v>10992</v>
      </c>
      <c r="Y12" s="112">
        <v>10867</v>
      </c>
      <c r="Z12" s="112">
        <v>10757</v>
      </c>
    </row>
    <row r="13" spans="1:32" ht="15" customHeight="1" x14ac:dyDescent="0.25">
      <c r="A13" s="30" t="s">
        <v>19</v>
      </c>
      <c r="B13" s="72"/>
      <c r="C13" s="72"/>
      <c r="D13" s="73">
        <f>AD108</f>
        <v>14.901359538938969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9.1625315574127271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14.283471257573519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22.43331609280331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20.777355424658328</v>
      </c>
      <c r="P15" s="74" t="s">
        <v>84</v>
      </c>
      <c r="S15" s="115" t="s">
        <v>60</v>
      </c>
      <c r="T15" s="115"/>
      <c r="U15" s="116"/>
      <c r="V15" s="116">
        <v>882</v>
      </c>
      <c r="W15" s="116">
        <v>947</v>
      </c>
      <c r="X15" s="116">
        <v>885</v>
      </c>
      <c r="Y15" s="112">
        <v>694</v>
      </c>
      <c r="Z15" s="112">
        <v>504</v>
      </c>
      <c r="AB15" s="117">
        <f t="shared" ref="AB15:AB34" si="2">IF(Z15="np",0,Z15/$Z$34)</f>
        <v>4.6550290939318369E-3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42.526230234963798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79.222644575341675</v>
      </c>
      <c r="P16" s="37" t="s">
        <v>84</v>
      </c>
      <c r="S16" s="115" t="s">
        <v>61</v>
      </c>
      <c r="T16" s="115"/>
      <c r="U16" s="116"/>
      <c r="V16" s="116">
        <v>235</v>
      </c>
      <c r="W16" s="116">
        <v>227</v>
      </c>
      <c r="X16" s="116">
        <v>275</v>
      </c>
      <c r="Y16" s="112">
        <v>239</v>
      </c>
      <c r="Z16" s="112">
        <v>221</v>
      </c>
      <c r="AB16" s="117">
        <f t="shared" si="2"/>
        <v>2.0411933130137618E-3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3331</v>
      </c>
      <c r="W17" s="116">
        <v>3256</v>
      </c>
      <c r="X17" s="116">
        <v>3030</v>
      </c>
      <c r="Y17" s="112">
        <v>3018</v>
      </c>
      <c r="Z17" s="112">
        <v>3191</v>
      </c>
      <c r="AB17" s="117">
        <f t="shared" si="2"/>
        <v>2.9472614759397803E-2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575</v>
      </c>
      <c r="W18" s="116">
        <v>620</v>
      </c>
      <c r="X18" s="116">
        <v>572</v>
      </c>
      <c r="Y18" s="112">
        <v>590</v>
      </c>
      <c r="Z18" s="112">
        <v>611</v>
      </c>
      <c r="AB18" s="117">
        <f t="shared" si="2"/>
        <v>5.6432991595086355E-3</v>
      </c>
    </row>
    <row r="19" spans="1:28" x14ac:dyDescent="0.25">
      <c r="A19" s="63" t="str">
        <f>$S$1&amp;" ("&amp;$V$2&amp;" to "&amp;$Z$2&amp;")"</f>
        <v>Stonnington (2017-18 to 2021-22)</v>
      </c>
      <c r="B19" s="63"/>
      <c r="C19" s="63"/>
      <c r="D19" s="63"/>
      <c r="E19" s="63"/>
      <c r="F19" s="63"/>
      <c r="G19" s="63" t="str">
        <f>$S$1&amp;" ("&amp;$V$2&amp;" to "&amp;$Z$2&amp;")"</f>
        <v>Stonnington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3634</v>
      </c>
      <c r="W19" s="116">
        <v>3866</v>
      </c>
      <c r="X19" s="116">
        <v>3620</v>
      </c>
      <c r="Y19" s="112">
        <v>3649</v>
      </c>
      <c r="Z19" s="112">
        <v>3799</v>
      </c>
      <c r="AB19" s="117">
        <f t="shared" si="2"/>
        <v>3.5088205412394942E-2</v>
      </c>
    </row>
    <row r="20" spans="1:28" x14ac:dyDescent="0.25">
      <c r="S20" s="115" t="s">
        <v>65</v>
      </c>
      <c r="T20" s="115"/>
      <c r="U20" s="116"/>
      <c r="V20" s="116">
        <v>4244</v>
      </c>
      <c r="W20" s="116">
        <v>4221</v>
      </c>
      <c r="X20" s="116">
        <v>3803</v>
      </c>
      <c r="Y20" s="112">
        <v>3671</v>
      </c>
      <c r="Z20" s="112">
        <v>3621</v>
      </c>
      <c r="AB20" s="117">
        <f t="shared" si="2"/>
        <v>3.3444167359379329E-2</v>
      </c>
    </row>
    <row r="21" spans="1:28" x14ac:dyDescent="0.25">
      <c r="S21" s="115" t="s">
        <v>66</v>
      </c>
      <c r="T21" s="115"/>
      <c r="U21" s="116"/>
      <c r="V21" s="116">
        <v>8672</v>
      </c>
      <c r="W21" s="116">
        <v>8307</v>
      </c>
      <c r="X21" s="116">
        <v>8348</v>
      </c>
      <c r="Y21" s="112">
        <v>8579</v>
      </c>
      <c r="Z21" s="112">
        <v>9486</v>
      </c>
      <c r="AB21" s="117">
        <f t="shared" si="2"/>
        <v>8.761429758935993E-2</v>
      </c>
    </row>
    <row r="22" spans="1:28" x14ac:dyDescent="0.25">
      <c r="S22" s="115" t="s">
        <v>67</v>
      </c>
      <c r="T22" s="115"/>
      <c r="U22" s="116"/>
      <c r="V22" s="116">
        <v>8783</v>
      </c>
      <c r="W22" s="116">
        <v>8886</v>
      </c>
      <c r="X22" s="116">
        <v>8733</v>
      </c>
      <c r="Y22" s="112">
        <v>8026</v>
      </c>
      <c r="Z22" s="112">
        <v>9917</v>
      </c>
      <c r="AB22" s="117">
        <f t="shared" si="2"/>
        <v>9.1595086358178632E-2</v>
      </c>
    </row>
    <row r="23" spans="1:28" x14ac:dyDescent="0.25">
      <c r="S23" s="115" t="s">
        <v>68</v>
      </c>
      <c r="T23" s="115"/>
      <c r="U23" s="116"/>
      <c r="V23" s="116">
        <v>2011</v>
      </c>
      <c r="W23" s="116">
        <v>2001</v>
      </c>
      <c r="X23" s="116">
        <v>1966</v>
      </c>
      <c r="Y23" s="112">
        <v>1987</v>
      </c>
      <c r="Z23" s="112">
        <v>2065</v>
      </c>
      <c r="AB23" s="117">
        <f t="shared" si="2"/>
        <v>1.90726886487485E-2</v>
      </c>
    </row>
    <row r="24" spans="1:28" x14ac:dyDescent="0.25">
      <c r="S24" s="115" t="s">
        <v>69</v>
      </c>
      <c r="T24" s="115"/>
      <c r="U24" s="116"/>
      <c r="V24" s="116">
        <v>3167</v>
      </c>
      <c r="W24" s="116">
        <v>3304</v>
      </c>
      <c r="X24" s="116">
        <v>3026</v>
      </c>
      <c r="Y24" s="112">
        <v>2830</v>
      </c>
      <c r="Z24" s="112">
        <v>3191</v>
      </c>
      <c r="AB24" s="117">
        <f t="shared" si="2"/>
        <v>2.9472614759397803E-2</v>
      </c>
    </row>
    <row r="25" spans="1:28" x14ac:dyDescent="0.25">
      <c r="S25" s="115" t="s">
        <v>70</v>
      </c>
      <c r="T25" s="115"/>
      <c r="U25" s="116"/>
      <c r="V25" s="116">
        <v>6333</v>
      </c>
      <c r="W25" s="116">
        <v>6496</v>
      </c>
      <c r="X25" s="116">
        <v>6575</v>
      </c>
      <c r="Y25" s="112">
        <v>6496</v>
      </c>
      <c r="Z25" s="112">
        <v>7076</v>
      </c>
      <c r="AB25" s="117">
        <f t="shared" si="2"/>
        <v>6.535513069178904E-2</v>
      </c>
    </row>
    <row r="26" spans="1:28" x14ac:dyDescent="0.25">
      <c r="S26" s="115" t="s">
        <v>71</v>
      </c>
      <c r="T26" s="115"/>
      <c r="U26" s="116"/>
      <c r="V26" s="116">
        <v>2745</v>
      </c>
      <c r="W26" s="116">
        <v>2624</v>
      </c>
      <c r="X26" s="116">
        <v>2611</v>
      </c>
      <c r="Y26" s="112">
        <v>2535</v>
      </c>
      <c r="Z26" s="112">
        <v>2709</v>
      </c>
      <c r="AB26" s="117">
        <f t="shared" si="2"/>
        <v>2.5020781379883623E-2</v>
      </c>
    </row>
    <row r="27" spans="1:28" x14ac:dyDescent="0.25">
      <c r="S27" s="115" t="s">
        <v>72</v>
      </c>
      <c r="T27" s="115"/>
      <c r="U27" s="116"/>
      <c r="V27" s="116">
        <v>16608</v>
      </c>
      <c r="W27" s="116">
        <v>16922</v>
      </c>
      <c r="X27" s="116">
        <v>16500</v>
      </c>
      <c r="Y27" s="112">
        <v>16013</v>
      </c>
      <c r="Z27" s="112">
        <v>16879</v>
      </c>
      <c r="AB27" s="117">
        <f t="shared" si="2"/>
        <v>0.1558972938025307</v>
      </c>
    </row>
    <row r="28" spans="1:28" x14ac:dyDescent="0.25">
      <c r="S28" s="115" t="s">
        <v>73</v>
      </c>
      <c r="T28" s="115"/>
      <c r="U28" s="116"/>
      <c r="V28" s="116">
        <v>10887</v>
      </c>
      <c r="W28" s="116">
        <v>11279</v>
      </c>
      <c r="X28" s="116">
        <v>11200</v>
      </c>
      <c r="Y28" s="112">
        <v>9295</v>
      </c>
      <c r="Z28" s="112">
        <v>9924</v>
      </c>
      <c r="AB28" s="117">
        <f t="shared" si="2"/>
        <v>9.1659739540038795E-2</v>
      </c>
    </row>
    <row r="29" spans="1:28" x14ac:dyDescent="0.25">
      <c r="S29" s="115" t="s">
        <v>74</v>
      </c>
      <c r="T29" s="115"/>
      <c r="U29" s="116"/>
      <c r="V29" s="116">
        <v>3148</v>
      </c>
      <c r="W29" s="116">
        <v>4785</v>
      </c>
      <c r="X29" s="116">
        <v>3438</v>
      </c>
      <c r="Y29" s="112">
        <v>3724</v>
      </c>
      <c r="Z29" s="112">
        <v>4256</v>
      </c>
      <c r="AB29" s="117">
        <f t="shared" si="2"/>
        <v>3.930913457097996E-2</v>
      </c>
    </row>
    <row r="30" spans="1:28" x14ac:dyDescent="0.25">
      <c r="S30" s="115" t="s">
        <v>75</v>
      </c>
      <c r="T30" s="115"/>
      <c r="U30" s="116"/>
      <c r="V30" s="116">
        <v>8485</v>
      </c>
      <c r="W30" s="116">
        <v>7760</v>
      </c>
      <c r="X30" s="116">
        <v>8529</v>
      </c>
      <c r="Y30" s="112">
        <v>7898</v>
      </c>
      <c r="Z30" s="112">
        <v>8381</v>
      </c>
      <c r="AB30" s="117">
        <f t="shared" si="2"/>
        <v>7.7408331024291122E-2</v>
      </c>
    </row>
    <row r="31" spans="1:28" x14ac:dyDescent="0.25">
      <c r="S31" s="115" t="s">
        <v>76</v>
      </c>
      <c r="T31" s="115"/>
      <c r="U31" s="116"/>
      <c r="V31" s="116">
        <v>11281</v>
      </c>
      <c r="W31" s="116">
        <v>11696</v>
      </c>
      <c r="X31" s="116">
        <v>11923</v>
      </c>
      <c r="Y31" s="112">
        <v>12365</v>
      </c>
      <c r="Z31" s="112">
        <v>13365</v>
      </c>
      <c r="AB31" s="117">
        <f t="shared" si="2"/>
        <v>0.12344139650872818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3174</v>
      </c>
      <c r="W32" s="116">
        <v>3367</v>
      </c>
      <c r="X32" s="116">
        <v>3530</v>
      </c>
      <c r="Y32" s="112">
        <v>3343</v>
      </c>
      <c r="Z32" s="112">
        <v>3692</v>
      </c>
      <c r="AB32" s="117">
        <f t="shared" si="2"/>
        <v>3.4099935346818142E-2</v>
      </c>
    </row>
    <row r="33" spans="19:32" x14ac:dyDescent="0.25">
      <c r="S33" s="115" t="s">
        <v>78</v>
      </c>
      <c r="T33" s="115"/>
      <c r="U33" s="116"/>
      <c r="V33" s="116">
        <v>2671</v>
      </c>
      <c r="W33" s="116">
        <v>2851</v>
      </c>
      <c r="X33" s="116">
        <v>2905</v>
      </c>
      <c r="Y33" s="112">
        <v>2865</v>
      </c>
      <c r="Z33" s="112">
        <v>2988</v>
      </c>
      <c r="AB33" s="117">
        <f t="shared" si="2"/>
        <v>2.7597672485453036E-2</v>
      </c>
    </row>
    <row r="34" spans="19:32" x14ac:dyDescent="0.25">
      <c r="S34" s="118" t="s">
        <v>53</v>
      </c>
      <c r="T34" s="118"/>
      <c r="U34" s="119"/>
      <c r="V34" s="119">
        <v>105588</v>
      </c>
      <c r="W34" s="119">
        <v>107195</v>
      </c>
      <c r="X34" s="119">
        <v>104785</v>
      </c>
      <c r="Y34" s="120">
        <v>100575</v>
      </c>
      <c r="Z34" s="120">
        <v>108270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59547</v>
      </c>
      <c r="W37" s="112">
        <v>59159</v>
      </c>
      <c r="X37" s="112">
        <v>59066</v>
      </c>
      <c r="Y37" s="112">
        <v>56187</v>
      </c>
      <c r="Z37" s="112">
        <v>54605</v>
      </c>
      <c r="AB37" s="132">
        <f>Z37/Z40*100</f>
        <v>79.222644575341675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11916</v>
      </c>
      <c r="W38" s="112">
        <v>13145</v>
      </c>
      <c r="X38" s="112">
        <v>12802</v>
      </c>
      <c r="Y38" s="112">
        <v>12146</v>
      </c>
      <c r="Z38" s="112">
        <v>14321</v>
      </c>
      <c r="AB38" s="132">
        <f>Z38/Z40*100</f>
        <v>20.777355424658328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71463</v>
      </c>
      <c r="W40" s="112">
        <v>72304</v>
      </c>
      <c r="X40" s="112">
        <v>71868</v>
      </c>
      <c r="Y40" s="112">
        <v>68333</v>
      </c>
      <c r="Z40" s="112">
        <v>68926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24</v>
      </c>
      <c r="W44" s="112">
        <v>25</v>
      </c>
      <c r="X44" s="112">
        <v>23</v>
      </c>
      <c r="Y44" s="112">
        <v>33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270</v>
      </c>
      <c r="W45" s="112">
        <v>318</v>
      </c>
      <c r="X45" s="112">
        <v>310</v>
      </c>
      <c r="Y45" s="112">
        <v>311</v>
      </c>
      <c r="Z45" s="112">
        <v>568</v>
      </c>
    </row>
    <row r="46" spans="19:32" x14ac:dyDescent="0.25">
      <c r="S46" s="115" t="s">
        <v>38</v>
      </c>
      <c r="T46" s="115"/>
      <c r="U46" s="112"/>
      <c r="V46" s="112">
        <v>1895</v>
      </c>
      <c r="W46" s="112">
        <v>1932</v>
      </c>
      <c r="X46" s="112">
        <v>1817</v>
      </c>
      <c r="Y46" s="112">
        <v>1869</v>
      </c>
      <c r="Z46" s="112">
        <v>2381</v>
      </c>
    </row>
    <row r="47" spans="19:32" x14ac:dyDescent="0.25">
      <c r="S47" s="115" t="s">
        <v>39</v>
      </c>
      <c r="T47" s="115"/>
      <c r="U47" s="112"/>
      <c r="V47" s="112">
        <v>5244</v>
      </c>
      <c r="W47" s="112">
        <v>5208</v>
      </c>
      <c r="X47" s="112">
        <v>4943</v>
      </c>
      <c r="Y47" s="112">
        <v>4201</v>
      </c>
      <c r="Z47" s="112">
        <v>5188</v>
      </c>
    </row>
    <row r="48" spans="19:32" x14ac:dyDescent="0.25">
      <c r="S48" s="115" t="s">
        <v>40</v>
      </c>
      <c r="T48" s="115"/>
      <c r="U48" s="112"/>
      <c r="V48" s="112">
        <v>10336</v>
      </c>
      <c r="W48" s="112">
        <v>10604</v>
      </c>
      <c r="X48" s="112">
        <v>10043</v>
      </c>
      <c r="Y48" s="112">
        <v>9193</v>
      </c>
      <c r="Z48" s="112">
        <v>9208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9213</v>
      </c>
      <c r="W49" s="112">
        <v>9201</v>
      </c>
      <c r="X49" s="112">
        <v>8866</v>
      </c>
      <c r="Y49" s="112">
        <v>8408</v>
      </c>
      <c r="Z49" s="112">
        <v>8687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Stonnington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6007</v>
      </c>
      <c r="W50" s="112">
        <v>6220</v>
      </c>
      <c r="X50" s="112">
        <v>6103</v>
      </c>
      <c r="Y50" s="112">
        <v>5924</v>
      </c>
      <c r="Z50" s="112">
        <v>6115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4002</v>
      </c>
      <c r="W51" s="112">
        <v>3876</v>
      </c>
      <c r="X51" s="112">
        <v>4023</v>
      </c>
      <c r="Y51" s="112">
        <v>4079</v>
      </c>
      <c r="Z51" s="112">
        <v>4319</v>
      </c>
    </row>
    <row r="52" spans="1:26" ht="15" customHeight="1" x14ac:dyDescent="0.25">
      <c r="S52" s="115" t="s">
        <v>44</v>
      </c>
      <c r="T52" s="115"/>
      <c r="U52" s="112"/>
      <c r="V52" s="112">
        <v>3680</v>
      </c>
      <c r="W52" s="112">
        <v>3592</v>
      </c>
      <c r="X52" s="112">
        <v>3528</v>
      </c>
      <c r="Y52" s="112">
        <v>3320</v>
      </c>
      <c r="Z52" s="112">
        <v>3436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3157</v>
      </c>
      <c r="W53" s="112">
        <v>3159</v>
      </c>
      <c r="X53" s="112">
        <v>3300</v>
      </c>
      <c r="Y53" s="112">
        <v>3386</v>
      </c>
      <c r="Z53" s="112">
        <v>3570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2718</v>
      </c>
      <c r="W54" s="112">
        <v>2781</v>
      </c>
      <c r="X54" s="112">
        <v>2800</v>
      </c>
      <c r="Y54" s="112">
        <v>2745</v>
      </c>
      <c r="Z54" s="112">
        <v>2875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2058</v>
      </c>
      <c r="W55" s="112">
        <v>2080</v>
      </c>
      <c r="X55" s="112">
        <v>2131</v>
      </c>
      <c r="Y55" s="112">
        <v>2210</v>
      </c>
      <c r="Z55" s="112">
        <v>2256</v>
      </c>
    </row>
    <row r="56" spans="1:26" ht="15" customHeight="1" x14ac:dyDescent="0.25">
      <c r="S56" s="115" t="s">
        <v>48</v>
      </c>
      <c r="T56" s="115"/>
      <c r="U56" s="112"/>
      <c r="V56" s="112">
        <v>1542</v>
      </c>
      <c r="W56" s="112">
        <v>1504</v>
      </c>
      <c r="X56" s="112">
        <v>1509</v>
      </c>
      <c r="Y56" s="112">
        <v>1406</v>
      </c>
      <c r="Z56" s="112">
        <v>1522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1010</v>
      </c>
      <c r="W57" s="112">
        <v>1043</v>
      </c>
      <c r="X57" s="112">
        <v>1067</v>
      </c>
      <c r="Y57" s="112">
        <v>1028</v>
      </c>
      <c r="Z57" s="112">
        <v>1033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457</v>
      </c>
      <c r="W58" s="112">
        <v>466</v>
      </c>
      <c r="X58" s="112">
        <v>464</v>
      </c>
      <c r="Y58" s="112">
        <v>461</v>
      </c>
      <c r="Z58" s="112">
        <v>533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190</v>
      </c>
      <c r="W59" s="112">
        <v>194</v>
      </c>
      <c r="X59" s="112">
        <v>211</v>
      </c>
      <c r="Y59" s="112">
        <v>240</v>
      </c>
      <c r="Z59" s="112">
        <v>233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126</v>
      </c>
      <c r="W60" s="112">
        <v>125</v>
      </c>
      <c r="X60" s="112">
        <v>121</v>
      </c>
      <c r="Y60" s="112">
        <v>127</v>
      </c>
      <c r="Z60" s="112">
        <v>124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51924</v>
      </c>
      <c r="W61" s="112">
        <v>52332</v>
      </c>
      <c r="X61" s="112">
        <v>51255</v>
      </c>
      <c r="Y61" s="112">
        <v>48941</v>
      </c>
      <c r="Z61" s="112">
        <v>52081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25</v>
      </c>
      <c r="W63" s="112">
        <v>23</v>
      </c>
      <c r="X63" s="112">
        <v>38</v>
      </c>
      <c r="Y63" s="112">
        <v>38</v>
      </c>
      <c r="Z63" s="112">
        <v>36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398</v>
      </c>
      <c r="W64" s="112">
        <v>442</v>
      </c>
      <c r="X64" s="112">
        <v>430</v>
      </c>
      <c r="Y64" s="112">
        <v>459</v>
      </c>
      <c r="Z64" s="112">
        <v>796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Stonnington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2232</v>
      </c>
      <c r="W65" s="112">
        <v>2299</v>
      </c>
      <c r="X65" s="112">
        <v>2102</v>
      </c>
      <c r="Y65" s="112">
        <v>2271</v>
      </c>
      <c r="Z65" s="112">
        <v>3076</v>
      </c>
    </row>
    <row r="66" spans="1:26" x14ac:dyDescent="0.25">
      <c r="S66" s="115" t="s">
        <v>39</v>
      </c>
      <c r="T66" s="115"/>
      <c r="U66" s="112"/>
      <c r="V66" s="112">
        <v>6518</v>
      </c>
      <c r="W66" s="112">
        <v>6436</v>
      </c>
      <c r="X66" s="112">
        <v>5927</v>
      </c>
      <c r="Y66" s="112">
        <v>5292</v>
      </c>
      <c r="Z66" s="112">
        <v>6576</v>
      </c>
    </row>
    <row r="67" spans="1:26" x14ac:dyDescent="0.25">
      <c r="S67" s="115" t="s">
        <v>40</v>
      </c>
      <c r="T67" s="115"/>
      <c r="U67" s="112"/>
      <c r="V67" s="112">
        <v>11882</v>
      </c>
      <c r="W67" s="112">
        <v>12281</v>
      </c>
      <c r="X67" s="112">
        <v>11874</v>
      </c>
      <c r="Y67" s="112">
        <v>10620</v>
      </c>
      <c r="Z67" s="112">
        <v>10993</v>
      </c>
    </row>
    <row r="68" spans="1:26" x14ac:dyDescent="0.25">
      <c r="S68" s="115" t="s">
        <v>41</v>
      </c>
      <c r="T68" s="115"/>
      <c r="U68" s="112"/>
      <c r="V68" s="112">
        <v>8821</v>
      </c>
      <c r="W68" s="112">
        <v>9024</v>
      </c>
      <c r="X68" s="112">
        <v>8944</v>
      </c>
      <c r="Y68" s="112">
        <v>8603</v>
      </c>
      <c r="Z68" s="112">
        <v>8825</v>
      </c>
    </row>
    <row r="69" spans="1:26" x14ac:dyDescent="0.25">
      <c r="S69" s="115" t="s">
        <v>42</v>
      </c>
      <c r="T69" s="115"/>
      <c r="U69" s="112"/>
      <c r="V69" s="112">
        <v>5383</v>
      </c>
      <c r="W69" s="112">
        <v>5523</v>
      </c>
      <c r="X69" s="112">
        <v>5537</v>
      </c>
      <c r="Y69" s="112">
        <v>5641</v>
      </c>
      <c r="Z69" s="112">
        <v>5971</v>
      </c>
    </row>
    <row r="70" spans="1:26" x14ac:dyDescent="0.25">
      <c r="S70" s="115" t="s">
        <v>43</v>
      </c>
      <c r="T70" s="115"/>
      <c r="U70" s="112"/>
      <c r="V70" s="112">
        <v>3731</v>
      </c>
      <c r="W70" s="112">
        <v>3755</v>
      </c>
      <c r="X70" s="112">
        <v>3719</v>
      </c>
      <c r="Y70" s="112">
        <v>3830</v>
      </c>
      <c r="Z70" s="112">
        <v>4153</v>
      </c>
    </row>
    <row r="71" spans="1:26" x14ac:dyDescent="0.25">
      <c r="S71" s="115" t="s">
        <v>44</v>
      </c>
      <c r="T71" s="115"/>
      <c r="U71" s="112"/>
      <c r="V71" s="112">
        <v>3779</v>
      </c>
      <c r="W71" s="112">
        <v>3819</v>
      </c>
      <c r="X71" s="112">
        <v>3717</v>
      </c>
      <c r="Y71" s="112">
        <v>3516</v>
      </c>
      <c r="Z71" s="112">
        <v>3526</v>
      </c>
    </row>
    <row r="72" spans="1:26" x14ac:dyDescent="0.25">
      <c r="S72" s="115" t="s">
        <v>45</v>
      </c>
      <c r="T72" s="115"/>
      <c r="U72" s="112"/>
      <c r="V72" s="112">
        <v>3163</v>
      </c>
      <c r="W72" s="112">
        <v>3305</v>
      </c>
      <c r="X72" s="112">
        <v>3281</v>
      </c>
      <c r="Y72" s="112">
        <v>3412</v>
      </c>
      <c r="Z72" s="112">
        <v>3727</v>
      </c>
    </row>
    <row r="73" spans="1:26" x14ac:dyDescent="0.25">
      <c r="S73" s="115" t="s">
        <v>46</v>
      </c>
      <c r="T73" s="115"/>
      <c r="U73" s="112"/>
      <c r="V73" s="112">
        <v>2888</v>
      </c>
      <c r="W73" s="112">
        <v>2972</v>
      </c>
      <c r="X73" s="112">
        <v>2980</v>
      </c>
      <c r="Y73" s="112">
        <v>2912</v>
      </c>
      <c r="Z73" s="112">
        <v>3121</v>
      </c>
    </row>
    <row r="74" spans="1:26" x14ac:dyDescent="0.25">
      <c r="S74" s="115" t="s">
        <v>47</v>
      </c>
      <c r="T74" s="115"/>
      <c r="U74" s="112"/>
      <c r="V74" s="112">
        <v>2132</v>
      </c>
      <c r="W74" s="112">
        <v>2228</v>
      </c>
      <c r="X74" s="112">
        <v>2198</v>
      </c>
      <c r="Y74" s="112">
        <v>2274</v>
      </c>
      <c r="Z74" s="112">
        <v>2422</v>
      </c>
    </row>
    <row r="75" spans="1:26" x14ac:dyDescent="0.25">
      <c r="S75" s="115" t="s">
        <v>48</v>
      </c>
      <c r="T75" s="115"/>
      <c r="U75" s="112"/>
      <c r="V75" s="112">
        <v>1396</v>
      </c>
      <c r="W75" s="112">
        <v>1395</v>
      </c>
      <c r="X75" s="112">
        <v>1411</v>
      </c>
      <c r="Y75" s="112">
        <v>1362</v>
      </c>
      <c r="Z75" s="112">
        <v>1417</v>
      </c>
    </row>
    <row r="76" spans="1:26" x14ac:dyDescent="0.25">
      <c r="S76" s="115" t="s">
        <v>49</v>
      </c>
      <c r="T76" s="115"/>
      <c r="U76" s="112"/>
      <c r="V76" s="112">
        <v>774</v>
      </c>
      <c r="W76" s="112">
        <v>817</v>
      </c>
      <c r="X76" s="112">
        <v>809</v>
      </c>
      <c r="Y76" s="112">
        <v>840</v>
      </c>
      <c r="Z76" s="112">
        <v>880</v>
      </c>
    </row>
    <row r="77" spans="1:26" x14ac:dyDescent="0.25">
      <c r="S77" s="115" t="s">
        <v>50</v>
      </c>
      <c r="T77" s="115"/>
      <c r="U77" s="112"/>
      <c r="V77" s="112">
        <v>275</v>
      </c>
      <c r="W77" s="112">
        <v>284</v>
      </c>
      <c r="X77" s="112">
        <v>287</v>
      </c>
      <c r="Y77" s="112">
        <v>282</v>
      </c>
      <c r="Z77" s="112">
        <v>358</v>
      </c>
    </row>
    <row r="78" spans="1:26" x14ac:dyDescent="0.25">
      <c r="S78" s="115" t="s">
        <v>51</v>
      </c>
      <c r="T78" s="115"/>
      <c r="U78" s="112"/>
      <c r="V78" s="112">
        <v>144</v>
      </c>
      <c r="W78" s="112">
        <v>147</v>
      </c>
      <c r="X78" s="112">
        <v>137</v>
      </c>
      <c r="Y78" s="112">
        <v>120</v>
      </c>
      <c r="Z78" s="112">
        <v>135</v>
      </c>
    </row>
    <row r="79" spans="1:26" x14ac:dyDescent="0.25">
      <c r="S79" s="115" t="s">
        <v>52</v>
      </c>
      <c r="T79" s="115"/>
      <c r="U79" s="112"/>
      <c r="V79" s="112">
        <v>140</v>
      </c>
      <c r="W79" s="112">
        <v>112</v>
      </c>
      <c r="X79" s="112">
        <v>127</v>
      </c>
      <c r="Y79" s="112">
        <v>140</v>
      </c>
      <c r="Z79" s="112">
        <v>142</v>
      </c>
    </row>
    <row r="80" spans="1:26" x14ac:dyDescent="0.25">
      <c r="S80" s="118" t="s">
        <v>53</v>
      </c>
      <c r="T80" s="118"/>
      <c r="U80" s="112"/>
      <c r="V80" s="112">
        <v>53662</v>
      </c>
      <c r="W80" s="112">
        <v>54864</v>
      </c>
      <c r="X80" s="112">
        <v>53527</v>
      </c>
      <c r="Y80" s="112">
        <v>51612</v>
      </c>
      <c r="Z80" s="112">
        <v>56154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Stonnington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6704</v>
      </c>
      <c r="W83" s="112">
        <v>6635</v>
      </c>
      <c r="X83" s="112">
        <v>6885</v>
      </c>
      <c r="Y83" s="112">
        <v>6632</v>
      </c>
      <c r="Z83" s="112">
        <v>6538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10658</v>
      </c>
      <c r="W84" s="112">
        <v>10963</v>
      </c>
      <c r="X84" s="112">
        <v>10967</v>
      </c>
      <c r="Y84" s="112">
        <v>10357</v>
      </c>
      <c r="Z84" s="112">
        <v>10363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2421</v>
      </c>
      <c r="W85" s="112">
        <v>2450</v>
      </c>
      <c r="X85" s="112">
        <v>2388</v>
      </c>
      <c r="Y85" s="112">
        <v>2256</v>
      </c>
      <c r="Z85" s="112">
        <v>2314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108,272</v>
      </c>
      <c r="D86" s="96">
        <f t="shared" ref="D86:D91" si="4">AD4</f>
        <v>7.6529952771563492E-2</v>
      </c>
      <c r="E86" s="97">
        <f t="shared" ref="E86:E91" si="5">AD4</f>
        <v>7.6529952771563492E-2</v>
      </c>
      <c r="F86" s="96">
        <f t="shared" ref="F86:F91" si="6">AF4</f>
        <v>2.543897865247291E-2</v>
      </c>
      <c r="G86" s="97">
        <f t="shared" ref="G86:G91" si="7">AF4</f>
        <v>2.543897865247291E-2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1949</v>
      </c>
      <c r="W86" s="112">
        <v>2069</v>
      </c>
      <c r="X86" s="112">
        <v>1967</v>
      </c>
      <c r="Y86" s="112">
        <v>1878</v>
      </c>
      <c r="Z86" s="112">
        <v>1964</v>
      </c>
    </row>
    <row r="87" spans="1:30" ht="15" customHeight="1" x14ac:dyDescent="0.25">
      <c r="A87" s="98" t="s">
        <v>4</v>
      </c>
      <c r="B87" s="49"/>
      <c r="C87" s="57" t="str">
        <f t="shared" si="3"/>
        <v>52,081</v>
      </c>
      <c r="D87" s="96">
        <f t="shared" si="4"/>
        <v>6.415888518828794E-2</v>
      </c>
      <c r="E87" s="97">
        <f t="shared" si="5"/>
        <v>6.415888518828794E-2</v>
      </c>
      <c r="F87" s="96">
        <f t="shared" si="6"/>
        <v>3.100924499229496E-3</v>
      </c>
      <c r="G87" s="97">
        <f t="shared" si="7"/>
        <v>3.100924499229496E-3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2564</v>
      </c>
      <c r="W87" s="112">
        <v>2546</v>
      </c>
      <c r="X87" s="112">
        <v>2465</v>
      </c>
      <c r="Y87" s="112">
        <v>2444</v>
      </c>
      <c r="Z87" s="112">
        <v>2413</v>
      </c>
    </row>
    <row r="88" spans="1:30" ht="15" customHeight="1" x14ac:dyDescent="0.25">
      <c r="A88" s="98" t="s">
        <v>5</v>
      </c>
      <c r="B88" s="49"/>
      <c r="C88" s="57" t="str">
        <f t="shared" si="3"/>
        <v>56,159</v>
      </c>
      <c r="D88" s="96">
        <f t="shared" si="4"/>
        <v>8.8099666744168026E-2</v>
      </c>
      <c r="E88" s="97">
        <f t="shared" si="5"/>
        <v>8.8099666744168026E-2</v>
      </c>
      <c r="F88" s="96">
        <f t="shared" si="6"/>
        <v>4.6531996571130385E-2</v>
      </c>
      <c r="G88" s="97">
        <f t="shared" si="7"/>
        <v>4.6531996571130385E-2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2339</v>
      </c>
      <c r="W88" s="112">
        <v>2269</v>
      </c>
      <c r="X88" s="112">
        <v>2252</v>
      </c>
      <c r="Y88" s="112">
        <v>2173</v>
      </c>
      <c r="Z88" s="112">
        <v>2250</v>
      </c>
    </row>
    <row r="89" spans="1:30" ht="15" customHeight="1" x14ac:dyDescent="0.25">
      <c r="A89" s="49" t="s">
        <v>6</v>
      </c>
      <c r="B89" s="49"/>
      <c r="C89" s="57" t="str">
        <f t="shared" si="3"/>
        <v>68,922</v>
      </c>
      <c r="D89" s="96">
        <f t="shared" si="4"/>
        <v>8.6195542417280002E-3</v>
      </c>
      <c r="E89" s="97">
        <f t="shared" si="5"/>
        <v>8.6195542417280002E-3</v>
      </c>
      <c r="F89" s="96">
        <f t="shared" si="6"/>
        <v>-3.5583852235359981E-2</v>
      </c>
      <c r="G89" s="97">
        <f t="shared" si="7"/>
        <v>-3.5583852235359981E-2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575</v>
      </c>
      <c r="W89" s="112">
        <v>578</v>
      </c>
      <c r="X89" s="112">
        <v>573</v>
      </c>
      <c r="Y89" s="112">
        <v>560</v>
      </c>
      <c r="Z89" s="112">
        <v>579</v>
      </c>
    </row>
    <row r="90" spans="1:30" ht="15" customHeight="1" x14ac:dyDescent="0.25">
      <c r="A90" s="49" t="s">
        <v>96</v>
      </c>
      <c r="B90" s="49"/>
      <c r="C90" s="57" t="str">
        <f t="shared" si="3"/>
        <v>$58,217</v>
      </c>
      <c r="D90" s="96">
        <f t="shared" si="4"/>
        <v>3.5945023473473725E-3</v>
      </c>
      <c r="E90" s="97">
        <f t="shared" si="5"/>
        <v>3.5945023473473725E-3</v>
      </c>
      <c r="F90" s="96">
        <f t="shared" si="6"/>
        <v>0.11246756224799825</v>
      </c>
      <c r="G90" s="97">
        <f t="shared" si="7"/>
        <v>0.11246756224799825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1427</v>
      </c>
      <c r="W90" s="112">
        <v>1415</v>
      </c>
      <c r="X90" s="112">
        <v>1344</v>
      </c>
      <c r="Y90" s="112">
        <v>1316</v>
      </c>
      <c r="Z90" s="112">
        <v>1365</v>
      </c>
    </row>
    <row r="91" spans="1:30" ht="15" customHeight="1" x14ac:dyDescent="0.25">
      <c r="A91" s="49" t="s">
        <v>7</v>
      </c>
      <c r="B91" s="49"/>
      <c r="C91" s="57" t="str">
        <f t="shared" si="3"/>
        <v>$7,408.8 mil</v>
      </c>
      <c r="D91" s="96">
        <f t="shared" si="4"/>
        <v>7.1126820726933992E-2</v>
      </c>
      <c r="E91" s="97">
        <f t="shared" si="5"/>
        <v>7.1126820726933992E-2</v>
      </c>
      <c r="F91" s="96">
        <f t="shared" si="6"/>
        <v>0.18235263407559521</v>
      </c>
      <c r="G91" s="97">
        <f t="shared" si="7"/>
        <v>0.18235263407559521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35720</v>
      </c>
      <c r="W91" s="112">
        <v>35968</v>
      </c>
      <c r="X91" s="112">
        <v>35761</v>
      </c>
      <c r="Y91" s="112">
        <v>33784</v>
      </c>
      <c r="Z91" s="112">
        <v>33986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4992</v>
      </c>
      <c r="W93" s="112">
        <v>5013</v>
      </c>
      <c r="X93" s="112">
        <v>5065</v>
      </c>
      <c r="Y93" s="112">
        <v>4990</v>
      </c>
      <c r="Z93" s="112">
        <v>4972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10980</v>
      </c>
      <c r="W94" s="112">
        <v>11511</v>
      </c>
      <c r="X94" s="112">
        <v>11656</v>
      </c>
      <c r="Y94" s="112">
        <v>11287</v>
      </c>
      <c r="Z94" s="112">
        <v>11420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799</v>
      </c>
      <c r="W95" s="112">
        <v>794</v>
      </c>
      <c r="X95" s="112">
        <v>787</v>
      </c>
      <c r="Y95" s="112">
        <v>773</v>
      </c>
      <c r="Z95" s="112">
        <v>811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3015</v>
      </c>
      <c r="W96" s="112">
        <v>3034</v>
      </c>
      <c r="X96" s="112">
        <v>2979</v>
      </c>
      <c r="Y96" s="112">
        <v>2872</v>
      </c>
      <c r="Z96" s="112">
        <v>3075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5843</v>
      </c>
      <c r="W97" s="112">
        <v>5775</v>
      </c>
      <c r="X97" s="112">
        <v>5518</v>
      </c>
      <c r="Y97" s="112">
        <v>5329</v>
      </c>
      <c r="Z97" s="112">
        <v>5279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2930</v>
      </c>
      <c r="W98" s="112">
        <v>2910</v>
      </c>
      <c r="X98" s="112">
        <v>2932</v>
      </c>
      <c r="Y98" s="112">
        <v>2821</v>
      </c>
      <c r="Z98" s="112">
        <v>2813</v>
      </c>
    </row>
    <row r="99" spans="1:32" ht="15" customHeight="1" x14ac:dyDescent="0.25">
      <c r="S99" s="115" t="s">
        <v>197</v>
      </c>
      <c r="T99" s="115"/>
      <c r="U99" s="112"/>
      <c r="V99" s="112">
        <v>73</v>
      </c>
      <c r="W99" s="112">
        <v>94</v>
      </c>
      <c r="X99" s="112">
        <v>91</v>
      </c>
      <c r="Y99" s="112">
        <v>118</v>
      </c>
      <c r="Z99" s="112">
        <v>117</v>
      </c>
    </row>
    <row r="100" spans="1:32" ht="15" customHeight="1" x14ac:dyDescent="0.25">
      <c r="S100" s="115" t="s">
        <v>58</v>
      </c>
      <c r="T100" s="115"/>
      <c r="U100" s="112"/>
      <c r="V100" s="112">
        <v>702</v>
      </c>
      <c r="W100" s="112">
        <v>710</v>
      </c>
      <c r="X100" s="112">
        <v>676</v>
      </c>
      <c r="Y100" s="112">
        <v>624</v>
      </c>
      <c r="Z100" s="112">
        <v>692</v>
      </c>
    </row>
    <row r="101" spans="1:32" x14ac:dyDescent="0.25">
      <c r="A101" s="18"/>
      <c r="S101" s="118" t="s">
        <v>53</v>
      </c>
      <c r="T101" s="118"/>
      <c r="U101" s="112"/>
      <c r="V101" s="112">
        <v>35737</v>
      </c>
      <c r="W101" s="112">
        <v>36334</v>
      </c>
      <c r="X101" s="112">
        <v>36108</v>
      </c>
      <c r="Y101" s="112">
        <v>34524</v>
      </c>
      <c r="Z101" s="112">
        <v>34915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82912</v>
      </c>
      <c r="W104" s="112">
        <v>84441</v>
      </c>
      <c r="X104" s="112">
        <v>81253</v>
      </c>
      <c r="Y104" s="112">
        <v>79975</v>
      </c>
      <c r="Z104" s="112">
        <v>86996</v>
      </c>
      <c r="AB104" s="109" t="str">
        <f>TEXT(Z104,"###,###")</f>
        <v>86,996</v>
      </c>
      <c r="AD104" s="130">
        <f>Z104/($Z$4)*100</f>
        <v>80.349490172897887</v>
      </c>
      <c r="AF104" s="109"/>
    </row>
    <row r="105" spans="1:32" x14ac:dyDescent="0.25">
      <c r="S105" s="115" t="s">
        <v>17</v>
      </c>
      <c r="T105" s="115"/>
      <c r="U105" s="112"/>
      <c r="V105" s="112">
        <v>13765</v>
      </c>
      <c r="W105" s="112">
        <v>14726</v>
      </c>
      <c r="X105" s="112">
        <v>14030</v>
      </c>
      <c r="Y105" s="112">
        <v>13787</v>
      </c>
      <c r="Z105" s="112">
        <v>14945</v>
      </c>
      <c r="AB105" s="109" t="str">
        <f>TEXT(Z105,"###,###")</f>
        <v>14,945</v>
      </c>
      <c r="AD105" s="130">
        <f>Z105/($Z$4)*100</f>
        <v>13.803199349785725</v>
      </c>
      <c r="AF105" s="109"/>
    </row>
    <row r="106" spans="1:32" x14ac:dyDescent="0.25">
      <c r="S106" s="118" t="s">
        <v>53</v>
      </c>
      <c r="T106" s="118"/>
      <c r="U106" s="120"/>
      <c r="V106" s="120">
        <v>96677</v>
      </c>
      <c r="W106" s="120">
        <v>99167</v>
      </c>
      <c r="X106" s="120">
        <v>95283</v>
      </c>
      <c r="Y106" s="120">
        <v>93762</v>
      </c>
      <c r="Z106" s="120">
        <v>101941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18882</v>
      </c>
      <c r="W108" s="112">
        <v>16333</v>
      </c>
      <c r="X108" s="112">
        <v>16432</v>
      </c>
      <c r="Y108" s="112">
        <v>15338</v>
      </c>
      <c r="Z108" s="112">
        <v>16134</v>
      </c>
      <c r="AB108" s="109" t="str">
        <f>TEXT(Z108,"###,###")</f>
        <v>16,134</v>
      </c>
      <c r="AD108" s="130">
        <f>Z108/($Z$4)*100</f>
        <v>14.901359538938969</v>
      </c>
      <c r="AF108" s="109"/>
    </row>
    <row r="109" spans="1:32" x14ac:dyDescent="0.25">
      <c r="S109" s="115" t="s">
        <v>20</v>
      </c>
      <c r="T109" s="115"/>
      <c r="U109" s="112"/>
      <c r="V109" s="112">
        <v>13864</v>
      </c>
      <c r="W109" s="112">
        <v>13650</v>
      </c>
      <c r="X109" s="112">
        <v>13485</v>
      </c>
      <c r="Y109" s="112">
        <v>14085</v>
      </c>
      <c r="Z109" s="112">
        <v>15465</v>
      </c>
      <c r="AB109" s="109" t="str">
        <f>TEXT(Z109,"###,###")</f>
        <v>15,465</v>
      </c>
      <c r="AD109" s="130">
        <f>Z109/($Z$4)*100</f>
        <v>14.283471257573519</v>
      </c>
      <c r="AF109" s="109"/>
    </row>
    <row r="110" spans="1:32" x14ac:dyDescent="0.25">
      <c r="S110" s="115" t="s">
        <v>21</v>
      </c>
      <c r="T110" s="115"/>
      <c r="U110" s="112"/>
      <c r="V110" s="112">
        <v>22281</v>
      </c>
      <c r="W110" s="112">
        <v>24714</v>
      </c>
      <c r="X110" s="112">
        <v>22903</v>
      </c>
      <c r="Y110" s="112">
        <v>21743</v>
      </c>
      <c r="Z110" s="112">
        <v>24289</v>
      </c>
      <c r="AB110" s="109" t="str">
        <f>TEXT(Z110,"###,###")</f>
        <v>24,289</v>
      </c>
      <c r="AD110" s="130">
        <f>Z110/($Z$4)*100</f>
        <v>22.43331609280331</v>
      </c>
      <c r="AF110" s="109"/>
    </row>
    <row r="111" spans="1:32" x14ac:dyDescent="0.25">
      <c r="S111" s="115" t="s">
        <v>22</v>
      </c>
      <c r="T111" s="115"/>
      <c r="U111" s="112"/>
      <c r="V111" s="112">
        <v>42769</v>
      </c>
      <c r="W111" s="112">
        <v>45068</v>
      </c>
      <c r="X111" s="112">
        <v>44493</v>
      </c>
      <c r="Y111" s="112">
        <v>42596</v>
      </c>
      <c r="Z111" s="112">
        <v>46044</v>
      </c>
      <c r="AB111" s="109" t="str">
        <f>TEXT(Z111,"###,###")</f>
        <v>46,044</v>
      </c>
      <c r="AD111" s="130">
        <f>Z111/($Z$4)*100</f>
        <v>42.526230234963798</v>
      </c>
      <c r="AF111" s="109"/>
    </row>
    <row r="112" spans="1:32" x14ac:dyDescent="0.25">
      <c r="S112" s="118" t="s">
        <v>53</v>
      </c>
      <c r="T112" s="118"/>
      <c r="U112" s="112"/>
      <c r="V112" s="112">
        <v>105584</v>
      </c>
      <c r="W112" s="112">
        <v>107197</v>
      </c>
      <c r="X112" s="112">
        <v>104787</v>
      </c>
      <c r="Y112" s="112">
        <v>100575</v>
      </c>
      <c r="Z112" s="112">
        <v>108271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38.99</v>
      </c>
      <c r="W118" s="131">
        <v>38.950000000000003</v>
      </c>
      <c r="X118" s="131">
        <v>39.229999999999997</v>
      </c>
      <c r="Y118" s="131">
        <v>39.840000000000003</v>
      </c>
      <c r="Z118" s="131">
        <v>39.729999999999997</v>
      </c>
      <c r="AB118" s="109" t="str">
        <f>TEXT(Z118,"##.0")</f>
        <v>39.7</v>
      </c>
    </row>
    <row r="120" spans="19:32" x14ac:dyDescent="0.25">
      <c r="S120" s="101" t="s">
        <v>98</v>
      </c>
      <c r="T120" s="112"/>
      <c r="U120" s="112"/>
      <c r="V120" s="112">
        <v>60552</v>
      </c>
      <c r="W120" s="112">
        <v>61325</v>
      </c>
      <c r="X120" s="112">
        <v>60877</v>
      </c>
      <c r="Y120" s="112">
        <v>57466</v>
      </c>
      <c r="Z120" s="112">
        <v>58166</v>
      </c>
      <c r="AB120" s="109" t="str">
        <f>TEXT(Z120,"###,###")</f>
        <v>58,166</v>
      </c>
    </row>
    <row r="121" spans="19:32" x14ac:dyDescent="0.25">
      <c r="S121" s="101" t="s">
        <v>99</v>
      </c>
      <c r="T121" s="112"/>
      <c r="U121" s="112"/>
      <c r="V121" s="112">
        <v>4882</v>
      </c>
      <c r="W121" s="112">
        <v>4870</v>
      </c>
      <c r="X121" s="112">
        <v>4725</v>
      </c>
      <c r="Y121" s="112">
        <v>4642</v>
      </c>
      <c r="Z121" s="112">
        <v>4440</v>
      </c>
      <c r="AB121" s="109" t="str">
        <f>TEXT(Z121,"###,###")</f>
        <v>4,440</v>
      </c>
    </row>
    <row r="122" spans="19:32" x14ac:dyDescent="0.25">
      <c r="S122" s="101" t="s">
        <v>100</v>
      </c>
      <c r="T122" s="112"/>
      <c r="U122" s="112"/>
      <c r="V122" s="112">
        <v>6030</v>
      </c>
      <c r="W122" s="112">
        <v>6104</v>
      </c>
      <c r="X122" s="112">
        <v>6269</v>
      </c>
      <c r="Y122" s="112">
        <v>6225</v>
      </c>
      <c r="Z122" s="112">
        <v>6315</v>
      </c>
      <c r="AB122" s="109" t="str">
        <f>TEXT(Z122,"###,###")</f>
        <v>6,315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66582</v>
      </c>
      <c r="W124" s="112">
        <v>67429</v>
      </c>
      <c r="X124" s="112">
        <v>67146</v>
      </c>
      <c r="Y124" s="112">
        <v>63691</v>
      </c>
      <c r="Z124" s="112">
        <v>64481</v>
      </c>
      <c r="AB124" s="109" t="str">
        <f>TEXT(Z124,"###,###")</f>
        <v>64,481</v>
      </c>
      <c r="AD124" s="127">
        <f>Z124/$Z$7*100</f>
        <v>93.556484141493286</v>
      </c>
    </row>
    <row r="125" spans="19:32" x14ac:dyDescent="0.25">
      <c r="S125" s="101" t="s">
        <v>102</v>
      </c>
      <c r="T125" s="112"/>
      <c r="U125" s="112"/>
      <c r="V125" s="112">
        <v>10912</v>
      </c>
      <c r="W125" s="112">
        <v>10974</v>
      </c>
      <c r="X125" s="112">
        <v>10994</v>
      </c>
      <c r="Y125" s="112">
        <v>10867</v>
      </c>
      <c r="Z125" s="112">
        <v>10755</v>
      </c>
      <c r="AB125" s="109" t="str">
        <f>TEXT(Z125,"###,###")</f>
        <v>10,755</v>
      </c>
      <c r="AD125" s="127">
        <f>Z125/$Z$7*100</f>
        <v>15.604596500391747</v>
      </c>
    </row>
    <row r="127" spans="19:32" x14ac:dyDescent="0.25">
      <c r="S127" s="101" t="s">
        <v>103</v>
      </c>
      <c r="T127" s="112"/>
      <c r="U127" s="112"/>
      <c r="V127" s="112">
        <v>35717</v>
      </c>
      <c r="W127" s="112">
        <v>35968</v>
      </c>
      <c r="X127" s="112">
        <v>35759</v>
      </c>
      <c r="Y127" s="112">
        <v>33784</v>
      </c>
      <c r="Z127" s="112">
        <v>33982</v>
      </c>
      <c r="AB127" s="109" t="str">
        <f>TEXT(Z127,"###,###")</f>
        <v>33,982</v>
      </c>
      <c r="AD127" s="127">
        <f>Z127/$Z$7*100</f>
        <v>49.30501146223267</v>
      </c>
    </row>
    <row r="128" spans="19:32" x14ac:dyDescent="0.25">
      <c r="S128" s="101" t="s">
        <v>104</v>
      </c>
      <c r="T128" s="112"/>
      <c r="U128" s="112"/>
      <c r="V128" s="112">
        <v>35739</v>
      </c>
      <c r="W128" s="112">
        <v>36336</v>
      </c>
      <c r="X128" s="112">
        <v>36109</v>
      </c>
      <c r="Y128" s="112">
        <v>34525</v>
      </c>
      <c r="Z128" s="112">
        <v>34916</v>
      </c>
      <c r="AB128" s="109" t="str">
        <f>TEXT(Z128,"###,###")</f>
        <v>34,916</v>
      </c>
      <c r="AD128" s="127">
        <f>Z128/$Z$7*100</f>
        <v>50.660166565102585</v>
      </c>
    </row>
    <row r="130" spans="19:20" x14ac:dyDescent="0.25">
      <c r="S130" s="101" t="s">
        <v>280</v>
      </c>
      <c r="T130" s="127">
        <v>84.393952584080552</v>
      </c>
    </row>
    <row r="131" spans="19:20" x14ac:dyDescent="0.25">
      <c r="S131" s="101" t="s">
        <v>281</v>
      </c>
      <c r="T131" s="127">
        <v>6.4420649429790195</v>
      </c>
    </row>
    <row r="132" spans="19:20" x14ac:dyDescent="0.25">
      <c r="S132" s="101" t="s">
        <v>282</v>
      </c>
      <c r="T132" s="127">
        <v>9.1625315574127271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C08EAA-4472-468A-A8BE-11DB45C2E8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40C92F0-4F05-4297-8207-0DC00058E1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5A878E-62D9-4A6F-BCA9-2F96946D4B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3A6D5E9-E63B-4EAF-85EA-DCDF0CA26AA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4C5E2-BAC4-49BE-8398-35ABAE40C702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174</v>
      </c>
      <c r="T1" s="99"/>
      <c r="U1" s="99"/>
      <c r="V1" s="99"/>
      <c r="W1" s="99"/>
      <c r="X1" s="99"/>
      <c r="Y1" s="100" t="s">
        <v>261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174</v>
      </c>
      <c r="Y3" s="105" t="s">
        <v>261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8.65 Strathbogie,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8494</v>
      </c>
      <c r="W4" s="108">
        <v>8515</v>
      </c>
      <c r="X4" s="108">
        <v>8550</v>
      </c>
      <c r="Y4" s="108">
        <v>8867</v>
      </c>
      <c r="Z4" s="108">
        <v>9412</v>
      </c>
      <c r="AB4" s="109" t="str">
        <f>TEXT(Z4,"###,###")</f>
        <v>9,412</v>
      </c>
      <c r="AD4" s="110">
        <f>Z4/Y4-1</f>
        <v>6.1463854742302981E-2</v>
      </c>
      <c r="AF4" s="110">
        <f>Z4/V4-1</f>
        <v>0.10807628914527911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4313</v>
      </c>
      <c r="W5" s="108">
        <v>4303</v>
      </c>
      <c r="X5" s="108">
        <v>4314</v>
      </c>
      <c r="Y5" s="108">
        <v>4382</v>
      </c>
      <c r="Z5" s="108">
        <v>4570</v>
      </c>
      <c r="AB5" s="109" t="str">
        <f>TEXT(Z5,"###,###")</f>
        <v>4,570</v>
      </c>
      <c r="AD5" s="110">
        <f t="shared" ref="AD5:AD9" si="0">Z5/Y5-1</f>
        <v>4.2902784116841675E-2</v>
      </c>
      <c r="AF5" s="110">
        <f t="shared" ref="AF5:AF9" si="1">Z5/V5-1</f>
        <v>5.9587294226756349E-2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4184</v>
      </c>
      <c r="W6" s="108">
        <v>4214</v>
      </c>
      <c r="X6" s="108">
        <v>4235</v>
      </c>
      <c r="Y6" s="108">
        <v>4479</v>
      </c>
      <c r="Z6" s="108">
        <v>4836</v>
      </c>
      <c r="AB6" s="109" t="str">
        <f>TEXT(Z6,"###,###")</f>
        <v>4,836</v>
      </c>
      <c r="AD6" s="110">
        <f t="shared" si="0"/>
        <v>7.9705291359678521E-2</v>
      </c>
      <c r="AF6" s="110">
        <f t="shared" si="1"/>
        <v>0.15583173996175903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5784</v>
      </c>
      <c r="W7" s="108">
        <v>5774</v>
      </c>
      <c r="X7" s="108">
        <v>5941</v>
      </c>
      <c r="Y7" s="108">
        <v>6025</v>
      </c>
      <c r="Z7" s="108">
        <v>6213</v>
      </c>
      <c r="AB7" s="109" t="str">
        <f>TEXT(Z7,"###,###")</f>
        <v>6,213</v>
      </c>
      <c r="AD7" s="110">
        <f t="shared" si="0"/>
        <v>3.1203319502074667E-2</v>
      </c>
      <c r="AF7" s="110">
        <f t="shared" si="1"/>
        <v>7.4170124481327759E-2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9,412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6,213</v>
      </c>
      <c r="P8" s="67"/>
      <c r="S8" s="107" t="s">
        <v>83</v>
      </c>
      <c r="T8" s="108"/>
      <c r="U8" s="108"/>
      <c r="V8" s="108">
        <v>37474.17</v>
      </c>
      <c r="W8" s="108">
        <v>36660</v>
      </c>
      <c r="X8" s="108">
        <v>38368.449999999997</v>
      </c>
      <c r="Y8" s="108">
        <v>39875.99</v>
      </c>
      <c r="Z8" s="108">
        <v>41045</v>
      </c>
      <c r="AB8" s="109" t="str">
        <f>TEXT(Z8,"$###,###")</f>
        <v>$41,045</v>
      </c>
      <c r="AD8" s="110">
        <f t="shared" si="0"/>
        <v>2.9316137354834293E-2</v>
      </c>
      <c r="AF8" s="110">
        <f t="shared" si="1"/>
        <v>9.528776754762025E-2</v>
      </c>
    </row>
    <row r="9" spans="1:32" x14ac:dyDescent="0.25">
      <c r="A9" s="30" t="s">
        <v>14</v>
      </c>
      <c r="B9" s="71"/>
      <c r="C9" s="72"/>
      <c r="D9" s="73">
        <f>AD104</f>
        <v>71.206969825754356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50.378239175921458</v>
      </c>
      <c r="P9" s="74" t="s">
        <v>84</v>
      </c>
      <c r="S9" s="107" t="s">
        <v>7</v>
      </c>
      <c r="T9" s="108"/>
      <c r="U9" s="108"/>
      <c r="V9" s="108">
        <v>252721369</v>
      </c>
      <c r="W9" s="108">
        <v>260170833</v>
      </c>
      <c r="X9" s="108">
        <v>273848304</v>
      </c>
      <c r="Y9" s="108">
        <v>299556915</v>
      </c>
      <c r="Z9" s="108">
        <v>326670443</v>
      </c>
      <c r="AB9" s="109" t="str">
        <f>TEXT(Z9/1000000,"$#,###.0")&amp;" mil"</f>
        <v>$326.7 mil</v>
      </c>
      <c r="AD9" s="110">
        <f t="shared" si="0"/>
        <v>9.0512108525353296E-2</v>
      </c>
      <c r="AF9" s="110">
        <f t="shared" si="1"/>
        <v>0.29261108505628575</v>
      </c>
    </row>
    <row r="10" spans="1:32" x14ac:dyDescent="0.25">
      <c r="A10" s="30" t="s">
        <v>17</v>
      </c>
      <c r="B10" s="71"/>
      <c r="C10" s="72"/>
      <c r="D10" s="73">
        <f>AD105</f>
        <v>15.246493837654059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49.541284403669728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71.269917914051177</v>
      </c>
      <c r="P11" s="74" t="s">
        <v>84</v>
      </c>
      <c r="S11" s="107" t="s">
        <v>29</v>
      </c>
      <c r="T11" s="112"/>
      <c r="U11" s="112"/>
      <c r="V11" s="112">
        <v>6788</v>
      </c>
      <c r="W11" s="112">
        <v>6906</v>
      </c>
      <c r="X11" s="112">
        <v>6853</v>
      </c>
      <c r="Y11" s="112">
        <v>7131</v>
      </c>
      <c r="Z11" s="112">
        <v>7633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16.014807661355224</v>
      </c>
      <c r="P12" s="74" t="s">
        <v>84</v>
      </c>
      <c r="S12" s="107" t="s">
        <v>30</v>
      </c>
      <c r="T12" s="112"/>
      <c r="U12" s="112"/>
      <c r="V12" s="112">
        <v>1701</v>
      </c>
      <c r="W12" s="112">
        <v>1609</v>
      </c>
      <c r="X12" s="112">
        <v>1690</v>
      </c>
      <c r="Y12" s="112">
        <v>1736</v>
      </c>
      <c r="Z12" s="112">
        <v>1783</v>
      </c>
    </row>
    <row r="13" spans="1:32" ht="15" customHeight="1" x14ac:dyDescent="0.25">
      <c r="A13" s="30" t="s">
        <v>19</v>
      </c>
      <c r="B13" s="72"/>
      <c r="C13" s="72"/>
      <c r="D13" s="73">
        <f>AD108</f>
        <v>19.974500637484063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12.634798004184775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16.393965150871228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46.8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23.799405014874626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17.377999677886937</v>
      </c>
      <c r="P15" s="74" t="s">
        <v>84</v>
      </c>
      <c r="S15" s="115" t="s">
        <v>60</v>
      </c>
      <c r="T15" s="115"/>
      <c r="U15" s="116"/>
      <c r="V15" s="116">
        <v>1225</v>
      </c>
      <c r="W15" s="116">
        <v>1229</v>
      </c>
      <c r="X15" s="116">
        <v>1195</v>
      </c>
      <c r="Y15" s="112">
        <v>1226</v>
      </c>
      <c r="Z15" s="112">
        <v>1227</v>
      </c>
      <c r="AB15" s="117">
        <f t="shared" ref="AB15:AB34" si="2">IF(Z15="np",0,Z15/$Z$34)</f>
        <v>0.13029627269831157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26.23246918827029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82.622000322113067</v>
      </c>
      <c r="P16" s="37" t="s">
        <v>84</v>
      </c>
      <c r="S16" s="115" t="s">
        <v>61</v>
      </c>
      <c r="T16" s="115"/>
      <c r="U16" s="116"/>
      <c r="V16" s="116">
        <v>41</v>
      </c>
      <c r="W16" s="116">
        <v>43</v>
      </c>
      <c r="X16" s="116">
        <v>62</v>
      </c>
      <c r="Y16" s="112">
        <v>34</v>
      </c>
      <c r="Z16" s="112">
        <v>36</v>
      </c>
      <c r="AB16" s="117">
        <f t="shared" si="2"/>
        <v>3.8228735266008281E-3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661</v>
      </c>
      <c r="W17" s="116">
        <v>566</v>
      </c>
      <c r="X17" s="116">
        <v>586</v>
      </c>
      <c r="Y17" s="112">
        <v>560</v>
      </c>
      <c r="Z17" s="112">
        <v>594</v>
      </c>
      <c r="AB17" s="117">
        <f t="shared" si="2"/>
        <v>6.3077413188913661E-2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52</v>
      </c>
      <c r="W18" s="116">
        <v>59</v>
      </c>
      <c r="X18" s="116">
        <v>48</v>
      </c>
      <c r="Y18" s="112">
        <v>46</v>
      </c>
      <c r="Z18" s="112">
        <v>49</v>
      </c>
      <c r="AB18" s="117">
        <f t="shared" si="2"/>
        <v>5.2033556334289055E-3</v>
      </c>
    </row>
    <row r="19" spans="1:28" x14ac:dyDescent="0.25">
      <c r="A19" s="63" t="str">
        <f>$S$1&amp;" ("&amp;$V$2&amp;" to "&amp;$Z$2&amp;")"</f>
        <v>Strathbogie (2017-18 to 2021-22)</v>
      </c>
      <c r="B19" s="63"/>
      <c r="C19" s="63"/>
      <c r="D19" s="63"/>
      <c r="E19" s="63"/>
      <c r="F19" s="63"/>
      <c r="G19" s="63" t="str">
        <f>$S$1&amp;" ("&amp;$V$2&amp;" to "&amp;$Z$2&amp;")"</f>
        <v>Strathbogie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590</v>
      </c>
      <c r="W19" s="116">
        <v>571</v>
      </c>
      <c r="X19" s="116">
        <v>579</v>
      </c>
      <c r="Y19" s="112">
        <v>643</v>
      </c>
      <c r="Z19" s="112">
        <v>716</v>
      </c>
      <c r="AB19" s="117">
        <f t="shared" si="2"/>
        <v>7.6032706806838699E-2</v>
      </c>
    </row>
    <row r="20" spans="1:28" x14ac:dyDescent="0.25">
      <c r="S20" s="115" t="s">
        <v>65</v>
      </c>
      <c r="T20" s="115"/>
      <c r="U20" s="116"/>
      <c r="V20" s="116">
        <v>224</v>
      </c>
      <c r="W20" s="116">
        <v>196</v>
      </c>
      <c r="X20" s="116">
        <v>210</v>
      </c>
      <c r="Y20" s="112">
        <v>235</v>
      </c>
      <c r="Z20" s="112">
        <v>225</v>
      </c>
      <c r="AB20" s="117">
        <f t="shared" si="2"/>
        <v>2.3892959541255178E-2</v>
      </c>
    </row>
    <row r="21" spans="1:28" x14ac:dyDescent="0.25">
      <c r="S21" s="115" t="s">
        <v>66</v>
      </c>
      <c r="T21" s="115"/>
      <c r="U21" s="116"/>
      <c r="V21" s="116">
        <v>474</v>
      </c>
      <c r="W21" s="116">
        <v>499</v>
      </c>
      <c r="X21" s="116">
        <v>484</v>
      </c>
      <c r="Y21" s="112">
        <v>599</v>
      </c>
      <c r="Z21" s="112">
        <v>615</v>
      </c>
      <c r="AB21" s="117">
        <f t="shared" si="2"/>
        <v>6.5307422746097479E-2</v>
      </c>
    </row>
    <row r="22" spans="1:28" x14ac:dyDescent="0.25">
      <c r="S22" s="115" t="s">
        <v>67</v>
      </c>
      <c r="T22" s="115"/>
      <c r="U22" s="116"/>
      <c r="V22" s="116">
        <v>400</v>
      </c>
      <c r="W22" s="116">
        <v>496</v>
      </c>
      <c r="X22" s="116">
        <v>540</v>
      </c>
      <c r="Y22" s="112">
        <v>561</v>
      </c>
      <c r="Z22" s="112">
        <v>674</v>
      </c>
      <c r="AB22" s="117">
        <f t="shared" si="2"/>
        <v>7.1572687692471063E-2</v>
      </c>
    </row>
    <row r="23" spans="1:28" x14ac:dyDescent="0.25">
      <c r="S23" s="115" t="s">
        <v>68</v>
      </c>
      <c r="T23" s="115"/>
      <c r="U23" s="116"/>
      <c r="V23" s="116">
        <v>405</v>
      </c>
      <c r="W23" s="116">
        <v>339</v>
      </c>
      <c r="X23" s="116">
        <v>341</v>
      </c>
      <c r="Y23" s="112">
        <v>342</v>
      </c>
      <c r="Z23" s="112">
        <v>366</v>
      </c>
      <c r="AB23" s="117">
        <f t="shared" si="2"/>
        <v>3.8865880853775091E-2</v>
      </c>
    </row>
    <row r="24" spans="1:28" x14ac:dyDescent="0.25">
      <c r="S24" s="115" t="s">
        <v>69</v>
      </c>
      <c r="T24" s="115"/>
      <c r="U24" s="116"/>
      <c r="V24" s="116">
        <v>63</v>
      </c>
      <c r="W24" s="116">
        <v>52</v>
      </c>
      <c r="X24" s="116">
        <v>68</v>
      </c>
      <c r="Y24" s="112">
        <v>67</v>
      </c>
      <c r="Z24" s="112">
        <v>77</v>
      </c>
      <c r="AB24" s="117">
        <f t="shared" si="2"/>
        <v>8.1767017096739947E-3</v>
      </c>
    </row>
    <row r="25" spans="1:28" x14ac:dyDescent="0.25">
      <c r="S25" s="115" t="s">
        <v>70</v>
      </c>
      <c r="T25" s="115"/>
      <c r="U25" s="116"/>
      <c r="V25" s="116">
        <v>215</v>
      </c>
      <c r="W25" s="116">
        <v>229</v>
      </c>
      <c r="X25" s="116">
        <v>238</v>
      </c>
      <c r="Y25" s="112">
        <v>222</v>
      </c>
      <c r="Z25" s="112">
        <v>226</v>
      </c>
      <c r="AB25" s="117">
        <f t="shared" si="2"/>
        <v>2.3999150472549646E-2</v>
      </c>
    </row>
    <row r="26" spans="1:28" x14ac:dyDescent="0.25">
      <c r="S26" s="115" t="s">
        <v>71</v>
      </c>
      <c r="T26" s="115"/>
      <c r="U26" s="116"/>
      <c r="V26" s="116">
        <v>138</v>
      </c>
      <c r="W26" s="116">
        <v>137</v>
      </c>
      <c r="X26" s="116">
        <v>174</v>
      </c>
      <c r="Y26" s="112">
        <v>169</v>
      </c>
      <c r="Z26" s="112">
        <v>200</v>
      </c>
      <c r="AB26" s="117">
        <f t="shared" si="2"/>
        <v>2.1238186258893489E-2</v>
      </c>
    </row>
    <row r="27" spans="1:28" x14ac:dyDescent="0.25">
      <c r="S27" s="115" t="s">
        <v>72</v>
      </c>
      <c r="T27" s="115"/>
      <c r="U27" s="116"/>
      <c r="V27" s="116">
        <v>415</v>
      </c>
      <c r="W27" s="116">
        <v>424</v>
      </c>
      <c r="X27" s="116">
        <v>399</v>
      </c>
      <c r="Y27" s="112">
        <v>448</v>
      </c>
      <c r="Z27" s="112">
        <v>513</v>
      </c>
      <c r="AB27" s="117">
        <f t="shared" si="2"/>
        <v>5.4475947754061803E-2</v>
      </c>
    </row>
    <row r="28" spans="1:28" x14ac:dyDescent="0.25">
      <c r="S28" s="115" t="s">
        <v>73</v>
      </c>
      <c r="T28" s="115"/>
      <c r="U28" s="116"/>
      <c r="V28" s="116">
        <v>508</v>
      </c>
      <c r="W28" s="116">
        <v>517</v>
      </c>
      <c r="X28" s="116">
        <v>482</v>
      </c>
      <c r="Y28" s="112">
        <v>448</v>
      </c>
      <c r="Z28" s="112">
        <v>502</v>
      </c>
      <c r="AB28" s="117">
        <f t="shared" si="2"/>
        <v>5.3307847509822662E-2</v>
      </c>
    </row>
    <row r="29" spans="1:28" x14ac:dyDescent="0.25">
      <c r="S29" s="115" t="s">
        <v>74</v>
      </c>
      <c r="T29" s="115"/>
      <c r="U29" s="116"/>
      <c r="V29" s="116">
        <v>416</v>
      </c>
      <c r="W29" s="116">
        <v>686</v>
      </c>
      <c r="X29" s="116">
        <v>468</v>
      </c>
      <c r="Y29" s="112">
        <v>498</v>
      </c>
      <c r="Z29" s="112">
        <v>545</v>
      </c>
      <c r="AB29" s="117">
        <f t="shared" si="2"/>
        <v>5.7874057555484762E-2</v>
      </c>
    </row>
    <row r="30" spans="1:28" x14ac:dyDescent="0.25">
      <c r="S30" s="115" t="s">
        <v>75</v>
      </c>
      <c r="T30" s="115"/>
      <c r="U30" s="116"/>
      <c r="V30" s="116">
        <v>504</v>
      </c>
      <c r="W30" s="116">
        <v>355</v>
      </c>
      <c r="X30" s="116">
        <v>557</v>
      </c>
      <c r="Y30" s="112">
        <v>545</v>
      </c>
      <c r="Z30" s="112">
        <v>566</v>
      </c>
      <c r="AB30" s="117">
        <f t="shared" si="2"/>
        <v>6.010406711266858E-2</v>
      </c>
    </row>
    <row r="31" spans="1:28" x14ac:dyDescent="0.25">
      <c r="S31" s="115" t="s">
        <v>76</v>
      </c>
      <c r="T31" s="115"/>
      <c r="U31" s="116"/>
      <c r="V31" s="116">
        <v>821</v>
      </c>
      <c r="W31" s="116">
        <v>865</v>
      </c>
      <c r="X31" s="116">
        <v>908</v>
      </c>
      <c r="Y31" s="112">
        <v>993</v>
      </c>
      <c r="Z31" s="112">
        <v>1034</v>
      </c>
      <c r="AB31" s="117">
        <f t="shared" si="2"/>
        <v>0.10980142295847935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184</v>
      </c>
      <c r="W32" s="116">
        <v>184</v>
      </c>
      <c r="X32" s="116">
        <v>179</v>
      </c>
      <c r="Y32" s="112">
        <v>209</v>
      </c>
      <c r="Z32" s="112">
        <v>223</v>
      </c>
      <c r="AB32" s="117">
        <f t="shared" si="2"/>
        <v>2.3680577678666243E-2</v>
      </c>
    </row>
    <row r="33" spans="19:32" x14ac:dyDescent="0.25">
      <c r="S33" s="115" t="s">
        <v>78</v>
      </c>
      <c r="T33" s="115"/>
      <c r="U33" s="116"/>
      <c r="V33" s="116">
        <v>170</v>
      </c>
      <c r="W33" s="116">
        <v>198</v>
      </c>
      <c r="X33" s="116">
        <v>174</v>
      </c>
      <c r="Y33" s="112">
        <v>213</v>
      </c>
      <c r="Z33" s="112">
        <v>238</v>
      </c>
      <c r="AB33" s="117">
        <f t="shared" si="2"/>
        <v>2.5273441648083254E-2</v>
      </c>
    </row>
    <row r="34" spans="19:32" x14ac:dyDescent="0.25">
      <c r="S34" s="118" t="s">
        <v>53</v>
      </c>
      <c r="T34" s="118"/>
      <c r="U34" s="119"/>
      <c r="V34" s="119">
        <v>8494</v>
      </c>
      <c r="W34" s="119">
        <v>8516</v>
      </c>
      <c r="X34" s="119">
        <v>8544</v>
      </c>
      <c r="Y34" s="120">
        <v>8867</v>
      </c>
      <c r="Z34" s="120">
        <v>9417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4891</v>
      </c>
      <c r="W37" s="112">
        <v>4787</v>
      </c>
      <c r="X37" s="112">
        <v>4938</v>
      </c>
      <c r="Y37" s="112">
        <v>4967</v>
      </c>
      <c r="Z37" s="112">
        <v>5130</v>
      </c>
      <c r="AB37" s="132">
        <f>Z37/Z40*100</f>
        <v>82.622000322113067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892</v>
      </c>
      <c r="W38" s="112">
        <v>980</v>
      </c>
      <c r="X38" s="112">
        <v>999</v>
      </c>
      <c r="Y38" s="112">
        <v>1050</v>
      </c>
      <c r="Z38" s="112">
        <v>1079</v>
      </c>
      <c r="AB38" s="132">
        <f>Z38/Z40*100</f>
        <v>17.377999677886937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5783</v>
      </c>
      <c r="W40" s="112">
        <v>5767</v>
      </c>
      <c r="X40" s="112">
        <v>5937</v>
      </c>
      <c r="Y40" s="112">
        <v>6017</v>
      </c>
      <c r="Z40" s="112">
        <v>6209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0</v>
      </c>
      <c r="X44" s="112">
        <v>0</v>
      </c>
      <c r="Y44" s="112">
        <v>2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85</v>
      </c>
      <c r="W45" s="112">
        <v>91</v>
      </c>
      <c r="X45" s="112">
        <v>111</v>
      </c>
      <c r="Y45" s="112">
        <v>112</v>
      </c>
      <c r="Z45" s="112">
        <v>131</v>
      </c>
    </row>
    <row r="46" spans="19:32" x14ac:dyDescent="0.25">
      <c r="S46" s="115" t="s">
        <v>38</v>
      </c>
      <c r="T46" s="115"/>
      <c r="U46" s="112"/>
      <c r="V46" s="112">
        <v>239</v>
      </c>
      <c r="W46" s="112">
        <v>247</v>
      </c>
      <c r="X46" s="112">
        <v>258</v>
      </c>
      <c r="Y46" s="112">
        <v>269</v>
      </c>
      <c r="Z46" s="112">
        <v>235</v>
      </c>
    </row>
    <row r="47" spans="19:32" x14ac:dyDescent="0.25">
      <c r="S47" s="115" t="s">
        <v>39</v>
      </c>
      <c r="T47" s="115"/>
      <c r="U47" s="112"/>
      <c r="V47" s="112">
        <v>335</v>
      </c>
      <c r="W47" s="112">
        <v>338</v>
      </c>
      <c r="X47" s="112">
        <v>298</v>
      </c>
      <c r="Y47" s="112">
        <v>313</v>
      </c>
      <c r="Z47" s="112">
        <v>305</v>
      </c>
    </row>
    <row r="48" spans="19:32" x14ac:dyDescent="0.25">
      <c r="S48" s="115" t="s">
        <v>40</v>
      </c>
      <c r="T48" s="115"/>
      <c r="U48" s="112"/>
      <c r="V48" s="112">
        <v>374</v>
      </c>
      <c r="W48" s="112">
        <v>391</v>
      </c>
      <c r="X48" s="112">
        <v>342</v>
      </c>
      <c r="Y48" s="112">
        <v>308</v>
      </c>
      <c r="Z48" s="112">
        <v>388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409</v>
      </c>
      <c r="W49" s="112">
        <v>387</v>
      </c>
      <c r="X49" s="112">
        <v>351</v>
      </c>
      <c r="Y49" s="112">
        <v>382</v>
      </c>
      <c r="Z49" s="112">
        <v>404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Strathbogie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304</v>
      </c>
      <c r="W50" s="112">
        <v>343</v>
      </c>
      <c r="X50" s="112">
        <v>354</v>
      </c>
      <c r="Y50" s="112">
        <v>351</v>
      </c>
      <c r="Z50" s="112">
        <v>400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329</v>
      </c>
      <c r="W51" s="112">
        <v>334</v>
      </c>
      <c r="X51" s="112">
        <v>318</v>
      </c>
      <c r="Y51" s="112">
        <v>327</v>
      </c>
      <c r="Z51" s="112">
        <v>344</v>
      </c>
    </row>
    <row r="52" spans="1:26" ht="15" customHeight="1" x14ac:dyDescent="0.25">
      <c r="S52" s="115" t="s">
        <v>44</v>
      </c>
      <c r="T52" s="115"/>
      <c r="U52" s="112"/>
      <c r="V52" s="112">
        <v>368</v>
      </c>
      <c r="W52" s="112">
        <v>363</v>
      </c>
      <c r="X52" s="112">
        <v>358</v>
      </c>
      <c r="Y52" s="112">
        <v>375</v>
      </c>
      <c r="Z52" s="112">
        <v>361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410</v>
      </c>
      <c r="W53" s="112">
        <v>382</v>
      </c>
      <c r="X53" s="112">
        <v>407</v>
      </c>
      <c r="Y53" s="112">
        <v>383</v>
      </c>
      <c r="Z53" s="112">
        <v>411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423</v>
      </c>
      <c r="W54" s="112">
        <v>425</v>
      </c>
      <c r="X54" s="112">
        <v>438</v>
      </c>
      <c r="Y54" s="112">
        <v>446</v>
      </c>
      <c r="Z54" s="112">
        <v>432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451</v>
      </c>
      <c r="W55" s="112">
        <v>439</v>
      </c>
      <c r="X55" s="112">
        <v>449</v>
      </c>
      <c r="Y55" s="112">
        <v>461</v>
      </c>
      <c r="Z55" s="112">
        <v>453</v>
      </c>
    </row>
    <row r="56" spans="1:26" ht="15" customHeight="1" x14ac:dyDescent="0.25">
      <c r="S56" s="115" t="s">
        <v>48</v>
      </c>
      <c r="T56" s="115"/>
      <c r="U56" s="112"/>
      <c r="V56" s="112">
        <v>295</v>
      </c>
      <c r="W56" s="112">
        <v>293</v>
      </c>
      <c r="X56" s="112">
        <v>307</v>
      </c>
      <c r="Y56" s="112">
        <v>333</v>
      </c>
      <c r="Z56" s="112">
        <v>349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147</v>
      </c>
      <c r="W57" s="112">
        <v>142</v>
      </c>
      <c r="X57" s="112">
        <v>168</v>
      </c>
      <c r="Y57" s="112">
        <v>179</v>
      </c>
      <c r="Z57" s="112">
        <v>190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69</v>
      </c>
      <c r="W58" s="112">
        <v>57</v>
      </c>
      <c r="X58" s="112">
        <v>71</v>
      </c>
      <c r="Y58" s="112">
        <v>71</v>
      </c>
      <c r="Z58" s="112">
        <v>90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47</v>
      </c>
      <c r="W59" s="112">
        <v>39</v>
      </c>
      <c r="X59" s="112">
        <v>44</v>
      </c>
      <c r="Y59" s="112">
        <v>48</v>
      </c>
      <c r="Z59" s="112">
        <v>38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30</v>
      </c>
      <c r="W60" s="112">
        <v>22</v>
      </c>
      <c r="X60" s="112">
        <v>21</v>
      </c>
      <c r="Y60" s="112">
        <v>22</v>
      </c>
      <c r="Z60" s="112">
        <v>31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4309</v>
      </c>
      <c r="W61" s="112">
        <v>4303</v>
      </c>
      <c r="X61" s="112">
        <v>4315</v>
      </c>
      <c r="Y61" s="112">
        <v>4382</v>
      </c>
      <c r="Z61" s="112">
        <v>4572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0</v>
      </c>
      <c r="X63" s="112">
        <v>4</v>
      </c>
      <c r="Y63" s="112">
        <v>4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66</v>
      </c>
      <c r="W64" s="112">
        <v>103</v>
      </c>
      <c r="X64" s="112">
        <v>102</v>
      </c>
      <c r="Y64" s="112">
        <v>132</v>
      </c>
      <c r="Z64" s="112">
        <v>171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Strathbogie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227</v>
      </c>
      <c r="W65" s="112">
        <v>256</v>
      </c>
      <c r="X65" s="112">
        <v>223</v>
      </c>
      <c r="Y65" s="112">
        <v>230</v>
      </c>
      <c r="Z65" s="112">
        <v>299</v>
      </c>
    </row>
    <row r="66" spans="1:26" x14ac:dyDescent="0.25">
      <c r="S66" s="115" t="s">
        <v>39</v>
      </c>
      <c r="T66" s="115"/>
      <c r="U66" s="112"/>
      <c r="V66" s="112">
        <v>313</v>
      </c>
      <c r="W66" s="112">
        <v>283</v>
      </c>
      <c r="X66" s="112">
        <v>325</v>
      </c>
      <c r="Y66" s="112">
        <v>330</v>
      </c>
      <c r="Z66" s="112">
        <v>333</v>
      </c>
    </row>
    <row r="67" spans="1:26" x14ac:dyDescent="0.25">
      <c r="S67" s="115" t="s">
        <v>40</v>
      </c>
      <c r="T67" s="115"/>
      <c r="U67" s="112"/>
      <c r="V67" s="112">
        <v>422</v>
      </c>
      <c r="W67" s="112">
        <v>386</v>
      </c>
      <c r="X67" s="112">
        <v>343</v>
      </c>
      <c r="Y67" s="112">
        <v>364</v>
      </c>
      <c r="Z67" s="112">
        <v>390</v>
      </c>
    </row>
    <row r="68" spans="1:26" x14ac:dyDescent="0.25">
      <c r="S68" s="115" t="s">
        <v>41</v>
      </c>
      <c r="T68" s="115"/>
      <c r="U68" s="112"/>
      <c r="V68" s="112">
        <v>332</v>
      </c>
      <c r="W68" s="112">
        <v>349</v>
      </c>
      <c r="X68" s="112">
        <v>372</v>
      </c>
      <c r="Y68" s="112">
        <v>385</v>
      </c>
      <c r="Z68" s="112">
        <v>398</v>
      </c>
    </row>
    <row r="69" spans="1:26" x14ac:dyDescent="0.25">
      <c r="S69" s="115" t="s">
        <v>42</v>
      </c>
      <c r="T69" s="115"/>
      <c r="U69" s="112"/>
      <c r="V69" s="112">
        <v>289</v>
      </c>
      <c r="W69" s="112">
        <v>371</v>
      </c>
      <c r="X69" s="112">
        <v>352</v>
      </c>
      <c r="Y69" s="112">
        <v>387</v>
      </c>
      <c r="Z69" s="112">
        <v>437</v>
      </c>
    </row>
    <row r="70" spans="1:26" x14ac:dyDescent="0.25">
      <c r="S70" s="115" t="s">
        <v>43</v>
      </c>
      <c r="T70" s="115"/>
      <c r="U70" s="112"/>
      <c r="V70" s="112">
        <v>340</v>
      </c>
      <c r="W70" s="112">
        <v>367</v>
      </c>
      <c r="X70" s="112">
        <v>352</v>
      </c>
      <c r="Y70" s="112">
        <v>384</v>
      </c>
      <c r="Z70" s="112">
        <v>383</v>
      </c>
    </row>
    <row r="71" spans="1:26" x14ac:dyDescent="0.25">
      <c r="S71" s="115" t="s">
        <v>44</v>
      </c>
      <c r="T71" s="115"/>
      <c r="U71" s="112"/>
      <c r="V71" s="112">
        <v>432</v>
      </c>
      <c r="W71" s="112">
        <v>414</v>
      </c>
      <c r="X71" s="112">
        <v>375</v>
      </c>
      <c r="Y71" s="112">
        <v>379</v>
      </c>
      <c r="Z71" s="112">
        <v>410</v>
      </c>
    </row>
    <row r="72" spans="1:26" x14ac:dyDescent="0.25">
      <c r="S72" s="115" t="s">
        <v>45</v>
      </c>
      <c r="T72" s="115"/>
      <c r="U72" s="112"/>
      <c r="V72" s="112">
        <v>416</v>
      </c>
      <c r="W72" s="112">
        <v>380</v>
      </c>
      <c r="X72" s="112">
        <v>395</v>
      </c>
      <c r="Y72" s="112">
        <v>444</v>
      </c>
      <c r="Z72" s="112">
        <v>487</v>
      </c>
    </row>
    <row r="73" spans="1:26" x14ac:dyDescent="0.25">
      <c r="S73" s="115" t="s">
        <v>46</v>
      </c>
      <c r="T73" s="115"/>
      <c r="U73" s="112"/>
      <c r="V73" s="112">
        <v>499</v>
      </c>
      <c r="W73" s="112">
        <v>500</v>
      </c>
      <c r="X73" s="112">
        <v>469</v>
      </c>
      <c r="Y73" s="112">
        <v>444</v>
      </c>
      <c r="Z73" s="112">
        <v>462</v>
      </c>
    </row>
    <row r="74" spans="1:26" x14ac:dyDescent="0.25">
      <c r="S74" s="115" t="s">
        <v>47</v>
      </c>
      <c r="T74" s="115"/>
      <c r="U74" s="112"/>
      <c r="V74" s="112">
        <v>402</v>
      </c>
      <c r="W74" s="112">
        <v>408</v>
      </c>
      <c r="X74" s="112">
        <v>464</v>
      </c>
      <c r="Y74" s="112">
        <v>500</v>
      </c>
      <c r="Z74" s="112">
        <v>536</v>
      </c>
    </row>
    <row r="75" spans="1:26" x14ac:dyDescent="0.25">
      <c r="S75" s="115" t="s">
        <v>48</v>
      </c>
      <c r="T75" s="115"/>
      <c r="U75" s="112"/>
      <c r="V75" s="112">
        <v>229</v>
      </c>
      <c r="W75" s="112">
        <v>228</v>
      </c>
      <c r="X75" s="112">
        <v>248</v>
      </c>
      <c r="Y75" s="112">
        <v>265</v>
      </c>
      <c r="Z75" s="112">
        <v>288</v>
      </c>
    </row>
    <row r="76" spans="1:26" x14ac:dyDescent="0.25">
      <c r="S76" s="115" t="s">
        <v>49</v>
      </c>
      <c r="T76" s="115"/>
      <c r="U76" s="112"/>
      <c r="V76" s="112">
        <v>110</v>
      </c>
      <c r="W76" s="112">
        <v>83</v>
      </c>
      <c r="X76" s="112">
        <v>109</v>
      </c>
      <c r="Y76" s="112">
        <v>127</v>
      </c>
      <c r="Z76" s="112">
        <v>140</v>
      </c>
    </row>
    <row r="77" spans="1:26" x14ac:dyDescent="0.25">
      <c r="S77" s="115" t="s">
        <v>50</v>
      </c>
      <c r="T77" s="115"/>
      <c r="U77" s="112"/>
      <c r="V77" s="112">
        <v>46</v>
      </c>
      <c r="W77" s="112">
        <v>46</v>
      </c>
      <c r="X77" s="112">
        <v>58</v>
      </c>
      <c r="Y77" s="112">
        <v>58</v>
      </c>
      <c r="Z77" s="112">
        <v>62</v>
      </c>
    </row>
    <row r="78" spans="1:26" x14ac:dyDescent="0.25">
      <c r="S78" s="115" t="s">
        <v>51</v>
      </c>
      <c r="T78" s="115"/>
      <c r="U78" s="112"/>
      <c r="V78" s="112">
        <v>26</v>
      </c>
      <c r="W78" s="112">
        <v>21</v>
      </c>
      <c r="X78" s="112">
        <v>28</v>
      </c>
      <c r="Y78" s="112">
        <v>29</v>
      </c>
      <c r="Z78" s="112">
        <v>28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14</v>
      </c>
      <c r="X79" s="112">
        <v>18</v>
      </c>
      <c r="Y79" s="112">
        <v>17</v>
      </c>
      <c r="Z79" s="112">
        <v>19</v>
      </c>
    </row>
    <row r="80" spans="1:26" x14ac:dyDescent="0.25">
      <c r="S80" s="118" t="s">
        <v>53</v>
      </c>
      <c r="T80" s="118"/>
      <c r="U80" s="112"/>
      <c r="V80" s="112">
        <v>4179</v>
      </c>
      <c r="W80" s="112">
        <v>4218</v>
      </c>
      <c r="X80" s="112">
        <v>4232</v>
      </c>
      <c r="Y80" s="112">
        <v>4479</v>
      </c>
      <c r="Z80" s="112">
        <v>4838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Strathbogie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336</v>
      </c>
      <c r="W83" s="112">
        <v>339</v>
      </c>
      <c r="X83" s="112">
        <v>360</v>
      </c>
      <c r="Y83" s="112">
        <v>374</v>
      </c>
      <c r="Z83" s="112">
        <v>352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204</v>
      </c>
      <c r="W84" s="112">
        <v>227</v>
      </c>
      <c r="X84" s="112">
        <v>241</v>
      </c>
      <c r="Y84" s="112">
        <v>224</v>
      </c>
      <c r="Z84" s="112">
        <v>228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460</v>
      </c>
      <c r="W85" s="112">
        <v>460</v>
      </c>
      <c r="X85" s="112">
        <v>484</v>
      </c>
      <c r="Y85" s="112">
        <v>494</v>
      </c>
      <c r="Z85" s="112">
        <v>513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9,412</v>
      </c>
      <c r="D86" s="96">
        <f t="shared" ref="D86:D91" si="4">AD4</f>
        <v>6.1463854742302981E-2</v>
      </c>
      <c r="E86" s="97">
        <f t="shared" ref="E86:E91" si="5">AD4</f>
        <v>6.1463854742302981E-2</v>
      </c>
      <c r="F86" s="96">
        <f t="shared" ref="F86:F91" si="6">AF4</f>
        <v>0.10807628914527911</v>
      </c>
      <c r="G86" s="97">
        <f t="shared" ref="G86:G91" si="7">AF4</f>
        <v>0.10807628914527911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141</v>
      </c>
      <c r="W86" s="112">
        <v>141</v>
      </c>
      <c r="X86" s="112">
        <v>146</v>
      </c>
      <c r="Y86" s="112">
        <v>147</v>
      </c>
      <c r="Z86" s="112">
        <v>157</v>
      </c>
    </row>
    <row r="87" spans="1:30" ht="15" customHeight="1" x14ac:dyDescent="0.25">
      <c r="A87" s="98" t="s">
        <v>4</v>
      </c>
      <c r="B87" s="49"/>
      <c r="C87" s="57" t="str">
        <f t="shared" si="3"/>
        <v>4,570</v>
      </c>
      <c r="D87" s="96">
        <f t="shared" si="4"/>
        <v>4.2902784116841675E-2</v>
      </c>
      <c r="E87" s="97">
        <f t="shared" si="5"/>
        <v>4.2902784116841675E-2</v>
      </c>
      <c r="F87" s="96">
        <f t="shared" si="6"/>
        <v>5.9587294226756349E-2</v>
      </c>
      <c r="G87" s="97">
        <f t="shared" si="7"/>
        <v>5.9587294226756349E-2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85</v>
      </c>
      <c r="W87" s="112">
        <v>77</v>
      </c>
      <c r="X87" s="112">
        <v>74</v>
      </c>
      <c r="Y87" s="112">
        <v>84</v>
      </c>
      <c r="Z87" s="112">
        <v>80</v>
      </c>
    </row>
    <row r="88" spans="1:30" ht="15" customHeight="1" x14ac:dyDescent="0.25">
      <c r="A88" s="98" t="s">
        <v>5</v>
      </c>
      <c r="B88" s="49"/>
      <c r="C88" s="57" t="str">
        <f t="shared" si="3"/>
        <v>4,836</v>
      </c>
      <c r="D88" s="96">
        <f t="shared" si="4"/>
        <v>7.9705291359678521E-2</v>
      </c>
      <c r="E88" s="97">
        <f t="shared" si="5"/>
        <v>7.9705291359678521E-2</v>
      </c>
      <c r="F88" s="96">
        <f t="shared" si="6"/>
        <v>0.15583173996175903</v>
      </c>
      <c r="G88" s="97">
        <f t="shared" si="7"/>
        <v>0.15583173996175903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93</v>
      </c>
      <c r="W88" s="112">
        <v>102</v>
      </c>
      <c r="X88" s="112">
        <v>100</v>
      </c>
      <c r="Y88" s="112">
        <v>105</v>
      </c>
      <c r="Z88" s="112">
        <v>109</v>
      </c>
    </row>
    <row r="89" spans="1:30" ht="15" customHeight="1" x14ac:dyDescent="0.25">
      <c r="A89" s="49" t="s">
        <v>6</v>
      </c>
      <c r="B89" s="49"/>
      <c r="C89" s="57" t="str">
        <f t="shared" si="3"/>
        <v>6,213</v>
      </c>
      <c r="D89" s="96">
        <f t="shared" si="4"/>
        <v>3.1203319502074667E-2</v>
      </c>
      <c r="E89" s="97">
        <f t="shared" si="5"/>
        <v>3.1203319502074667E-2</v>
      </c>
      <c r="F89" s="96">
        <f t="shared" si="6"/>
        <v>7.4170124481327759E-2</v>
      </c>
      <c r="G89" s="97">
        <f t="shared" si="7"/>
        <v>7.4170124481327759E-2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287</v>
      </c>
      <c r="W89" s="112">
        <v>292</v>
      </c>
      <c r="X89" s="112">
        <v>284</v>
      </c>
      <c r="Y89" s="112">
        <v>294</v>
      </c>
      <c r="Z89" s="112">
        <v>305</v>
      </c>
    </row>
    <row r="90" spans="1:30" ht="15" customHeight="1" x14ac:dyDescent="0.25">
      <c r="A90" s="49" t="s">
        <v>96</v>
      </c>
      <c r="B90" s="49"/>
      <c r="C90" s="57" t="str">
        <f t="shared" si="3"/>
        <v>$41,045</v>
      </c>
      <c r="D90" s="96">
        <f t="shared" si="4"/>
        <v>2.9316137354834293E-2</v>
      </c>
      <c r="E90" s="97">
        <f t="shared" si="5"/>
        <v>2.9316137354834293E-2</v>
      </c>
      <c r="F90" s="96">
        <f t="shared" si="6"/>
        <v>9.528776754762025E-2</v>
      </c>
      <c r="G90" s="97">
        <f t="shared" si="7"/>
        <v>9.528776754762025E-2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446</v>
      </c>
      <c r="W90" s="112">
        <v>466</v>
      </c>
      <c r="X90" s="112">
        <v>441</v>
      </c>
      <c r="Y90" s="112">
        <v>443</v>
      </c>
      <c r="Z90" s="112">
        <v>441</v>
      </c>
    </row>
    <row r="91" spans="1:30" ht="15" customHeight="1" x14ac:dyDescent="0.25">
      <c r="A91" s="49" t="s">
        <v>7</v>
      </c>
      <c r="B91" s="49"/>
      <c r="C91" s="57" t="str">
        <f t="shared" si="3"/>
        <v>$326.7 mil</v>
      </c>
      <c r="D91" s="96">
        <f t="shared" si="4"/>
        <v>9.0512108525353296E-2</v>
      </c>
      <c r="E91" s="97">
        <f t="shared" si="5"/>
        <v>9.0512108525353296E-2</v>
      </c>
      <c r="F91" s="96">
        <f t="shared" si="6"/>
        <v>0.29261108505628575</v>
      </c>
      <c r="G91" s="97">
        <f t="shared" si="7"/>
        <v>0.29261108505628575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2978</v>
      </c>
      <c r="W91" s="112">
        <v>2966</v>
      </c>
      <c r="X91" s="112">
        <v>3045</v>
      </c>
      <c r="Y91" s="112">
        <v>3060</v>
      </c>
      <c r="Z91" s="112">
        <v>3134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193</v>
      </c>
      <c r="W93" s="112">
        <v>212</v>
      </c>
      <c r="X93" s="112">
        <v>205</v>
      </c>
      <c r="Y93" s="112">
        <v>220</v>
      </c>
      <c r="Z93" s="112">
        <v>232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503</v>
      </c>
      <c r="W94" s="112">
        <v>508</v>
      </c>
      <c r="X94" s="112">
        <v>528</v>
      </c>
      <c r="Y94" s="112">
        <v>526</v>
      </c>
      <c r="Z94" s="112">
        <v>554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125</v>
      </c>
      <c r="W95" s="112">
        <v>126</v>
      </c>
      <c r="X95" s="112">
        <v>128</v>
      </c>
      <c r="Y95" s="112">
        <v>122</v>
      </c>
      <c r="Z95" s="112">
        <v>126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365</v>
      </c>
      <c r="W96" s="112">
        <v>402</v>
      </c>
      <c r="X96" s="112">
        <v>436</v>
      </c>
      <c r="Y96" s="112">
        <v>443</v>
      </c>
      <c r="Z96" s="112">
        <v>431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418</v>
      </c>
      <c r="W97" s="112">
        <v>405</v>
      </c>
      <c r="X97" s="112">
        <v>417</v>
      </c>
      <c r="Y97" s="112">
        <v>427</v>
      </c>
      <c r="Z97" s="112">
        <v>451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198</v>
      </c>
      <c r="W98" s="112">
        <v>194</v>
      </c>
      <c r="X98" s="112">
        <v>198</v>
      </c>
      <c r="Y98" s="112">
        <v>203</v>
      </c>
      <c r="Z98" s="112">
        <v>222</v>
      </c>
    </row>
    <row r="99" spans="1:32" ht="15" customHeight="1" x14ac:dyDescent="0.25">
      <c r="S99" s="115" t="s">
        <v>197</v>
      </c>
      <c r="T99" s="115"/>
      <c r="U99" s="112"/>
      <c r="V99" s="112">
        <v>30</v>
      </c>
      <c r="W99" s="112">
        <v>32</v>
      </c>
      <c r="X99" s="112">
        <v>26</v>
      </c>
      <c r="Y99" s="112">
        <v>28</v>
      </c>
      <c r="Z99" s="112">
        <v>33</v>
      </c>
    </row>
    <row r="100" spans="1:32" ht="15" customHeight="1" x14ac:dyDescent="0.25">
      <c r="S100" s="115" t="s">
        <v>58</v>
      </c>
      <c r="T100" s="115"/>
      <c r="U100" s="112"/>
      <c r="V100" s="112">
        <v>306</v>
      </c>
      <c r="W100" s="112">
        <v>282</v>
      </c>
      <c r="X100" s="112">
        <v>296</v>
      </c>
      <c r="Y100" s="112">
        <v>308</v>
      </c>
      <c r="Z100" s="112">
        <v>324</v>
      </c>
    </row>
    <row r="101" spans="1:32" x14ac:dyDescent="0.25">
      <c r="A101" s="18"/>
      <c r="S101" s="118" t="s">
        <v>53</v>
      </c>
      <c r="T101" s="118"/>
      <c r="U101" s="112"/>
      <c r="V101" s="112">
        <v>2808</v>
      </c>
      <c r="W101" s="112">
        <v>2806</v>
      </c>
      <c r="X101" s="112">
        <v>2898</v>
      </c>
      <c r="Y101" s="112">
        <v>2956</v>
      </c>
      <c r="Z101" s="112">
        <v>3074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5755</v>
      </c>
      <c r="W104" s="112">
        <v>5715</v>
      </c>
      <c r="X104" s="112">
        <v>5975</v>
      </c>
      <c r="Y104" s="112">
        <v>6050</v>
      </c>
      <c r="Z104" s="112">
        <v>6702</v>
      </c>
      <c r="AB104" s="109" t="str">
        <f>TEXT(Z104,"###,###")</f>
        <v>6,702</v>
      </c>
      <c r="AD104" s="130">
        <f>Z104/($Z$4)*100</f>
        <v>71.206969825754356</v>
      </c>
      <c r="AF104" s="109"/>
    </row>
    <row r="105" spans="1:32" x14ac:dyDescent="0.25">
      <c r="S105" s="115" t="s">
        <v>17</v>
      </c>
      <c r="T105" s="115"/>
      <c r="U105" s="112"/>
      <c r="V105" s="112">
        <v>1364</v>
      </c>
      <c r="W105" s="112">
        <v>1507</v>
      </c>
      <c r="X105" s="112">
        <v>1507</v>
      </c>
      <c r="Y105" s="112">
        <v>1525</v>
      </c>
      <c r="Z105" s="112">
        <v>1435</v>
      </c>
      <c r="AB105" s="109" t="str">
        <f>TEXT(Z105,"###,###")</f>
        <v>1,435</v>
      </c>
      <c r="AD105" s="130">
        <f>Z105/($Z$4)*100</f>
        <v>15.246493837654059</v>
      </c>
      <c r="AF105" s="109"/>
    </row>
    <row r="106" spans="1:32" x14ac:dyDescent="0.25">
      <c r="S106" s="118" t="s">
        <v>53</v>
      </c>
      <c r="T106" s="118"/>
      <c r="U106" s="120"/>
      <c r="V106" s="120">
        <v>7119</v>
      </c>
      <c r="W106" s="120">
        <v>7222</v>
      </c>
      <c r="X106" s="120">
        <v>7482</v>
      </c>
      <c r="Y106" s="120">
        <v>7575</v>
      </c>
      <c r="Z106" s="120">
        <v>8137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1861</v>
      </c>
      <c r="W108" s="112">
        <v>1733</v>
      </c>
      <c r="X108" s="112">
        <v>1790</v>
      </c>
      <c r="Y108" s="112">
        <v>1760</v>
      </c>
      <c r="Z108" s="112">
        <v>1880</v>
      </c>
      <c r="AB108" s="109" t="str">
        <f>TEXT(Z108,"###,###")</f>
        <v>1,880</v>
      </c>
      <c r="AD108" s="130">
        <f>Z108/($Z$4)*100</f>
        <v>19.974500637484063</v>
      </c>
      <c r="AF108" s="109"/>
    </row>
    <row r="109" spans="1:32" x14ac:dyDescent="0.25">
      <c r="S109" s="115" t="s">
        <v>20</v>
      </c>
      <c r="T109" s="115"/>
      <c r="U109" s="112"/>
      <c r="V109" s="112">
        <v>1371</v>
      </c>
      <c r="W109" s="112">
        <v>1324</v>
      </c>
      <c r="X109" s="112">
        <v>1378</v>
      </c>
      <c r="Y109" s="112">
        <v>1439</v>
      </c>
      <c r="Z109" s="112">
        <v>1543</v>
      </c>
      <c r="AB109" s="109" t="str">
        <f>TEXT(Z109,"###,###")</f>
        <v>1,543</v>
      </c>
      <c r="AD109" s="130">
        <f>Z109/($Z$4)*100</f>
        <v>16.393965150871228</v>
      </c>
      <c r="AF109" s="109"/>
    </row>
    <row r="110" spans="1:32" x14ac:dyDescent="0.25">
      <c r="S110" s="115" t="s">
        <v>21</v>
      </c>
      <c r="T110" s="115"/>
      <c r="U110" s="112"/>
      <c r="V110" s="112">
        <v>1876</v>
      </c>
      <c r="W110" s="112">
        <v>2060</v>
      </c>
      <c r="X110" s="112">
        <v>2048</v>
      </c>
      <c r="Y110" s="112">
        <v>2160</v>
      </c>
      <c r="Z110" s="112">
        <v>2240</v>
      </c>
      <c r="AB110" s="109" t="str">
        <f>TEXT(Z110,"###,###")</f>
        <v>2,240</v>
      </c>
      <c r="AD110" s="130">
        <f>Z110/($Z$4)*100</f>
        <v>23.799405014874626</v>
      </c>
      <c r="AF110" s="109"/>
    </row>
    <row r="111" spans="1:32" x14ac:dyDescent="0.25">
      <c r="S111" s="115" t="s">
        <v>22</v>
      </c>
      <c r="T111" s="115"/>
      <c r="U111" s="112"/>
      <c r="V111" s="112">
        <v>1926</v>
      </c>
      <c r="W111" s="112">
        <v>2022</v>
      </c>
      <c r="X111" s="112">
        <v>2033</v>
      </c>
      <c r="Y111" s="112">
        <v>2216</v>
      </c>
      <c r="Z111" s="112">
        <v>2469</v>
      </c>
      <c r="AB111" s="109" t="str">
        <f>TEXT(Z111,"###,###")</f>
        <v>2,469</v>
      </c>
      <c r="AD111" s="130">
        <f>Z111/($Z$4)*100</f>
        <v>26.23246918827029</v>
      </c>
      <c r="AF111" s="109"/>
    </row>
    <row r="112" spans="1:32" x14ac:dyDescent="0.25">
      <c r="S112" s="118" t="s">
        <v>53</v>
      </c>
      <c r="T112" s="118"/>
      <c r="U112" s="112"/>
      <c r="V112" s="112">
        <v>8489</v>
      </c>
      <c r="W112" s="112">
        <v>8519</v>
      </c>
      <c r="X112" s="112">
        <v>8548</v>
      </c>
      <c r="Y112" s="112">
        <v>8867</v>
      </c>
      <c r="Z112" s="112">
        <v>9418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46.63</v>
      </c>
      <c r="W118" s="131">
        <v>46.01</v>
      </c>
      <c r="X118" s="131">
        <v>46.49</v>
      </c>
      <c r="Y118" s="131">
        <v>46.77</v>
      </c>
      <c r="Z118" s="131">
        <v>46.8</v>
      </c>
      <c r="AB118" s="109" t="str">
        <f>TEXT(Z118,"##.0")</f>
        <v>46.8</v>
      </c>
    </row>
    <row r="120" spans="19:32" x14ac:dyDescent="0.25">
      <c r="S120" s="101" t="s">
        <v>98</v>
      </c>
      <c r="T120" s="112"/>
      <c r="U120" s="112"/>
      <c r="V120" s="112">
        <v>4078</v>
      </c>
      <c r="W120" s="112">
        <v>4162</v>
      </c>
      <c r="X120" s="112">
        <v>4246</v>
      </c>
      <c r="Y120" s="112">
        <v>4290</v>
      </c>
      <c r="Z120" s="112">
        <v>4428</v>
      </c>
      <c r="AB120" s="109" t="str">
        <f>TEXT(Z120,"###,###")</f>
        <v>4,428</v>
      </c>
    </row>
    <row r="121" spans="19:32" x14ac:dyDescent="0.25">
      <c r="S121" s="101" t="s">
        <v>99</v>
      </c>
      <c r="T121" s="112"/>
      <c r="U121" s="112"/>
      <c r="V121" s="112">
        <v>991</v>
      </c>
      <c r="W121" s="112">
        <v>934</v>
      </c>
      <c r="X121" s="112">
        <v>982</v>
      </c>
      <c r="Y121" s="112">
        <v>1011</v>
      </c>
      <c r="Z121" s="112">
        <v>995</v>
      </c>
      <c r="AB121" s="109" t="str">
        <f>TEXT(Z121,"###,###")</f>
        <v>995</v>
      </c>
    </row>
    <row r="122" spans="19:32" x14ac:dyDescent="0.25">
      <c r="S122" s="101" t="s">
        <v>100</v>
      </c>
      <c r="T122" s="112"/>
      <c r="U122" s="112"/>
      <c r="V122" s="112">
        <v>712</v>
      </c>
      <c r="W122" s="112">
        <v>677</v>
      </c>
      <c r="X122" s="112">
        <v>707</v>
      </c>
      <c r="Y122" s="112">
        <v>729</v>
      </c>
      <c r="Z122" s="112">
        <v>785</v>
      </c>
      <c r="AB122" s="109" t="str">
        <f>TEXT(Z122,"###,###")</f>
        <v>785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4790</v>
      </c>
      <c r="W124" s="112">
        <v>4839</v>
      </c>
      <c r="X124" s="112">
        <v>4953</v>
      </c>
      <c r="Y124" s="112">
        <v>5019</v>
      </c>
      <c r="Z124" s="112">
        <v>5213</v>
      </c>
      <c r="AB124" s="109" t="str">
        <f>TEXT(Z124,"###,###")</f>
        <v>5,213</v>
      </c>
      <c r="AD124" s="127">
        <f>Z124/$Z$7*100</f>
        <v>83.904715918235965</v>
      </c>
    </row>
    <row r="125" spans="19:32" x14ac:dyDescent="0.25">
      <c r="S125" s="101" t="s">
        <v>102</v>
      </c>
      <c r="T125" s="112"/>
      <c r="U125" s="112"/>
      <c r="V125" s="112">
        <v>1703</v>
      </c>
      <c r="W125" s="112">
        <v>1611</v>
      </c>
      <c r="X125" s="112">
        <v>1689</v>
      </c>
      <c r="Y125" s="112">
        <v>1740</v>
      </c>
      <c r="Z125" s="112">
        <v>1780</v>
      </c>
      <c r="AB125" s="109" t="str">
        <f>TEXT(Z125,"###,###")</f>
        <v>1,780</v>
      </c>
      <c r="AD125" s="127">
        <f>Z125/$Z$7*100</f>
        <v>28.649605665539994</v>
      </c>
    </row>
    <row r="127" spans="19:32" x14ac:dyDescent="0.25">
      <c r="S127" s="101" t="s">
        <v>103</v>
      </c>
      <c r="T127" s="112"/>
      <c r="U127" s="112"/>
      <c r="V127" s="112">
        <v>2974</v>
      </c>
      <c r="W127" s="112">
        <v>2963</v>
      </c>
      <c r="X127" s="112">
        <v>3043</v>
      </c>
      <c r="Y127" s="112">
        <v>3061</v>
      </c>
      <c r="Z127" s="112">
        <v>3130</v>
      </c>
      <c r="AB127" s="109" t="str">
        <f>TEXT(Z127,"###,###")</f>
        <v>3,130</v>
      </c>
      <c r="AD127" s="127">
        <f>Z127/$Z$7*100</f>
        <v>50.378239175921458</v>
      </c>
    </row>
    <row r="128" spans="19:32" x14ac:dyDescent="0.25">
      <c r="S128" s="101" t="s">
        <v>104</v>
      </c>
      <c r="T128" s="112"/>
      <c r="U128" s="112"/>
      <c r="V128" s="112">
        <v>2805</v>
      </c>
      <c r="W128" s="112">
        <v>2811</v>
      </c>
      <c r="X128" s="112">
        <v>2898</v>
      </c>
      <c r="Y128" s="112">
        <v>2957</v>
      </c>
      <c r="Z128" s="112">
        <v>3078</v>
      </c>
      <c r="AB128" s="109" t="str">
        <f>TEXT(Z128,"###,###")</f>
        <v>3,078</v>
      </c>
      <c r="AD128" s="127">
        <f>Z128/$Z$7*100</f>
        <v>49.541284403669728</v>
      </c>
    </row>
    <row r="130" spans="19:20" x14ac:dyDescent="0.25">
      <c r="S130" s="101" t="s">
        <v>280</v>
      </c>
      <c r="T130" s="127">
        <v>71.269917914051177</v>
      </c>
    </row>
    <row r="131" spans="19:20" x14ac:dyDescent="0.25">
      <c r="S131" s="101" t="s">
        <v>281</v>
      </c>
      <c r="T131" s="127">
        <v>16.014807661355224</v>
      </c>
    </row>
    <row r="132" spans="19:20" x14ac:dyDescent="0.25">
      <c r="S132" s="101" t="s">
        <v>282</v>
      </c>
      <c r="T132" s="127">
        <v>12.634798004184775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FFC3CA-532B-4500-AA0F-B642CF5BFF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D04EBBF-A84B-4120-9CFF-482A1B3634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3CF4CEF-F9B7-424E-B292-19D5195E10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351FDDE-26E8-451C-9C21-052DDAF00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518A9-208C-44D4-B3A1-23312392F3D3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175</v>
      </c>
      <c r="T1" s="99"/>
      <c r="U1" s="99"/>
      <c r="V1" s="99"/>
      <c r="W1" s="99"/>
      <c r="X1" s="99"/>
      <c r="Y1" s="100" t="s">
        <v>262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175</v>
      </c>
      <c r="Y3" s="105" t="s">
        <v>262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8.66 Surf Coast,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26834</v>
      </c>
      <c r="W4" s="108">
        <v>27811</v>
      </c>
      <c r="X4" s="108">
        <v>28917</v>
      </c>
      <c r="Y4" s="108">
        <v>30782</v>
      </c>
      <c r="Z4" s="108">
        <v>33119</v>
      </c>
      <c r="AB4" s="109" t="str">
        <f>TEXT(Z4,"###,###")</f>
        <v>33,119</v>
      </c>
      <c r="AD4" s="110">
        <f>Z4/Y4-1</f>
        <v>7.5920992787992914E-2</v>
      </c>
      <c r="AF4" s="110">
        <f>Z4/V4-1</f>
        <v>0.23421778340910793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13041</v>
      </c>
      <c r="W5" s="108">
        <v>13352</v>
      </c>
      <c r="X5" s="108">
        <v>13977</v>
      </c>
      <c r="Y5" s="108">
        <v>14795</v>
      </c>
      <c r="Z5" s="108">
        <v>15733</v>
      </c>
      <c r="AB5" s="109" t="str">
        <f>TEXT(Z5,"###,###")</f>
        <v>15,733</v>
      </c>
      <c r="AD5" s="110">
        <f t="shared" ref="AD5:AD9" si="0">Z5/Y5-1</f>
        <v>6.3399797228793409E-2</v>
      </c>
      <c r="AF5" s="110">
        <f t="shared" ref="AF5:AF9" si="1">Z5/V5-1</f>
        <v>0.20642588758530778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13789</v>
      </c>
      <c r="W6" s="108">
        <v>14458</v>
      </c>
      <c r="X6" s="108">
        <v>14947</v>
      </c>
      <c r="Y6" s="108">
        <v>15963</v>
      </c>
      <c r="Z6" s="108">
        <v>17366</v>
      </c>
      <c r="AB6" s="109" t="str">
        <f>TEXT(Z6,"###,###")</f>
        <v>17,366</v>
      </c>
      <c r="AD6" s="110">
        <f t="shared" si="0"/>
        <v>8.7890747353254417E-2</v>
      </c>
      <c r="AF6" s="110">
        <f t="shared" si="1"/>
        <v>0.25940967437812756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18342</v>
      </c>
      <c r="W7" s="108">
        <v>19040</v>
      </c>
      <c r="X7" s="108">
        <v>20193</v>
      </c>
      <c r="Y7" s="108">
        <v>20979</v>
      </c>
      <c r="Z7" s="108">
        <v>21747</v>
      </c>
      <c r="AB7" s="109" t="str">
        <f>TEXT(Z7,"###,###")</f>
        <v>21,747</v>
      </c>
      <c r="AD7" s="110">
        <f t="shared" si="0"/>
        <v>3.6608036608036576E-2</v>
      </c>
      <c r="AF7" s="110">
        <f t="shared" si="1"/>
        <v>0.18563951586522731</v>
      </c>
    </row>
    <row r="8" spans="1:32" ht="17.25" customHeight="1" x14ac:dyDescent="0.25">
      <c r="A8" s="64" t="s">
        <v>12</v>
      </c>
      <c r="B8" s="65"/>
      <c r="C8" s="29"/>
      <c r="D8" s="66" t="str">
        <f>AB4</f>
        <v>33,119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21,747</v>
      </c>
      <c r="P8" s="67"/>
      <c r="S8" s="107" t="s">
        <v>83</v>
      </c>
      <c r="T8" s="108"/>
      <c r="U8" s="108"/>
      <c r="V8" s="108">
        <v>37779</v>
      </c>
      <c r="W8" s="108">
        <v>40378.44</v>
      </c>
      <c r="X8" s="108">
        <v>40820.160000000003</v>
      </c>
      <c r="Y8" s="108">
        <v>43523.78</v>
      </c>
      <c r="Z8" s="108">
        <v>42487.41</v>
      </c>
      <c r="AB8" s="109" t="str">
        <f>TEXT(Z8,"$###,###")</f>
        <v>$42,487</v>
      </c>
      <c r="AD8" s="110">
        <f t="shared" si="0"/>
        <v>-2.3811580703697932E-2</v>
      </c>
      <c r="AF8" s="110">
        <f t="shared" si="1"/>
        <v>0.12463035019455271</v>
      </c>
    </row>
    <row r="9" spans="1:32" x14ac:dyDescent="0.25">
      <c r="A9" s="30" t="s">
        <v>14</v>
      </c>
      <c r="B9" s="71"/>
      <c r="C9" s="72"/>
      <c r="D9" s="73">
        <f>AD104</f>
        <v>73.353664059905185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49.533268956637698</v>
      </c>
      <c r="P9" s="74" t="s">
        <v>84</v>
      </c>
      <c r="S9" s="107" t="s">
        <v>7</v>
      </c>
      <c r="T9" s="108"/>
      <c r="U9" s="108"/>
      <c r="V9" s="108">
        <v>1073062182</v>
      </c>
      <c r="W9" s="108">
        <v>1170060098</v>
      </c>
      <c r="X9" s="108">
        <v>1290862192</v>
      </c>
      <c r="Y9" s="108">
        <v>1429280240</v>
      </c>
      <c r="Z9" s="108">
        <v>1540581855</v>
      </c>
      <c r="AB9" s="109" t="str">
        <f>TEXT(Z9/1000000,"$#,###.0")&amp;" mil"</f>
        <v>$1,540.6 mil</v>
      </c>
      <c r="AD9" s="110">
        <f t="shared" si="0"/>
        <v>7.7872492661061443E-2</v>
      </c>
      <c r="AF9" s="110">
        <f t="shared" si="1"/>
        <v>0.43568740082576118</v>
      </c>
    </row>
    <row r="10" spans="1:32" x14ac:dyDescent="0.25">
      <c r="A10" s="30" t="s">
        <v>17</v>
      </c>
      <c r="B10" s="71"/>
      <c r="C10" s="72"/>
      <c r="D10" s="73">
        <f>AD105</f>
        <v>19.481264530933906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50.347174322895114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79.201728974111376</v>
      </c>
      <c r="P11" s="74" t="s">
        <v>84</v>
      </c>
      <c r="S11" s="107" t="s">
        <v>29</v>
      </c>
      <c r="T11" s="112"/>
      <c r="U11" s="112"/>
      <c r="V11" s="112">
        <v>22882</v>
      </c>
      <c r="W11" s="112">
        <v>23709</v>
      </c>
      <c r="X11" s="112">
        <v>24591</v>
      </c>
      <c r="Y11" s="112">
        <v>26354</v>
      </c>
      <c r="Z11" s="112">
        <v>28599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10.59916310295673</v>
      </c>
      <c r="P12" s="74" t="s">
        <v>84</v>
      </c>
      <c r="S12" s="107" t="s">
        <v>30</v>
      </c>
      <c r="T12" s="112"/>
      <c r="U12" s="112"/>
      <c r="V12" s="112">
        <v>3955</v>
      </c>
      <c r="W12" s="112">
        <v>4104</v>
      </c>
      <c r="X12" s="112">
        <v>4323</v>
      </c>
      <c r="Y12" s="112">
        <v>4428</v>
      </c>
      <c r="Z12" s="112">
        <v>4522</v>
      </c>
    </row>
    <row r="13" spans="1:32" ht="15" customHeight="1" x14ac:dyDescent="0.25">
      <c r="A13" s="30" t="s">
        <v>19</v>
      </c>
      <c r="B13" s="72"/>
      <c r="C13" s="72"/>
      <c r="D13" s="73">
        <f>AD108</f>
        <v>18.807935022192698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10.208304593737068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17.512606056946165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20.764515836830821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20.154504069526833</v>
      </c>
      <c r="P15" s="74" t="s">
        <v>84</v>
      </c>
      <c r="S15" s="115" t="s">
        <v>60</v>
      </c>
      <c r="T15" s="115"/>
      <c r="U15" s="116"/>
      <c r="V15" s="116">
        <v>651</v>
      </c>
      <c r="W15" s="116">
        <v>666</v>
      </c>
      <c r="X15" s="116">
        <v>654</v>
      </c>
      <c r="Y15" s="112">
        <v>680</v>
      </c>
      <c r="Z15" s="112">
        <v>701</v>
      </c>
      <c r="AB15" s="117">
        <f t="shared" ref="AB15:AB34" si="2">IF(Z15="np",0,Z15/$Z$34)</f>
        <v>2.1163541949702623E-2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35.761949334219025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79.845495930473163</v>
      </c>
      <c r="P16" s="37" t="s">
        <v>84</v>
      </c>
      <c r="S16" s="115" t="s">
        <v>61</v>
      </c>
      <c r="T16" s="115"/>
      <c r="U16" s="116"/>
      <c r="V16" s="116">
        <v>56</v>
      </c>
      <c r="W16" s="116">
        <v>57</v>
      </c>
      <c r="X16" s="116">
        <v>79</v>
      </c>
      <c r="Y16" s="112">
        <v>68</v>
      </c>
      <c r="Z16" s="112">
        <v>67</v>
      </c>
      <c r="AB16" s="117">
        <f t="shared" si="2"/>
        <v>2.0227636385593091E-3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1077</v>
      </c>
      <c r="W17" s="116">
        <v>1113</v>
      </c>
      <c r="X17" s="116">
        <v>1021</v>
      </c>
      <c r="Y17" s="112">
        <v>1115</v>
      </c>
      <c r="Z17" s="112">
        <v>1147</v>
      </c>
      <c r="AB17" s="117">
        <f t="shared" si="2"/>
        <v>3.4628505872052649E-2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184</v>
      </c>
      <c r="W18" s="116">
        <v>187</v>
      </c>
      <c r="X18" s="116">
        <v>205</v>
      </c>
      <c r="Y18" s="112">
        <v>214</v>
      </c>
      <c r="Z18" s="112">
        <v>231</v>
      </c>
      <c r="AB18" s="117">
        <f t="shared" si="2"/>
        <v>6.974005977719409E-3</v>
      </c>
    </row>
    <row r="19" spans="1:28" x14ac:dyDescent="0.25">
      <c r="A19" s="63" t="str">
        <f>$S$1&amp;" ("&amp;$V$2&amp;" to "&amp;$Z$2&amp;")"</f>
        <v>Surf Coast (2017-18 to 2021-22)</v>
      </c>
      <c r="B19" s="63"/>
      <c r="C19" s="63"/>
      <c r="D19" s="63"/>
      <c r="E19" s="63"/>
      <c r="F19" s="63"/>
      <c r="G19" s="63" t="str">
        <f>$S$1&amp;" ("&amp;$V$2&amp;" to "&amp;$Z$2&amp;")"</f>
        <v>Surf Coast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2425</v>
      </c>
      <c r="W19" s="116">
        <v>2509</v>
      </c>
      <c r="X19" s="116">
        <v>2683</v>
      </c>
      <c r="Y19" s="112">
        <v>2851</v>
      </c>
      <c r="Z19" s="112">
        <v>3026</v>
      </c>
      <c r="AB19" s="117">
        <f t="shared" si="2"/>
        <v>9.1356459257917452E-2</v>
      </c>
    </row>
    <row r="20" spans="1:28" x14ac:dyDescent="0.25">
      <c r="S20" s="115" t="s">
        <v>65</v>
      </c>
      <c r="T20" s="115"/>
      <c r="U20" s="116"/>
      <c r="V20" s="116">
        <v>1097</v>
      </c>
      <c r="W20" s="116">
        <v>1067</v>
      </c>
      <c r="X20" s="116">
        <v>1030</v>
      </c>
      <c r="Y20" s="112">
        <v>1027</v>
      </c>
      <c r="Z20" s="112">
        <v>944</v>
      </c>
      <c r="AB20" s="117">
        <f t="shared" si="2"/>
        <v>2.8499833952238627E-2</v>
      </c>
    </row>
    <row r="21" spans="1:28" x14ac:dyDescent="0.25">
      <c r="S21" s="115" t="s">
        <v>66</v>
      </c>
      <c r="T21" s="115"/>
      <c r="U21" s="116"/>
      <c r="V21" s="116">
        <v>2286</v>
      </c>
      <c r="W21" s="116">
        <v>2389</v>
      </c>
      <c r="X21" s="116">
        <v>2571</v>
      </c>
      <c r="Y21" s="112">
        <v>2930</v>
      </c>
      <c r="Z21" s="112">
        <v>3280</v>
      </c>
      <c r="AB21" s="117">
        <f t="shared" si="2"/>
        <v>9.9024846783202003E-2</v>
      </c>
    </row>
    <row r="22" spans="1:28" x14ac:dyDescent="0.25">
      <c r="S22" s="115" t="s">
        <v>67</v>
      </c>
      <c r="T22" s="115"/>
      <c r="U22" s="116"/>
      <c r="V22" s="116">
        <v>2473</v>
      </c>
      <c r="W22" s="116">
        <v>2533</v>
      </c>
      <c r="X22" s="116">
        <v>2756</v>
      </c>
      <c r="Y22" s="112">
        <v>3030</v>
      </c>
      <c r="Z22" s="112">
        <v>3565</v>
      </c>
      <c r="AB22" s="117">
        <f t="shared" si="2"/>
        <v>0.10762913987259608</v>
      </c>
    </row>
    <row r="23" spans="1:28" x14ac:dyDescent="0.25">
      <c r="S23" s="115" t="s">
        <v>68</v>
      </c>
      <c r="T23" s="115"/>
      <c r="U23" s="116"/>
      <c r="V23" s="116">
        <v>626</v>
      </c>
      <c r="W23" s="116">
        <v>614</v>
      </c>
      <c r="X23" s="116">
        <v>618</v>
      </c>
      <c r="Y23" s="112">
        <v>622</v>
      </c>
      <c r="Z23" s="112">
        <v>695</v>
      </c>
      <c r="AB23" s="117">
        <f t="shared" si="2"/>
        <v>2.0982398937294328E-2</v>
      </c>
    </row>
    <row r="24" spans="1:28" x14ac:dyDescent="0.25">
      <c r="S24" s="115" t="s">
        <v>69</v>
      </c>
      <c r="T24" s="115"/>
      <c r="U24" s="116"/>
      <c r="V24" s="116">
        <v>282</v>
      </c>
      <c r="W24" s="116">
        <v>335</v>
      </c>
      <c r="X24" s="116">
        <v>319</v>
      </c>
      <c r="Y24" s="112">
        <v>528</v>
      </c>
      <c r="Z24" s="112">
        <v>506</v>
      </c>
      <c r="AB24" s="117">
        <f t="shared" si="2"/>
        <v>1.5276394046432992E-2</v>
      </c>
    </row>
    <row r="25" spans="1:28" x14ac:dyDescent="0.25">
      <c r="S25" s="115" t="s">
        <v>70</v>
      </c>
      <c r="T25" s="115"/>
      <c r="U25" s="116"/>
      <c r="V25" s="116">
        <v>916</v>
      </c>
      <c r="W25" s="116">
        <v>954</v>
      </c>
      <c r="X25" s="116">
        <v>1049</v>
      </c>
      <c r="Y25" s="112">
        <v>1153</v>
      </c>
      <c r="Z25" s="112">
        <v>1289</v>
      </c>
      <c r="AB25" s="117">
        <f t="shared" si="2"/>
        <v>3.8915557165715667E-2</v>
      </c>
    </row>
    <row r="26" spans="1:28" x14ac:dyDescent="0.25">
      <c r="S26" s="115" t="s">
        <v>71</v>
      </c>
      <c r="T26" s="115"/>
      <c r="U26" s="116"/>
      <c r="V26" s="116">
        <v>561</v>
      </c>
      <c r="W26" s="116">
        <v>590</v>
      </c>
      <c r="X26" s="116">
        <v>593</v>
      </c>
      <c r="Y26" s="112">
        <v>601</v>
      </c>
      <c r="Z26" s="112">
        <v>630</v>
      </c>
      <c r="AB26" s="117">
        <f t="shared" si="2"/>
        <v>1.9020016302871118E-2</v>
      </c>
    </row>
    <row r="27" spans="1:28" x14ac:dyDescent="0.25">
      <c r="S27" s="115" t="s">
        <v>72</v>
      </c>
      <c r="T27" s="115"/>
      <c r="U27" s="116"/>
      <c r="V27" s="116">
        <v>1889</v>
      </c>
      <c r="W27" s="116">
        <v>2070</v>
      </c>
      <c r="X27" s="116">
        <v>2126</v>
      </c>
      <c r="Y27" s="112">
        <v>2344</v>
      </c>
      <c r="Z27" s="112">
        <v>2631</v>
      </c>
      <c r="AB27" s="117">
        <f t="shared" si="2"/>
        <v>7.9431210941037944E-2</v>
      </c>
    </row>
    <row r="28" spans="1:28" x14ac:dyDescent="0.25">
      <c r="S28" s="115" t="s">
        <v>73</v>
      </c>
      <c r="T28" s="115"/>
      <c r="U28" s="116"/>
      <c r="V28" s="116">
        <v>1731</v>
      </c>
      <c r="W28" s="116">
        <v>1721</v>
      </c>
      <c r="X28" s="116">
        <v>1906</v>
      </c>
      <c r="Y28" s="112">
        <v>1813</v>
      </c>
      <c r="Z28" s="112">
        <v>1990</v>
      </c>
      <c r="AB28" s="117">
        <f t="shared" si="2"/>
        <v>6.007909911541829E-2</v>
      </c>
    </row>
    <row r="29" spans="1:28" x14ac:dyDescent="0.25">
      <c r="S29" s="115" t="s">
        <v>74</v>
      </c>
      <c r="T29" s="115"/>
      <c r="U29" s="116"/>
      <c r="V29" s="116">
        <v>1367</v>
      </c>
      <c r="W29" s="116">
        <v>2441</v>
      </c>
      <c r="X29" s="116">
        <v>1531</v>
      </c>
      <c r="Y29" s="112">
        <v>1755</v>
      </c>
      <c r="Z29" s="112">
        <v>1886</v>
      </c>
      <c r="AB29" s="117">
        <f t="shared" si="2"/>
        <v>5.6939286900341154E-2</v>
      </c>
    </row>
    <row r="30" spans="1:28" x14ac:dyDescent="0.25">
      <c r="S30" s="115" t="s">
        <v>75</v>
      </c>
      <c r="T30" s="115"/>
      <c r="U30" s="116"/>
      <c r="V30" s="116">
        <v>2919</v>
      </c>
      <c r="W30" s="116">
        <v>2160</v>
      </c>
      <c r="X30" s="116">
        <v>3118</v>
      </c>
      <c r="Y30" s="112">
        <v>3041</v>
      </c>
      <c r="Z30" s="112">
        <v>3286</v>
      </c>
      <c r="AB30" s="117">
        <f t="shared" si="2"/>
        <v>9.9205989795610294E-2</v>
      </c>
    </row>
    <row r="31" spans="1:28" x14ac:dyDescent="0.25">
      <c r="S31" s="115" t="s">
        <v>76</v>
      </c>
      <c r="T31" s="115"/>
      <c r="U31" s="116"/>
      <c r="V31" s="116">
        <v>3086</v>
      </c>
      <c r="W31" s="116">
        <v>3302</v>
      </c>
      <c r="X31" s="116">
        <v>3459</v>
      </c>
      <c r="Y31" s="112">
        <v>3911</v>
      </c>
      <c r="Z31" s="112">
        <v>4112</v>
      </c>
      <c r="AB31" s="117">
        <f t="shared" si="2"/>
        <v>0.1241433445038191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726</v>
      </c>
      <c r="W32" s="116">
        <v>755</v>
      </c>
      <c r="X32" s="116">
        <v>816</v>
      </c>
      <c r="Y32" s="112">
        <v>899</v>
      </c>
      <c r="Z32" s="112">
        <v>1030</v>
      </c>
      <c r="AB32" s="117">
        <f t="shared" si="2"/>
        <v>3.1096217130090874E-2</v>
      </c>
    </row>
    <row r="33" spans="19:32" x14ac:dyDescent="0.25">
      <c r="S33" s="115" t="s">
        <v>78</v>
      </c>
      <c r="T33" s="115"/>
      <c r="U33" s="116"/>
      <c r="V33" s="116">
        <v>824</v>
      </c>
      <c r="W33" s="116">
        <v>931</v>
      </c>
      <c r="X33" s="116">
        <v>994</v>
      </c>
      <c r="Y33" s="112">
        <v>1026</v>
      </c>
      <c r="Z33" s="112">
        <v>1036</v>
      </c>
      <c r="AB33" s="117">
        <f t="shared" si="2"/>
        <v>3.1277360142499169E-2</v>
      </c>
    </row>
    <row r="34" spans="19:32" x14ac:dyDescent="0.25">
      <c r="S34" s="118" t="s">
        <v>53</v>
      </c>
      <c r="T34" s="118"/>
      <c r="U34" s="119"/>
      <c r="V34" s="119">
        <v>26836</v>
      </c>
      <c r="W34" s="119">
        <v>27813</v>
      </c>
      <c r="X34" s="119">
        <v>28921</v>
      </c>
      <c r="Y34" s="120">
        <v>30782</v>
      </c>
      <c r="Z34" s="120">
        <v>33123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15065</v>
      </c>
      <c r="W37" s="112">
        <v>15675</v>
      </c>
      <c r="X37" s="112">
        <v>16626</v>
      </c>
      <c r="Y37" s="112">
        <v>17032</v>
      </c>
      <c r="Z37" s="112">
        <v>17364</v>
      </c>
      <c r="AB37" s="132">
        <f>Z37/Z40*100</f>
        <v>79.845495930473163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3270</v>
      </c>
      <c r="W38" s="112">
        <v>3363</v>
      </c>
      <c r="X38" s="112">
        <v>3570</v>
      </c>
      <c r="Y38" s="112">
        <v>3947</v>
      </c>
      <c r="Z38" s="112">
        <v>4383</v>
      </c>
      <c r="AB38" s="132">
        <f>Z38/Z40*100</f>
        <v>20.154504069526833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18335</v>
      </c>
      <c r="W40" s="112">
        <v>19038</v>
      </c>
      <c r="X40" s="112">
        <v>20196</v>
      </c>
      <c r="Y40" s="112">
        <v>20979</v>
      </c>
      <c r="Z40" s="112">
        <v>21747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9</v>
      </c>
      <c r="X44" s="112">
        <v>8</v>
      </c>
      <c r="Y44" s="112">
        <v>12</v>
      </c>
      <c r="Z44" s="112">
        <v>26</v>
      </c>
    </row>
    <row r="45" spans="19:32" x14ac:dyDescent="0.25">
      <c r="S45" s="115" t="s">
        <v>37</v>
      </c>
      <c r="T45" s="115"/>
      <c r="U45" s="112"/>
      <c r="V45" s="112">
        <v>304</v>
      </c>
      <c r="W45" s="112">
        <v>288</v>
      </c>
      <c r="X45" s="112">
        <v>329</v>
      </c>
      <c r="Y45" s="112">
        <v>432</v>
      </c>
      <c r="Z45" s="112">
        <v>591</v>
      </c>
    </row>
    <row r="46" spans="19:32" x14ac:dyDescent="0.25">
      <c r="S46" s="115" t="s">
        <v>38</v>
      </c>
      <c r="T46" s="115"/>
      <c r="U46" s="112"/>
      <c r="V46" s="112">
        <v>823</v>
      </c>
      <c r="W46" s="112">
        <v>815</v>
      </c>
      <c r="X46" s="112">
        <v>838</v>
      </c>
      <c r="Y46" s="112">
        <v>901</v>
      </c>
      <c r="Z46" s="112">
        <v>1047</v>
      </c>
    </row>
    <row r="47" spans="19:32" x14ac:dyDescent="0.25">
      <c r="S47" s="115" t="s">
        <v>39</v>
      </c>
      <c r="T47" s="115"/>
      <c r="U47" s="112"/>
      <c r="V47" s="112">
        <v>1148</v>
      </c>
      <c r="W47" s="112">
        <v>1073</v>
      </c>
      <c r="X47" s="112">
        <v>1151</v>
      </c>
      <c r="Y47" s="112">
        <v>1132</v>
      </c>
      <c r="Z47" s="112">
        <v>1354</v>
      </c>
    </row>
    <row r="48" spans="19:32" x14ac:dyDescent="0.25">
      <c r="S48" s="115" t="s">
        <v>40</v>
      </c>
      <c r="T48" s="115"/>
      <c r="U48" s="112"/>
      <c r="V48" s="112">
        <v>1140</v>
      </c>
      <c r="W48" s="112">
        <v>1242</v>
      </c>
      <c r="X48" s="112">
        <v>1319</v>
      </c>
      <c r="Y48" s="112">
        <v>1477</v>
      </c>
      <c r="Z48" s="112">
        <v>1550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1270</v>
      </c>
      <c r="W49" s="112">
        <v>1379</v>
      </c>
      <c r="X49" s="112">
        <v>1394</v>
      </c>
      <c r="Y49" s="112">
        <v>1428</v>
      </c>
      <c r="Z49" s="112">
        <v>1473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Surf Coast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1394</v>
      </c>
      <c r="W50" s="112">
        <v>1388</v>
      </c>
      <c r="X50" s="112">
        <v>1469</v>
      </c>
      <c r="Y50" s="112">
        <v>1571</v>
      </c>
      <c r="Z50" s="112">
        <v>1609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1405</v>
      </c>
      <c r="W51" s="112">
        <v>1479</v>
      </c>
      <c r="X51" s="112">
        <v>1516</v>
      </c>
      <c r="Y51" s="112">
        <v>1595</v>
      </c>
      <c r="Z51" s="112">
        <v>1644</v>
      </c>
    </row>
    <row r="52" spans="1:26" ht="15" customHeight="1" x14ac:dyDescent="0.25">
      <c r="S52" s="115" t="s">
        <v>44</v>
      </c>
      <c r="T52" s="115"/>
      <c r="U52" s="112"/>
      <c r="V52" s="112">
        <v>1368</v>
      </c>
      <c r="W52" s="112">
        <v>1399</v>
      </c>
      <c r="X52" s="112">
        <v>1429</v>
      </c>
      <c r="Y52" s="112">
        <v>1460</v>
      </c>
      <c r="Z52" s="112">
        <v>1526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1122</v>
      </c>
      <c r="W53" s="112">
        <v>1167</v>
      </c>
      <c r="X53" s="112">
        <v>1198</v>
      </c>
      <c r="Y53" s="112">
        <v>1311</v>
      </c>
      <c r="Z53" s="112">
        <v>1362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1181</v>
      </c>
      <c r="W54" s="112">
        <v>1154</v>
      </c>
      <c r="X54" s="112">
        <v>1217</v>
      </c>
      <c r="Y54" s="112">
        <v>1216</v>
      </c>
      <c r="Z54" s="112">
        <v>1236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945</v>
      </c>
      <c r="W55" s="112">
        <v>957</v>
      </c>
      <c r="X55" s="112">
        <v>1017</v>
      </c>
      <c r="Y55" s="112">
        <v>1074</v>
      </c>
      <c r="Z55" s="112">
        <v>1064</v>
      </c>
    </row>
    <row r="56" spans="1:26" ht="15" customHeight="1" x14ac:dyDescent="0.25">
      <c r="S56" s="115" t="s">
        <v>48</v>
      </c>
      <c r="T56" s="115"/>
      <c r="U56" s="112"/>
      <c r="V56" s="112">
        <v>536</v>
      </c>
      <c r="W56" s="112">
        <v>582</v>
      </c>
      <c r="X56" s="112">
        <v>623</v>
      </c>
      <c r="Y56" s="112">
        <v>669</v>
      </c>
      <c r="Z56" s="112">
        <v>708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260</v>
      </c>
      <c r="W57" s="112">
        <v>281</v>
      </c>
      <c r="X57" s="112">
        <v>299</v>
      </c>
      <c r="Y57" s="112">
        <v>325</v>
      </c>
      <c r="Z57" s="112">
        <v>331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97</v>
      </c>
      <c r="W58" s="112">
        <v>101</v>
      </c>
      <c r="X58" s="112">
        <v>124</v>
      </c>
      <c r="Y58" s="112">
        <v>127</v>
      </c>
      <c r="Z58" s="112">
        <v>150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39</v>
      </c>
      <c r="W59" s="112">
        <v>35</v>
      </c>
      <c r="X59" s="112">
        <v>40</v>
      </c>
      <c r="Y59" s="112">
        <v>38</v>
      </c>
      <c r="Z59" s="112">
        <v>45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8</v>
      </c>
      <c r="X60" s="112">
        <v>20</v>
      </c>
      <c r="Y60" s="112">
        <v>27</v>
      </c>
      <c r="Z60" s="112">
        <v>24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13042</v>
      </c>
      <c r="W61" s="112">
        <v>13355</v>
      </c>
      <c r="X61" s="112">
        <v>13975</v>
      </c>
      <c r="Y61" s="112">
        <v>14795</v>
      </c>
      <c r="Z61" s="112">
        <v>15732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7</v>
      </c>
      <c r="X63" s="112">
        <v>7</v>
      </c>
      <c r="Y63" s="112">
        <v>15</v>
      </c>
      <c r="Z63" s="112">
        <v>25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339</v>
      </c>
      <c r="W64" s="112">
        <v>360</v>
      </c>
      <c r="X64" s="112">
        <v>415</v>
      </c>
      <c r="Y64" s="112">
        <v>505</v>
      </c>
      <c r="Z64" s="112">
        <v>630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Surf Coast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849</v>
      </c>
      <c r="W65" s="112">
        <v>850</v>
      </c>
      <c r="X65" s="112">
        <v>863</v>
      </c>
      <c r="Y65" s="112">
        <v>1005</v>
      </c>
      <c r="Z65" s="112">
        <v>1317</v>
      </c>
    </row>
    <row r="66" spans="1:26" x14ac:dyDescent="0.25">
      <c r="S66" s="115" t="s">
        <v>39</v>
      </c>
      <c r="T66" s="115"/>
      <c r="U66" s="112"/>
      <c r="V66" s="112">
        <v>1198</v>
      </c>
      <c r="W66" s="112">
        <v>1236</v>
      </c>
      <c r="X66" s="112">
        <v>1203</v>
      </c>
      <c r="Y66" s="112">
        <v>1266</v>
      </c>
      <c r="Z66" s="112">
        <v>1421</v>
      </c>
    </row>
    <row r="67" spans="1:26" x14ac:dyDescent="0.25">
      <c r="S67" s="115" t="s">
        <v>40</v>
      </c>
      <c r="T67" s="115"/>
      <c r="U67" s="112"/>
      <c r="V67" s="112">
        <v>1320</v>
      </c>
      <c r="W67" s="112">
        <v>1391</v>
      </c>
      <c r="X67" s="112">
        <v>1433</v>
      </c>
      <c r="Y67" s="112">
        <v>1486</v>
      </c>
      <c r="Z67" s="112">
        <v>1540</v>
      </c>
    </row>
    <row r="68" spans="1:26" x14ac:dyDescent="0.25">
      <c r="S68" s="115" t="s">
        <v>41</v>
      </c>
      <c r="T68" s="115"/>
      <c r="U68" s="112"/>
      <c r="V68" s="112">
        <v>1432</v>
      </c>
      <c r="W68" s="112">
        <v>1448</v>
      </c>
      <c r="X68" s="112">
        <v>1531</v>
      </c>
      <c r="Y68" s="112">
        <v>1655</v>
      </c>
      <c r="Z68" s="112">
        <v>1676</v>
      </c>
    </row>
    <row r="69" spans="1:26" x14ac:dyDescent="0.25">
      <c r="S69" s="115" t="s">
        <v>42</v>
      </c>
      <c r="T69" s="115"/>
      <c r="U69" s="112"/>
      <c r="V69" s="112">
        <v>1471</v>
      </c>
      <c r="W69" s="112">
        <v>1634</v>
      </c>
      <c r="X69" s="112">
        <v>1706</v>
      </c>
      <c r="Y69" s="112">
        <v>1825</v>
      </c>
      <c r="Z69" s="112">
        <v>2004</v>
      </c>
    </row>
    <row r="70" spans="1:26" x14ac:dyDescent="0.25">
      <c r="S70" s="115" t="s">
        <v>43</v>
      </c>
      <c r="T70" s="115"/>
      <c r="U70" s="112"/>
      <c r="V70" s="112">
        <v>1548</v>
      </c>
      <c r="W70" s="112">
        <v>1596</v>
      </c>
      <c r="X70" s="112">
        <v>1650</v>
      </c>
      <c r="Y70" s="112">
        <v>1764</v>
      </c>
      <c r="Z70" s="112">
        <v>1898</v>
      </c>
    </row>
    <row r="71" spans="1:26" x14ac:dyDescent="0.25">
      <c r="S71" s="115" t="s">
        <v>44</v>
      </c>
      <c r="T71" s="115"/>
      <c r="U71" s="112"/>
      <c r="V71" s="112">
        <v>1572</v>
      </c>
      <c r="W71" s="112">
        <v>1651</v>
      </c>
      <c r="X71" s="112">
        <v>1674</v>
      </c>
      <c r="Y71" s="112">
        <v>1750</v>
      </c>
      <c r="Z71" s="112">
        <v>1778</v>
      </c>
    </row>
    <row r="72" spans="1:26" x14ac:dyDescent="0.25">
      <c r="S72" s="115" t="s">
        <v>45</v>
      </c>
      <c r="T72" s="115"/>
      <c r="U72" s="112"/>
      <c r="V72" s="112">
        <v>1257</v>
      </c>
      <c r="W72" s="112">
        <v>1305</v>
      </c>
      <c r="X72" s="112">
        <v>1409</v>
      </c>
      <c r="Y72" s="112">
        <v>1480</v>
      </c>
      <c r="Z72" s="112">
        <v>1633</v>
      </c>
    </row>
    <row r="73" spans="1:26" x14ac:dyDescent="0.25">
      <c r="S73" s="115" t="s">
        <v>46</v>
      </c>
      <c r="T73" s="115"/>
      <c r="U73" s="112"/>
      <c r="V73" s="112">
        <v>1225</v>
      </c>
      <c r="W73" s="112">
        <v>1259</v>
      </c>
      <c r="X73" s="112">
        <v>1278</v>
      </c>
      <c r="Y73" s="112">
        <v>1323</v>
      </c>
      <c r="Z73" s="112">
        <v>1348</v>
      </c>
    </row>
    <row r="74" spans="1:26" x14ac:dyDescent="0.25">
      <c r="S74" s="115" t="s">
        <v>47</v>
      </c>
      <c r="T74" s="115"/>
      <c r="U74" s="112"/>
      <c r="V74" s="112">
        <v>864</v>
      </c>
      <c r="W74" s="112">
        <v>945</v>
      </c>
      <c r="X74" s="112">
        <v>983</v>
      </c>
      <c r="Y74" s="112">
        <v>1036</v>
      </c>
      <c r="Z74" s="112">
        <v>1116</v>
      </c>
    </row>
    <row r="75" spans="1:26" x14ac:dyDescent="0.25">
      <c r="S75" s="115" t="s">
        <v>48</v>
      </c>
      <c r="T75" s="115"/>
      <c r="U75" s="112"/>
      <c r="V75" s="112">
        <v>430</v>
      </c>
      <c r="W75" s="112">
        <v>500</v>
      </c>
      <c r="X75" s="112">
        <v>488</v>
      </c>
      <c r="Y75" s="112">
        <v>499</v>
      </c>
      <c r="Z75" s="112">
        <v>580</v>
      </c>
    </row>
    <row r="76" spans="1:26" x14ac:dyDescent="0.25">
      <c r="S76" s="115" t="s">
        <v>49</v>
      </c>
      <c r="T76" s="115"/>
      <c r="U76" s="112"/>
      <c r="V76" s="112">
        <v>169</v>
      </c>
      <c r="W76" s="112">
        <v>160</v>
      </c>
      <c r="X76" s="112">
        <v>190</v>
      </c>
      <c r="Y76" s="112">
        <v>227</v>
      </c>
      <c r="Z76" s="112">
        <v>242</v>
      </c>
    </row>
    <row r="77" spans="1:26" x14ac:dyDescent="0.25">
      <c r="S77" s="115" t="s">
        <v>50</v>
      </c>
      <c r="T77" s="115"/>
      <c r="U77" s="112"/>
      <c r="V77" s="112">
        <v>49</v>
      </c>
      <c r="W77" s="112">
        <v>58</v>
      </c>
      <c r="X77" s="112">
        <v>62</v>
      </c>
      <c r="Y77" s="112">
        <v>63</v>
      </c>
      <c r="Z77" s="112">
        <v>82</v>
      </c>
    </row>
    <row r="78" spans="1:26" x14ac:dyDescent="0.25">
      <c r="S78" s="115" t="s">
        <v>51</v>
      </c>
      <c r="T78" s="115"/>
      <c r="U78" s="112"/>
      <c r="V78" s="112">
        <v>28</v>
      </c>
      <c r="W78" s="112">
        <v>31</v>
      </c>
      <c r="X78" s="112">
        <v>35</v>
      </c>
      <c r="Y78" s="112">
        <v>28</v>
      </c>
      <c r="Z78" s="112">
        <v>31</v>
      </c>
    </row>
    <row r="79" spans="1:26" x14ac:dyDescent="0.25">
      <c r="S79" s="115" t="s">
        <v>52</v>
      </c>
      <c r="T79" s="115"/>
      <c r="U79" s="112"/>
      <c r="V79" s="112">
        <v>30</v>
      </c>
      <c r="W79" s="112">
        <v>31</v>
      </c>
      <c r="X79" s="112">
        <v>31</v>
      </c>
      <c r="Y79" s="112">
        <v>36</v>
      </c>
      <c r="Z79" s="112">
        <v>39</v>
      </c>
    </row>
    <row r="80" spans="1:26" x14ac:dyDescent="0.25">
      <c r="S80" s="118" t="s">
        <v>53</v>
      </c>
      <c r="T80" s="118"/>
      <c r="U80" s="112"/>
      <c r="V80" s="112">
        <v>13790</v>
      </c>
      <c r="W80" s="112">
        <v>14459</v>
      </c>
      <c r="X80" s="112">
        <v>14943</v>
      </c>
      <c r="Y80" s="112">
        <v>15963</v>
      </c>
      <c r="Z80" s="112">
        <v>17361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Surf Coast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1387</v>
      </c>
      <c r="W83" s="112">
        <v>1453</v>
      </c>
      <c r="X83" s="112">
        <v>1645</v>
      </c>
      <c r="Y83" s="112">
        <v>1713</v>
      </c>
      <c r="Z83" s="112">
        <v>1724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1527</v>
      </c>
      <c r="W84" s="112">
        <v>1613</v>
      </c>
      <c r="X84" s="112">
        <v>1671</v>
      </c>
      <c r="Y84" s="112">
        <v>1812</v>
      </c>
      <c r="Z84" s="112">
        <v>1916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1523</v>
      </c>
      <c r="W85" s="112">
        <v>1596</v>
      </c>
      <c r="X85" s="112">
        <v>1682</v>
      </c>
      <c r="Y85" s="112">
        <v>1742</v>
      </c>
      <c r="Z85" s="112">
        <v>1755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33,119</v>
      </c>
      <c r="D86" s="96">
        <f t="shared" ref="D86:D91" si="4">AD4</f>
        <v>7.5920992787992914E-2</v>
      </c>
      <c r="E86" s="97">
        <f t="shared" ref="E86:E91" si="5">AD4</f>
        <v>7.5920992787992914E-2</v>
      </c>
      <c r="F86" s="96">
        <f t="shared" ref="F86:F91" si="6">AF4</f>
        <v>0.23421778340910793</v>
      </c>
      <c r="G86" s="97">
        <f t="shared" ref="G86:G91" si="7">AF4</f>
        <v>0.23421778340910793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656</v>
      </c>
      <c r="W86" s="112">
        <v>718</v>
      </c>
      <c r="X86" s="112">
        <v>751</v>
      </c>
      <c r="Y86" s="112">
        <v>791</v>
      </c>
      <c r="Z86" s="112">
        <v>835</v>
      </c>
    </row>
    <row r="87" spans="1:30" ht="15" customHeight="1" x14ac:dyDescent="0.25">
      <c r="A87" s="98" t="s">
        <v>4</v>
      </c>
      <c r="B87" s="49"/>
      <c r="C87" s="57" t="str">
        <f t="shared" si="3"/>
        <v>15,733</v>
      </c>
      <c r="D87" s="96">
        <f t="shared" si="4"/>
        <v>6.3399797228793409E-2</v>
      </c>
      <c r="E87" s="97">
        <f t="shared" si="5"/>
        <v>6.3399797228793409E-2</v>
      </c>
      <c r="F87" s="96">
        <f t="shared" si="6"/>
        <v>0.20642588758530778</v>
      </c>
      <c r="G87" s="97">
        <f t="shared" si="7"/>
        <v>0.20642588758530778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366</v>
      </c>
      <c r="W87" s="112">
        <v>383</v>
      </c>
      <c r="X87" s="112">
        <v>374</v>
      </c>
      <c r="Y87" s="112">
        <v>395</v>
      </c>
      <c r="Z87" s="112">
        <v>407</v>
      </c>
    </row>
    <row r="88" spans="1:30" ht="15" customHeight="1" x14ac:dyDescent="0.25">
      <c r="A88" s="98" t="s">
        <v>5</v>
      </c>
      <c r="B88" s="49"/>
      <c r="C88" s="57" t="str">
        <f t="shared" si="3"/>
        <v>17,366</v>
      </c>
      <c r="D88" s="96">
        <f t="shared" si="4"/>
        <v>8.7890747353254417E-2</v>
      </c>
      <c r="E88" s="97">
        <f t="shared" si="5"/>
        <v>8.7890747353254417E-2</v>
      </c>
      <c r="F88" s="96">
        <f t="shared" si="6"/>
        <v>0.25940967437812756</v>
      </c>
      <c r="G88" s="97">
        <f t="shared" si="7"/>
        <v>0.25940967437812756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474</v>
      </c>
      <c r="W88" s="112">
        <v>516</v>
      </c>
      <c r="X88" s="112">
        <v>542</v>
      </c>
      <c r="Y88" s="112">
        <v>558</v>
      </c>
      <c r="Z88" s="112">
        <v>556</v>
      </c>
    </row>
    <row r="89" spans="1:30" ht="15" customHeight="1" x14ac:dyDescent="0.25">
      <c r="A89" s="49" t="s">
        <v>6</v>
      </c>
      <c r="B89" s="49"/>
      <c r="C89" s="57" t="str">
        <f t="shared" si="3"/>
        <v>21,747</v>
      </c>
      <c r="D89" s="96">
        <f t="shared" si="4"/>
        <v>3.6608036608036576E-2</v>
      </c>
      <c r="E89" s="97">
        <f t="shared" si="5"/>
        <v>3.6608036608036576E-2</v>
      </c>
      <c r="F89" s="96">
        <f t="shared" si="6"/>
        <v>0.18563951586522731</v>
      </c>
      <c r="G89" s="97">
        <f t="shared" si="7"/>
        <v>0.18563951586522731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375</v>
      </c>
      <c r="W89" s="112">
        <v>406</v>
      </c>
      <c r="X89" s="112">
        <v>402</v>
      </c>
      <c r="Y89" s="112">
        <v>396</v>
      </c>
      <c r="Z89" s="112">
        <v>386</v>
      </c>
    </row>
    <row r="90" spans="1:30" ht="15" customHeight="1" x14ac:dyDescent="0.25">
      <c r="A90" s="49" t="s">
        <v>96</v>
      </c>
      <c r="B90" s="49"/>
      <c r="C90" s="57" t="str">
        <f t="shared" si="3"/>
        <v>$42,487</v>
      </c>
      <c r="D90" s="96">
        <f t="shared" si="4"/>
        <v>-2.3811580703697932E-2</v>
      </c>
      <c r="E90" s="97">
        <f t="shared" si="5"/>
        <v>-2.3811580703697932E-2</v>
      </c>
      <c r="F90" s="96">
        <f t="shared" si="6"/>
        <v>0.12463035019455271</v>
      </c>
      <c r="G90" s="97">
        <f t="shared" si="7"/>
        <v>0.12463035019455271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728</v>
      </c>
      <c r="W90" s="112">
        <v>750</v>
      </c>
      <c r="X90" s="112">
        <v>775</v>
      </c>
      <c r="Y90" s="112">
        <v>748</v>
      </c>
      <c r="Z90" s="112">
        <v>807</v>
      </c>
    </row>
    <row r="91" spans="1:30" ht="15" customHeight="1" x14ac:dyDescent="0.25">
      <c r="A91" s="49" t="s">
        <v>7</v>
      </c>
      <c r="B91" s="49"/>
      <c r="C91" s="57" t="str">
        <f t="shared" si="3"/>
        <v>$1,540.6 mil</v>
      </c>
      <c r="D91" s="96">
        <f t="shared" si="4"/>
        <v>7.7872492661061443E-2</v>
      </c>
      <c r="E91" s="97">
        <f t="shared" si="5"/>
        <v>7.7872492661061443E-2</v>
      </c>
      <c r="F91" s="96">
        <f t="shared" si="6"/>
        <v>0.43568740082576118</v>
      </c>
      <c r="G91" s="97">
        <f t="shared" si="7"/>
        <v>0.43568740082576118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9232</v>
      </c>
      <c r="W91" s="112">
        <v>9565</v>
      </c>
      <c r="X91" s="112">
        <v>10110</v>
      </c>
      <c r="Y91" s="112">
        <v>10430</v>
      </c>
      <c r="Z91" s="112">
        <v>10776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864</v>
      </c>
      <c r="W93" s="112">
        <v>961</v>
      </c>
      <c r="X93" s="112">
        <v>1035</v>
      </c>
      <c r="Y93" s="112">
        <v>1099</v>
      </c>
      <c r="Z93" s="112">
        <v>1142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2443</v>
      </c>
      <c r="W94" s="112">
        <v>2554</v>
      </c>
      <c r="X94" s="112">
        <v>2672</v>
      </c>
      <c r="Y94" s="112">
        <v>2916</v>
      </c>
      <c r="Z94" s="112">
        <v>3048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250</v>
      </c>
      <c r="W95" s="112">
        <v>260</v>
      </c>
      <c r="X95" s="112">
        <v>264</v>
      </c>
      <c r="Y95" s="112">
        <v>251</v>
      </c>
      <c r="Z95" s="112">
        <v>280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1160</v>
      </c>
      <c r="W96" s="112">
        <v>1260</v>
      </c>
      <c r="X96" s="112">
        <v>1369</v>
      </c>
      <c r="Y96" s="112">
        <v>1389</v>
      </c>
      <c r="Z96" s="112">
        <v>1449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1502</v>
      </c>
      <c r="W97" s="112">
        <v>1526</v>
      </c>
      <c r="X97" s="112">
        <v>1549</v>
      </c>
      <c r="Y97" s="112">
        <v>1598</v>
      </c>
      <c r="Z97" s="112">
        <v>1613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842</v>
      </c>
      <c r="W98" s="112">
        <v>884</v>
      </c>
      <c r="X98" s="112">
        <v>953</v>
      </c>
      <c r="Y98" s="112">
        <v>965</v>
      </c>
      <c r="Z98" s="112">
        <v>1005</v>
      </c>
    </row>
    <row r="99" spans="1:32" ht="15" customHeight="1" x14ac:dyDescent="0.25">
      <c r="S99" s="115" t="s">
        <v>197</v>
      </c>
      <c r="T99" s="115"/>
      <c r="U99" s="112"/>
      <c r="V99" s="112">
        <v>40</v>
      </c>
      <c r="W99" s="112">
        <v>49</v>
      </c>
      <c r="X99" s="112">
        <v>57</v>
      </c>
      <c r="Y99" s="112">
        <v>67</v>
      </c>
      <c r="Z99" s="112">
        <v>65</v>
      </c>
    </row>
    <row r="100" spans="1:32" ht="15" customHeight="1" x14ac:dyDescent="0.25">
      <c r="S100" s="115" t="s">
        <v>58</v>
      </c>
      <c r="T100" s="115"/>
      <c r="U100" s="112"/>
      <c r="V100" s="112">
        <v>306</v>
      </c>
      <c r="W100" s="112">
        <v>295</v>
      </c>
      <c r="X100" s="112">
        <v>313</v>
      </c>
      <c r="Y100" s="112">
        <v>335</v>
      </c>
      <c r="Z100" s="112">
        <v>385</v>
      </c>
    </row>
    <row r="101" spans="1:32" x14ac:dyDescent="0.25">
      <c r="A101" s="18"/>
      <c r="S101" s="118" t="s">
        <v>53</v>
      </c>
      <c r="T101" s="118"/>
      <c r="U101" s="112"/>
      <c r="V101" s="112">
        <v>9107</v>
      </c>
      <c r="W101" s="112">
        <v>9470</v>
      </c>
      <c r="X101" s="112">
        <v>10082</v>
      </c>
      <c r="Y101" s="112">
        <v>10523</v>
      </c>
      <c r="Z101" s="112">
        <v>10950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19567</v>
      </c>
      <c r="W104" s="112">
        <v>20160</v>
      </c>
      <c r="X104" s="112">
        <v>21978</v>
      </c>
      <c r="Y104" s="112">
        <v>22368</v>
      </c>
      <c r="Z104" s="112">
        <v>24294</v>
      </c>
      <c r="AB104" s="109" t="str">
        <f>TEXT(Z104,"###,###")</f>
        <v>24,294</v>
      </c>
      <c r="AD104" s="130">
        <f>Z104/($Z$4)*100</f>
        <v>73.353664059905185</v>
      </c>
      <c r="AF104" s="109"/>
    </row>
    <row r="105" spans="1:32" x14ac:dyDescent="0.25">
      <c r="S105" s="115" t="s">
        <v>17</v>
      </c>
      <c r="T105" s="115"/>
      <c r="U105" s="112"/>
      <c r="V105" s="112">
        <v>5252</v>
      </c>
      <c r="W105" s="112">
        <v>5712</v>
      </c>
      <c r="X105" s="112">
        <v>5668</v>
      </c>
      <c r="Y105" s="112">
        <v>5980</v>
      </c>
      <c r="Z105" s="112">
        <v>6452</v>
      </c>
      <c r="AB105" s="109" t="str">
        <f>TEXT(Z105,"###,###")</f>
        <v>6,452</v>
      </c>
      <c r="AD105" s="130">
        <f>Z105/($Z$4)*100</f>
        <v>19.481264530933906</v>
      </c>
      <c r="AF105" s="109"/>
    </row>
    <row r="106" spans="1:32" x14ac:dyDescent="0.25">
      <c r="S106" s="118" t="s">
        <v>53</v>
      </c>
      <c r="T106" s="118"/>
      <c r="U106" s="120"/>
      <c r="V106" s="120">
        <v>24819</v>
      </c>
      <c r="W106" s="120">
        <v>25872</v>
      </c>
      <c r="X106" s="120">
        <v>27646</v>
      </c>
      <c r="Y106" s="120">
        <v>28348</v>
      </c>
      <c r="Z106" s="120">
        <v>30746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5804</v>
      </c>
      <c r="W108" s="112">
        <v>5319</v>
      </c>
      <c r="X108" s="112">
        <v>5912</v>
      </c>
      <c r="Y108" s="112">
        <v>6225</v>
      </c>
      <c r="Z108" s="112">
        <v>6229</v>
      </c>
      <c r="AB108" s="109" t="str">
        <f>TEXT(Z108,"###,###")</f>
        <v>6,229</v>
      </c>
      <c r="AD108" s="130">
        <f>Z108/($Z$4)*100</f>
        <v>18.807935022192698</v>
      </c>
      <c r="AF108" s="109"/>
    </row>
    <row r="109" spans="1:32" x14ac:dyDescent="0.25">
      <c r="S109" s="115" t="s">
        <v>20</v>
      </c>
      <c r="T109" s="115"/>
      <c r="U109" s="112"/>
      <c r="V109" s="112">
        <v>3804</v>
      </c>
      <c r="W109" s="112">
        <v>4255</v>
      </c>
      <c r="X109" s="112">
        <v>4235</v>
      </c>
      <c r="Y109" s="112">
        <v>4984</v>
      </c>
      <c r="Z109" s="112">
        <v>5800</v>
      </c>
      <c r="AB109" s="109" t="str">
        <f>TEXT(Z109,"###,###")</f>
        <v>5,800</v>
      </c>
      <c r="AD109" s="130">
        <f>Z109/($Z$4)*100</f>
        <v>17.512606056946165</v>
      </c>
      <c r="AF109" s="109"/>
    </row>
    <row r="110" spans="1:32" x14ac:dyDescent="0.25">
      <c r="S110" s="115" t="s">
        <v>21</v>
      </c>
      <c r="T110" s="115"/>
      <c r="U110" s="112"/>
      <c r="V110" s="112">
        <v>5289</v>
      </c>
      <c r="W110" s="112">
        <v>5652</v>
      </c>
      <c r="X110" s="112">
        <v>6002</v>
      </c>
      <c r="Y110" s="112">
        <v>6449</v>
      </c>
      <c r="Z110" s="112">
        <v>6877</v>
      </c>
      <c r="AB110" s="109" t="str">
        <f>TEXT(Z110,"###,###")</f>
        <v>6,877</v>
      </c>
      <c r="AD110" s="130">
        <f>Z110/($Z$4)*100</f>
        <v>20.764515836830821</v>
      </c>
      <c r="AF110" s="109"/>
    </row>
    <row r="111" spans="1:32" x14ac:dyDescent="0.25">
      <c r="S111" s="115" t="s">
        <v>22</v>
      </c>
      <c r="T111" s="115"/>
      <c r="U111" s="112"/>
      <c r="V111" s="112">
        <v>9327</v>
      </c>
      <c r="W111" s="112">
        <v>10091</v>
      </c>
      <c r="X111" s="112">
        <v>10098</v>
      </c>
      <c r="Y111" s="112">
        <v>10690</v>
      </c>
      <c r="Z111" s="112">
        <v>11844</v>
      </c>
      <c r="AB111" s="109" t="str">
        <f>TEXT(Z111,"###,###")</f>
        <v>11,844</v>
      </c>
      <c r="AD111" s="130">
        <f>Z111/($Z$4)*100</f>
        <v>35.761949334219025</v>
      </c>
      <c r="AF111" s="109"/>
    </row>
    <row r="112" spans="1:32" x14ac:dyDescent="0.25">
      <c r="S112" s="118" t="s">
        <v>53</v>
      </c>
      <c r="T112" s="118"/>
      <c r="U112" s="112"/>
      <c r="V112" s="112">
        <v>26831</v>
      </c>
      <c r="W112" s="112">
        <v>27808</v>
      </c>
      <c r="X112" s="112">
        <v>28921</v>
      </c>
      <c r="Y112" s="112">
        <v>30782</v>
      </c>
      <c r="Z112" s="112">
        <v>33123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42.83</v>
      </c>
      <c r="W118" s="131">
        <v>42.79</v>
      </c>
      <c r="X118" s="131">
        <v>42.83</v>
      </c>
      <c r="Y118" s="131">
        <v>42.85</v>
      </c>
      <c r="Z118" s="131">
        <v>42.7</v>
      </c>
      <c r="AB118" s="109" t="str">
        <f>TEXT(Z118,"##.0")</f>
        <v>42.7</v>
      </c>
    </row>
    <row r="120" spans="19:32" x14ac:dyDescent="0.25">
      <c r="S120" s="101" t="s">
        <v>98</v>
      </c>
      <c r="T120" s="112"/>
      <c r="U120" s="112"/>
      <c r="V120" s="112">
        <v>14384</v>
      </c>
      <c r="W120" s="112">
        <v>14939</v>
      </c>
      <c r="X120" s="112">
        <v>15870</v>
      </c>
      <c r="Y120" s="112">
        <v>16546</v>
      </c>
      <c r="Z120" s="112">
        <v>17224</v>
      </c>
      <c r="AB120" s="109" t="str">
        <f>TEXT(Z120,"###,###")</f>
        <v>17,224</v>
      </c>
    </row>
    <row r="121" spans="19:32" x14ac:dyDescent="0.25">
      <c r="S121" s="101" t="s">
        <v>99</v>
      </c>
      <c r="T121" s="112"/>
      <c r="U121" s="112"/>
      <c r="V121" s="112">
        <v>2097</v>
      </c>
      <c r="W121" s="112">
        <v>2088</v>
      </c>
      <c r="X121" s="112">
        <v>2301</v>
      </c>
      <c r="Y121" s="112">
        <v>2291</v>
      </c>
      <c r="Z121" s="112">
        <v>2305</v>
      </c>
      <c r="AB121" s="109" t="str">
        <f>TEXT(Z121,"###,###")</f>
        <v>2,305</v>
      </c>
    </row>
    <row r="122" spans="19:32" x14ac:dyDescent="0.25">
      <c r="S122" s="101" t="s">
        <v>100</v>
      </c>
      <c r="T122" s="112"/>
      <c r="U122" s="112"/>
      <c r="V122" s="112">
        <v>1855</v>
      </c>
      <c r="W122" s="112">
        <v>2015</v>
      </c>
      <c r="X122" s="112">
        <v>2020</v>
      </c>
      <c r="Y122" s="112">
        <v>2134</v>
      </c>
      <c r="Z122" s="112">
        <v>2220</v>
      </c>
      <c r="AB122" s="109" t="str">
        <f>TEXT(Z122,"###,###")</f>
        <v>2,220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16239</v>
      </c>
      <c r="W124" s="112">
        <v>16954</v>
      </c>
      <c r="X124" s="112">
        <v>17890</v>
      </c>
      <c r="Y124" s="112">
        <v>18680</v>
      </c>
      <c r="Z124" s="112">
        <v>19444</v>
      </c>
      <c r="AB124" s="109" t="str">
        <f>TEXT(Z124,"###,###")</f>
        <v>19,444</v>
      </c>
      <c r="AD124" s="127">
        <f>Z124/$Z$7*100</f>
        <v>89.41003356784843</v>
      </c>
    </row>
    <row r="125" spans="19:32" x14ac:dyDescent="0.25">
      <c r="S125" s="101" t="s">
        <v>102</v>
      </c>
      <c r="T125" s="112"/>
      <c r="U125" s="112"/>
      <c r="V125" s="112">
        <v>3952</v>
      </c>
      <c r="W125" s="112">
        <v>4103</v>
      </c>
      <c r="X125" s="112">
        <v>4321</v>
      </c>
      <c r="Y125" s="112">
        <v>4425</v>
      </c>
      <c r="Z125" s="112">
        <v>4525</v>
      </c>
      <c r="AB125" s="109" t="str">
        <f>TEXT(Z125,"###,###")</f>
        <v>4,525</v>
      </c>
      <c r="AD125" s="127">
        <f>Z125/$Z$7*100</f>
        <v>20.807467696693795</v>
      </c>
    </row>
    <row r="127" spans="19:32" x14ac:dyDescent="0.25">
      <c r="S127" s="101" t="s">
        <v>103</v>
      </c>
      <c r="T127" s="112"/>
      <c r="U127" s="112"/>
      <c r="V127" s="112">
        <v>9232</v>
      </c>
      <c r="W127" s="112">
        <v>9568</v>
      </c>
      <c r="X127" s="112">
        <v>10112</v>
      </c>
      <c r="Y127" s="112">
        <v>10426</v>
      </c>
      <c r="Z127" s="112">
        <v>10772</v>
      </c>
      <c r="AB127" s="109" t="str">
        <f>TEXT(Z127,"###,###")</f>
        <v>10,772</v>
      </c>
      <c r="AD127" s="127">
        <f>Z127/$Z$7*100</f>
        <v>49.533268956637698</v>
      </c>
    </row>
    <row r="128" spans="19:32" x14ac:dyDescent="0.25">
      <c r="S128" s="101" t="s">
        <v>104</v>
      </c>
      <c r="T128" s="112"/>
      <c r="U128" s="112"/>
      <c r="V128" s="112">
        <v>9103</v>
      </c>
      <c r="W128" s="112">
        <v>9470</v>
      </c>
      <c r="X128" s="112">
        <v>10085</v>
      </c>
      <c r="Y128" s="112">
        <v>10529</v>
      </c>
      <c r="Z128" s="112">
        <v>10949</v>
      </c>
      <c r="AB128" s="109" t="str">
        <f>TEXT(Z128,"###,###")</f>
        <v>10,949</v>
      </c>
      <c r="AD128" s="127">
        <f>Z128/$Z$7*100</f>
        <v>50.347174322895114</v>
      </c>
    </row>
    <row r="130" spans="19:20" x14ac:dyDescent="0.25">
      <c r="S130" s="101" t="s">
        <v>280</v>
      </c>
      <c r="T130" s="127">
        <v>79.201728974111376</v>
      </c>
    </row>
    <row r="131" spans="19:20" x14ac:dyDescent="0.25">
      <c r="S131" s="101" t="s">
        <v>281</v>
      </c>
      <c r="T131" s="127">
        <v>10.59916310295673</v>
      </c>
    </row>
    <row r="132" spans="19:20" x14ac:dyDescent="0.25">
      <c r="S132" s="101" t="s">
        <v>282</v>
      </c>
      <c r="T132" s="127">
        <v>10.208304593737068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2D0557-EE3F-441F-8757-4E46BF0212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7F5FFB-7AE3-4000-8DD6-88BF655C24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145A59-E4C1-4A0A-9CA3-A5418FEDE8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5D3E92E-CB7D-475A-87FC-7C76A2BB14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03A23-F3E0-4103-ABE7-1AB9269C0732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176</v>
      </c>
      <c r="T1" s="99"/>
      <c r="U1" s="99"/>
      <c r="V1" s="99"/>
      <c r="W1" s="99"/>
      <c r="X1" s="99"/>
      <c r="Y1" s="100" t="s">
        <v>263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176</v>
      </c>
      <c r="Y3" s="105" t="s">
        <v>263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8.67 Swan Hill,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17489</v>
      </c>
      <c r="W4" s="108">
        <v>17570</v>
      </c>
      <c r="X4" s="108">
        <v>19045</v>
      </c>
      <c r="Y4" s="108">
        <v>20318</v>
      </c>
      <c r="Z4" s="108">
        <v>21116</v>
      </c>
      <c r="AB4" s="109" t="str">
        <f>TEXT(Z4,"###,###")</f>
        <v>21,116</v>
      </c>
      <c r="AD4" s="110">
        <f>Z4/Y4-1</f>
        <v>3.9275519244020174E-2</v>
      </c>
      <c r="AF4" s="110">
        <f>Z4/V4-1</f>
        <v>0.207387500714735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9222</v>
      </c>
      <c r="W5" s="108">
        <v>9294</v>
      </c>
      <c r="X5" s="108">
        <v>10104</v>
      </c>
      <c r="Y5" s="108">
        <v>10668</v>
      </c>
      <c r="Z5" s="108">
        <v>10866</v>
      </c>
      <c r="AB5" s="109" t="str">
        <f>TEXT(Z5,"###,###")</f>
        <v>10,866</v>
      </c>
      <c r="AD5" s="110">
        <f t="shared" ref="AD5:AD9" si="0">Z5/Y5-1</f>
        <v>1.8560179977502811E-2</v>
      </c>
      <c r="AF5" s="110">
        <f t="shared" ref="AF5:AF9" si="1">Z5/V5-1</f>
        <v>0.17826935588809367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8270</v>
      </c>
      <c r="W6" s="108">
        <v>8271</v>
      </c>
      <c r="X6" s="108">
        <v>8940</v>
      </c>
      <c r="Y6" s="108">
        <v>9634</v>
      </c>
      <c r="Z6" s="108">
        <v>10243</v>
      </c>
      <c r="AB6" s="109" t="str">
        <f>TEXT(Z6,"###,###")</f>
        <v>10,243</v>
      </c>
      <c r="AD6" s="110">
        <f t="shared" si="0"/>
        <v>6.3213618434710295E-2</v>
      </c>
      <c r="AF6" s="110">
        <f t="shared" si="1"/>
        <v>0.23857315598548978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12246</v>
      </c>
      <c r="W7" s="108">
        <v>12223</v>
      </c>
      <c r="X7" s="108">
        <v>13336</v>
      </c>
      <c r="Y7" s="108">
        <v>13629</v>
      </c>
      <c r="Z7" s="108">
        <v>13810</v>
      </c>
      <c r="AB7" s="109" t="str">
        <f>TEXT(Z7,"###,###")</f>
        <v>13,810</v>
      </c>
      <c r="AD7" s="110">
        <f t="shared" si="0"/>
        <v>1.3280504805928572E-2</v>
      </c>
      <c r="AF7" s="110">
        <f t="shared" si="1"/>
        <v>0.12771517230115959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21,116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13,810</v>
      </c>
      <c r="P8" s="67"/>
      <c r="S8" s="107" t="s">
        <v>83</v>
      </c>
      <c r="T8" s="108"/>
      <c r="U8" s="108"/>
      <c r="V8" s="108">
        <v>35755.81</v>
      </c>
      <c r="W8" s="108">
        <v>35959.08</v>
      </c>
      <c r="X8" s="108">
        <v>34963.29</v>
      </c>
      <c r="Y8" s="108">
        <v>36409.72</v>
      </c>
      <c r="Z8" s="108">
        <v>37241.370000000003</v>
      </c>
      <c r="AB8" s="109" t="str">
        <f>TEXT(Z8,"$###,###")</f>
        <v>$37,241</v>
      </c>
      <c r="AD8" s="110">
        <f t="shared" si="0"/>
        <v>2.2841428058221869E-2</v>
      </c>
      <c r="AF8" s="110">
        <f t="shared" si="1"/>
        <v>4.1547373699547085E-2</v>
      </c>
    </row>
    <row r="9" spans="1:32" x14ac:dyDescent="0.25">
      <c r="A9" s="30" t="s">
        <v>14</v>
      </c>
      <c r="B9" s="71"/>
      <c r="C9" s="72"/>
      <c r="D9" s="73">
        <f>AD104</f>
        <v>77.524152301572272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53.772628530050696</v>
      </c>
      <c r="P9" s="74" t="s">
        <v>84</v>
      </c>
      <c r="S9" s="107" t="s">
        <v>7</v>
      </c>
      <c r="T9" s="108"/>
      <c r="U9" s="108"/>
      <c r="V9" s="108">
        <v>565541865</v>
      </c>
      <c r="W9" s="108">
        <v>579835186</v>
      </c>
      <c r="X9" s="108">
        <v>616313891</v>
      </c>
      <c r="Y9" s="108">
        <v>630196330</v>
      </c>
      <c r="Z9" s="108">
        <v>678800378</v>
      </c>
      <c r="AB9" s="109" t="str">
        <f>TEXT(Z9/1000000,"$#,###.0")&amp;" mil"</f>
        <v>$678.8 mil</v>
      </c>
      <c r="AD9" s="110">
        <f t="shared" si="0"/>
        <v>7.7125247619261872E-2</v>
      </c>
      <c r="AF9" s="110">
        <f t="shared" si="1"/>
        <v>0.20026547990395027</v>
      </c>
    </row>
    <row r="10" spans="1:32" x14ac:dyDescent="0.25">
      <c r="A10" s="30" t="s">
        <v>17</v>
      </c>
      <c r="B10" s="71"/>
      <c r="C10" s="72"/>
      <c r="D10" s="73">
        <f>AD105</f>
        <v>12.592347035423376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46.198406951484436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81.636495293265753</v>
      </c>
      <c r="P11" s="74" t="s">
        <v>84</v>
      </c>
      <c r="S11" s="107" t="s">
        <v>29</v>
      </c>
      <c r="T11" s="112"/>
      <c r="U11" s="112"/>
      <c r="V11" s="112">
        <v>14819</v>
      </c>
      <c r="W11" s="112">
        <v>15209</v>
      </c>
      <c r="X11" s="112">
        <v>16535</v>
      </c>
      <c r="Y11" s="112">
        <v>17765</v>
      </c>
      <c r="Z11" s="112">
        <v>18581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10.311368573497466</v>
      </c>
      <c r="P12" s="74" t="s">
        <v>84</v>
      </c>
      <c r="S12" s="107" t="s">
        <v>30</v>
      </c>
      <c r="T12" s="112"/>
      <c r="U12" s="112"/>
      <c r="V12" s="112">
        <v>2673</v>
      </c>
      <c r="W12" s="112">
        <v>2357</v>
      </c>
      <c r="X12" s="112">
        <v>2508</v>
      </c>
      <c r="Y12" s="112">
        <v>2553</v>
      </c>
      <c r="Z12" s="112">
        <v>2541</v>
      </c>
    </row>
    <row r="13" spans="1:32" ht="15" customHeight="1" x14ac:dyDescent="0.25">
      <c r="A13" s="30" t="s">
        <v>19</v>
      </c>
      <c r="B13" s="72"/>
      <c r="C13" s="72"/>
      <c r="D13" s="73">
        <f>AD108</f>
        <v>14.808675885584391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8.052136133236786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19.283955294563366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29.115362758098122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21.200492361161395</v>
      </c>
      <c r="P15" s="74" t="s">
        <v>84</v>
      </c>
      <c r="S15" s="115" t="s">
        <v>60</v>
      </c>
      <c r="T15" s="115"/>
      <c r="U15" s="116"/>
      <c r="V15" s="116">
        <v>2018</v>
      </c>
      <c r="W15" s="116">
        <v>2276</v>
      </c>
      <c r="X15" s="116">
        <v>2911</v>
      </c>
      <c r="Y15" s="112">
        <v>3133</v>
      </c>
      <c r="Z15" s="112">
        <v>2964</v>
      </c>
      <c r="AB15" s="117">
        <f t="shared" ref="AB15:AB34" si="2">IF(Z15="np",0,Z15/$Z$34)</f>
        <v>0.14036084671118057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26.89903390793711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78.799507638838605</v>
      </c>
      <c r="P16" s="37" t="s">
        <v>84</v>
      </c>
      <c r="S16" s="115" t="s">
        <v>61</v>
      </c>
      <c r="T16" s="115"/>
      <c r="U16" s="116"/>
      <c r="V16" s="116">
        <v>39</v>
      </c>
      <c r="W16" s="116">
        <v>33</v>
      </c>
      <c r="X16" s="116">
        <v>34</v>
      </c>
      <c r="Y16" s="112">
        <v>25</v>
      </c>
      <c r="Z16" s="112">
        <v>23</v>
      </c>
      <c r="AB16" s="117">
        <f t="shared" si="2"/>
        <v>1.089169863143439E-3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1442</v>
      </c>
      <c r="W17" s="116">
        <v>1296</v>
      </c>
      <c r="X17" s="116">
        <v>976</v>
      </c>
      <c r="Y17" s="112">
        <v>988</v>
      </c>
      <c r="Z17" s="112">
        <v>1091</v>
      </c>
      <c r="AB17" s="117">
        <f t="shared" si="2"/>
        <v>5.1664535682151819E-2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93</v>
      </c>
      <c r="W18" s="116">
        <v>86</v>
      </c>
      <c r="X18" s="116">
        <v>110</v>
      </c>
      <c r="Y18" s="112">
        <v>111</v>
      </c>
      <c r="Z18" s="112">
        <v>102</v>
      </c>
      <c r="AB18" s="117">
        <f t="shared" si="2"/>
        <v>4.8302315669839467E-3</v>
      </c>
    </row>
    <row r="19" spans="1:28" x14ac:dyDescent="0.25">
      <c r="A19" s="63" t="str">
        <f>$S$1&amp;" ("&amp;$V$2&amp;" to "&amp;$Z$2&amp;")"</f>
        <v>Swan Hill (2017-18 to 2021-22)</v>
      </c>
      <c r="B19" s="63"/>
      <c r="C19" s="63"/>
      <c r="D19" s="63"/>
      <c r="E19" s="63"/>
      <c r="F19" s="63"/>
      <c r="G19" s="63" t="str">
        <f>$S$1&amp;" ("&amp;$V$2&amp;" to "&amp;$Z$2&amp;")"</f>
        <v>Swan Hill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826</v>
      </c>
      <c r="W19" s="116">
        <v>810</v>
      </c>
      <c r="X19" s="116">
        <v>874</v>
      </c>
      <c r="Y19" s="112">
        <v>967</v>
      </c>
      <c r="Z19" s="112">
        <v>1077</v>
      </c>
      <c r="AB19" s="117">
        <f t="shared" si="2"/>
        <v>5.1001562721977554E-2</v>
      </c>
    </row>
    <row r="20" spans="1:28" x14ac:dyDescent="0.25">
      <c r="S20" s="115" t="s">
        <v>65</v>
      </c>
      <c r="T20" s="115"/>
      <c r="U20" s="116"/>
      <c r="V20" s="116">
        <v>651</v>
      </c>
      <c r="W20" s="116">
        <v>657</v>
      </c>
      <c r="X20" s="116">
        <v>1015</v>
      </c>
      <c r="Y20" s="112">
        <v>1062</v>
      </c>
      <c r="Z20" s="112">
        <v>1036</v>
      </c>
      <c r="AB20" s="117">
        <f t="shared" si="2"/>
        <v>4.9059999052895771E-2</v>
      </c>
    </row>
    <row r="21" spans="1:28" x14ac:dyDescent="0.25">
      <c r="S21" s="115" t="s">
        <v>66</v>
      </c>
      <c r="T21" s="115"/>
      <c r="U21" s="116"/>
      <c r="V21" s="116">
        <v>1532</v>
      </c>
      <c r="W21" s="116">
        <v>1469</v>
      </c>
      <c r="X21" s="116">
        <v>1568</v>
      </c>
      <c r="Y21" s="112">
        <v>1756</v>
      </c>
      <c r="Z21" s="112">
        <v>1785</v>
      </c>
      <c r="AB21" s="117">
        <f t="shared" si="2"/>
        <v>8.4529052422219059E-2</v>
      </c>
    </row>
    <row r="22" spans="1:28" x14ac:dyDescent="0.25">
      <c r="S22" s="115" t="s">
        <v>67</v>
      </c>
      <c r="T22" s="115"/>
      <c r="U22" s="116"/>
      <c r="V22" s="116">
        <v>1181</v>
      </c>
      <c r="W22" s="116">
        <v>1194</v>
      </c>
      <c r="X22" s="116">
        <v>1279</v>
      </c>
      <c r="Y22" s="112">
        <v>1416</v>
      </c>
      <c r="Z22" s="112">
        <v>1540</v>
      </c>
      <c r="AB22" s="117">
        <f t="shared" si="2"/>
        <v>7.2927025619169389E-2</v>
      </c>
    </row>
    <row r="23" spans="1:28" x14ac:dyDescent="0.25">
      <c r="S23" s="115" t="s">
        <v>68</v>
      </c>
      <c r="T23" s="115"/>
      <c r="U23" s="116"/>
      <c r="V23" s="116">
        <v>591</v>
      </c>
      <c r="W23" s="116">
        <v>537</v>
      </c>
      <c r="X23" s="116">
        <v>577</v>
      </c>
      <c r="Y23" s="112">
        <v>591</v>
      </c>
      <c r="Z23" s="112">
        <v>598</v>
      </c>
      <c r="AB23" s="117">
        <f t="shared" si="2"/>
        <v>2.8318416441729412E-2</v>
      </c>
    </row>
    <row r="24" spans="1:28" x14ac:dyDescent="0.25">
      <c r="S24" s="115" t="s">
        <v>69</v>
      </c>
      <c r="T24" s="115"/>
      <c r="U24" s="116"/>
      <c r="V24" s="116">
        <v>107</v>
      </c>
      <c r="W24" s="116">
        <v>94</v>
      </c>
      <c r="X24" s="116">
        <v>85</v>
      </c>
      <c r="Y24" s="112">
        <v>69</v>
      </c>
      <c r="Z24" s="112">
        <v>87</v>
      </c>
      <c r="AB24" s="117">
        <f t="shared" si="2"/>
        <v>4.11990339536866E-3</v>
      </c>
    </row>
    <row r="25" spans="1:28" x14ac:dyDescent="0.25">
      <c r="S25" s="115" t="s">
        <v>70</v>
      </c>
      <c r="T25" s="115"/>
      <c r="U25" s="116"/>
      <c r="V25" s="116">
        <v>393</v>
      </c>
      <c r="W25" s="116">
        <v>378</v>
      </c>
      <c r="X25" s="116">
        <v>447</v>
      </c>
      <c r="Y25" s="112">
        <v>424</v>
      </c>
      <c r="Z25" s="112">
        <v>459</v>
      </c>
      <c r="AB25" s="117">
        <f t="shared" si="2"/>
        <v>2.1736042051427758E-2</v>
      </c>
    </row>
    <row r="26" spans="1:28" x14ac:dyDescent="0.25">
      <c r="S26" s="115" t="s">
        <v>71</v>
      </c>
      <c r="T26" s="115"/>
      <c r="U26" s="116"/>
      <c r="V26" s="116">
        <v>175</v>
      </c>
      <c r="W26" s="116">
        <v>177</v>
      </c>
      <c r="X26" s="116">
        <v>171</v>
      </c>
      <c r="Y26" s="112">
        <v>179</v>
      </c>
      <c r="Z26" s="112">
        <v>222</v>
      </c>
      <c r="AB26" s="117">
        <f t="shared" si="2"/>
        <v>1.0512856939906237E-2</v>
      </c>
    </row>
    <row r="27" spans="1:28" x14ac:dyDescent="0.25">
      <c r="S27" s="115" t="s">
        <v>72</v>
      </c>
      <c r="T27" s="115"/>
      <c r="U27" s="116"/>
      <c r="V27" s="116">
        <v>711</v>
      </c>
      <c r="W27" s="116">
        <v>798</v>
      </c>
      <c r="X27" s="116">
        <v>692</v>
      </c>
      <c r="Y27" s="112">
        <v>867</v>
      </c>
      <c r="Z27" s="112">
        <v>802</v>
      </c>
      <c r="AB27" s="117">
        <f t="shared" si="2"/>
        <v>3.7978879575697302E-2</v>
      </c>
    </row>
    <row r="28" spans="1:28" x14ac:dyDescent="0.25">
      <c r="S28" s="115" t="s">
        <v>73</v>
      </c>
      <c r="T28" s="115"/>
      <c r="U28" s="116"/>
      <c r="V28" s="116">
        <v>1268</v>
      </c>
      <c r="W28" s="116">
        <v>1581</v>
      </c>
      <c r="X28" s="116">
        <v>2091</v>
      </c>
      <c r="Y28" s="112">
        <v>2349</v>
      </c>
      <c r="Z28" s="112">
        <v>2595</v>
      </c>
      <c r="AB28" s="117">
        <f t="shared" si="2"/>
        <v>0.12288677368944452</v>
      </c>
    </row>
    <row r="29" spans="1:28" x14ac:dyDescent="0.25">
      <c r="S29" s="115" t="s">
        <v>74</v>
      </c>
      <c r="T29" s="115"/>
      <c r="U29" s="116"/>
      <c r="V29" s="116">
        <v>637</v>
      </c>
      <c r="W29" s="116">
        <v>1104</v>
      </c>
      <c r="X29" s="116">
        <v>724</v>
      </c>
      <c r="Y29" s="112">
        <v>736</v>
      </c>
      <c r="Z29" s="112">
        <v>790</v>
      </c>
      <c r="AB29" s="117">
        <f t="shared" si="2"/>
        <v>3.7410617038405078E-2</v>
      </c>
    </row>
    <row r="30" spans="1:28" x14ac:dyDescent="0.25">
      <c r="S30" s="115" t="s">
        <v>75</v>
      </c>
      <c r="T30" s="115"/>
      <c r="U30" s="116"/>
      <c r="V30" s="116">
        <v>1239</v>
      </c>
      <c r="W30" s="116">
        <v>883</v>
      </c>
      <c r="X30" s="116">
        <v>1153</v>
      </c>
      <c r="Y30" s="112">
        <v>1069</v>
      </c>
      <c r="Z30" s="112">
        <v>1308</v>
      </c>
      <c r="AB30" s="117">
        <f t="shared" si="2"/>
        <v>6.194061656485296E-2</v>
      </c>
    </row>
    <row r="31" spans="1:28" x14ac:dyDescent="0.25">
      <c r="S31" s="115" t="s">
        <v>76</v>
      </c>
      <c r="T31" s="115"/>
      <c r="U31" s="116"/>
      <c r="V31" s="116">
        <v>1661</v>
      </c>
      <c r="W31" s="116">
        <v>1690</v>
      </c>
      <c r="X31" s="116">
        <v>1739</v>
      </c>
      <c r="Y31" s="112">
        <v>2092</v>
      </c>
      <c r="Z31" s="112">
        <v>2105</v>
      </c>
      <c r="AB31" s="117">
        <f t="shared" si="2"/>
        <v>9.9682720083345167E-2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395</v>
      </c>
      <c r="W32" s="116">
        <v>345</v>
      </c>
      <c r="X32" s="116">
        <v>283</v>
      </c>
      <c r="Y32" s="112">
        <v>290</v>
      </c>
      <c r="Z32" s="112">
        <v>349</v>
      </c>
      <c r="AB32" s="117">
        <f t="shared" si="2"/>
        <v>1.652696879291566E-2</v>
      </c>
    </row>
    <row r="33" spans="19:32" x14ac:dyDescent="0.25">
      <c r="S33" s="115" t="s">
        <v>78</v>
      </c>
      <c r="T33" s="115"/>
      <c r="U33" s="116"/>
      <c r="V33" s="116">
        <v>545</v>
      </c>
      <c r="W33" s="116">
        <v>571</v>
      </c>
      <c r="X33" s="116">
        <v>618</v>
      </c>
      <c r="Y33" s="112">
        <v>629</v>
      </c>
      <c r="Z33" s="112">
        <v>733</v>
      </c>
      <c r="AB33" s="117">
        <f t="shared" si="2"/>
        <v>3.4711369986266991E-2</v>
      </c>
    </row>
    <row r="34" spans="19:32" x14ac:dyDescent="0.25">
      <c r="S34" s="118" t="s">
        <v>53</v>
      </c>
      <c r="T34" s="118"/>
      <c r="U34" s="119"/>
      <c r="V34" s="119">
        <v>17491</v>
      </c>
      <c r="W34" s="119">
        <v>17571</v>
      </c>
      <c r="X34" s="119">
        <v>19046</v>
      </c>
      <c r="Y34" s="120">
        <v>20318</v>
      </c>
      <c r="Z34" s="120">
        <v>21117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10253</v>
      </c>
      <c r="W37" s="112">
        <v>10044</v>
      </c>
      <c r="X37" s="112">
        <v>10867</v>
      </c>
      <c r="Y37" s="112">
        <v>10989</v>
      </c>
      <c r="Z37" s="112">
        <v>10883</v>
      </c>
      <c r="AB37" s="132">
        <f>Z37/Z40*100</f>
        <v>78.799507638838605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1995</v>
      </c>
      <c r="W38" s="112">
        <v>2180</v>
      </c>
      <c r="X38" s="112">
        <v>2470</v>
      </c>
      <c r="Y38" s="112">
        <v>2638</v>
      </c>
      <c r="Z38" s="112">
        <v>2928</v>
      </c>
      <c r="AB38" s="132">
        <f>Z38/Z40*100</f>
        <v>21.200492361161395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12248</v>
      </c>
      <c r="W40" s="112">
        <v>12224</v>
      </c>
      <c r="X40" s="112">
        <v>13337</v>
      </c>
      <c r="Y40" s="112">
        <v>13627</v>
      </c>
      <c r="Z40" s="112">
        <v>13811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11</v>
      </c>
      <c r="X44" s="112">
        <v>7</v>
      </c>
      <c r="Y44" s="112">
        <v>7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215</v>
      </c>
      <c r="W45" s="112">
        <v>235</v>
      </c>
      <c r="X45" s="112">
        <v>244</v>
      </c>
      <c r="Y45" s="112">
        <v>265</v>
      </c>
      <c r="Z45" s="112">
        <v>266</v>
      </c>
    </row>
    <row r="46" spans="19:32" x14ac:dyDescent="0.25">
      <c r="S46" s="115" t="s">
        <v>38</v>
      </c>
      <c r="T46" s="115"/>
      <c r="U46" s="112"/>
      <c r="V46" s="112">
        <v>645</v>
      </c>
      <c r="W46" s="112">
        <v>555</v>
      </c>
      <c r="X46" s="112">
        <v>597</v>
      </c>
      <c r="Y46" s="112">
        <v>594</v>
      </c>
      <c r="Z46" s="112">
        <v>657</v>
      </c>
    </row>
    <row r="47" spans="19:32" x14ac:dyDescent="0.25">
      <c r="S47" s="115" t="s">
        <v>39</v>
      </c>
      <c r="T47" s="115"/>
      <c r="U47" s="112"/>
      <c r="V47" s="112">
        <v>967</v>
      </c>
      <c r="W47" s="112">
        <v>1020</v>
      </c>
      <c r="X47" s="112">
        <v>1012</v>
      </c>
      <c r="Y47" s="112">
        <v>1000</v>
      </c>
      <c r="Z47" s="112">
        <v>993</v>
      </c>
    </row>
    <row r="48" spans="19:32" x14ac:dyDescent="0.25">
      <c r="S48" s="115" t="s">
        <v>40</v>
      </c>
      <c r="T48" s="115"/>
      <c r="U48" s="112"/>
      <c r="V48" s="112">
        <v>1295</v>
      </c>
      <c r="W48" s="112">
        <v>1395</v>
      </c>
      <c r="X48" s="112">
        <v>1488</v>
      </c>
      <c r="Y48" s="112">
        <v>1504</v>
      </c>
      <c r="Z48" s="112">
        <v>1455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924</v>
      </c>
      <c r="W49" s="112">
        <v>1035</v>
      </c>
      <c r="X49" s="112">
        <v>1240</v>
      </c>
      <c r="Y49" s="112">
        <v>1354</v>
      </c>
      <c r="Z49" s="112">
        <v>1417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Swan Hill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774</v>
      </c>
      <c r="W50" s="112">
        <v>830</v>
      </c>
      <c r="X50" s="112">
        <v>1017</v>
      </c>
      <c r="Y50" s="112">
        <v>1181</v>
      </c>
      <c r="Z50" s="112">
        <v>1180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715</v>
      </c>
      <c r="W51" s="112">
        <v>711</v>
      </c>
      <c r="X51" s="112">
        <v>757</v>
      </c>
      <c r="Y51" s="112">
        <v>901</v>
      </c>
      <c r="Z51" s="112">
        <v>921</v>
      </c>
    </row>
    <row r="52" spans="1:26" ht="15" customHeight="1" x14ac:dyDescent="0.25">
      <c r="S52" s="115" t="s">
        <v>44</v>
      </c>
      <c r="T52" s="115"/>
      <c r="U52" s="112"/>
      <c r="V52" s="112">
        <v>798</v>
      </c>
      <c r="W52" s="112">
        <v>805</v>
      </c>
      <c r="X52" s="112">
        <v>793</v>
      </c>
      <c r="Y52" s="112">
        <v>761</v>
      </c>
      <c r="Z52" s="112">
        <v>792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742</v>
      </c>
      <c r="W53" s="112">
        <v>696</v>
      </c>
      <c r="X53" s="112">
        <v>742</v>
      </c>
      <c r="Y53" s="112">
        <v>781</v>
      </c>
      <c r="Z53" s="112">
        <v>801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776</v>
      </c>
      <c r="W54" s="112">
        <v>736</v>
      </c>
      <c r="X54" s="112">
        <v>773</v>
      </c>
      <c r="Y54" s="112">
        <v>810</v>
      </c>
      <c r="Z54" s="112">
        <v>838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663</v>
      </c>
      <c r="W55" s="112">
        <v>627</v>
      </c>
      <c r="X55" s="112">
        <v>706</v>
      </c>
      <c r="Y55" s="112">
        <v>727</v>
      </c>
      <c r="Z55" s="112">
        <v>721</v>
      </c>
    </row>
    <row r="56" spans="1:26" ht="15" customHeight="1" x14ac:dyDescent="0.25">
      <c r="S56" s="115" t="s">
        <v>48</v>
      </c>
      <c r="T56" s="115"/>
      <c r="U56" s="112"/>
      <c r="V56" s="112">
        <v>382</v>
      </c>
      <c r="W56" s="112">
        <v>356</v>
      </c>
      <c r="X56" s="112">
        <v>392</v>
      </c>
      <c r="Y56" s="112">
        <v>440</v>
      </c>
      <c r="Z56" s="112">
        <v>454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182</v>
      </c>
      <c r="W57" s="112">
        <v>145</v>
      </c>
      <c r="X57" s="112">
        <v>176</v>
      </c>
      <c r="Y57" s="112">
        <v>185</v>
      </c>
      <c r="Z57" s="112">
        <v>195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75</v>
      </c>
      <c r="W58" s="112">
        <v>75</v>
      </c>
      <c r="X58" s="112">
        <v>88</v>
      </c>
      <c r="Y58" s="112">
        <v>88</v>
      </c>
      <c r="Z58" s="112">
        <v>108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43</v>
      </c>
      <c r="W59" s="112">
        <v>33</v>
      </c>
      <c r="X59" s="112">
        <v>40</v>
      </c>
      <c r="Y59" s="112">
        <v>44</v>
      </c>
      <c r="Z59" s="112">
        <v>43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29</v>
      </c>
      <c r="W60" s="112">
        <v>25</v>
      </c>
      <c r="X60" s="112">
        <v>25</v>
      </c>
      <c r="Y60" s="112">
        <v>26</v>
      </c>
      <c r="Z60" s="112">
        <v>26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9227</v>
      </c>
      <c r="W61" s="112">
        <v>9294</v>
      </c>
      <c r="X61" s="112">
        <v>10099</v>
      </c>
      <c r="Y61" s="112">
        <v>10668</v>
      </c>
      <c r="Z61" s="112">
        <v>10871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16</v>
      </c>
      <c r="X63" s="112">
        <v>12</v>
      </c>
      <c r="Y63" s="112">
        <v>14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229</v>
      </c>
      <c r="W64" s="112">
        <v>197</v>
      </c>
      <c r="X64" s="112">
        <v>230</v>
      </c>
      <c r="Y64" s="112">
        <v>224</v>
      </c>
      <c r="Z64" s="112">
        <v>313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Swan Hill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612</v>
      </c>
      <c r="W65" s="112">
        <v>614</v>
      </c>
      <c r="X65" s="112">
        <v>515</v>
      </c>
      <c r="Y65" s="112">
        <v>599</v>
      </c>
      <c r="Z65" s="112">
        <v>574</v>
      </c>
    </row>
    <row r="66" spans="1:26" x14ac:dyDescent="0.25">
      <c r="S66" s="115" t="s">
        <v>39</v>
      </c>
      <c r="T66" s="115"/>
      <c r="U66" s="112"/>
      <c r="V66" s="112">
        <v>891</v>
      </c>
      <c r="W66" s="112">
        <v>863</v>
      </c>
      <c r="X66" s="112">
        <v>985</v>
      </c>
      <c r="Y66" s="112">
        <v>957</v>
      </c>
      <c r="Z66" s="112">
        <v>1011</v>
      </c>
    </row>
    <row r="67" spans="1:26" x14ac:dyDescent="0.25">
      <c r="S67" s="115" t="s">
        <v>40</v>
      </c>
      <c r="T67" s="115"/>
      <c r="U67" s="112"/>
      <c r="V67" s="112">
        <v>1001</v>
      </c>
      <c r="W67" s="112">
        <v>1094</v>
      </c>
      <c r="X67" s="112">
        <v>1274</v>
      </c>
      <c r="Y67" s="112">
        <v>1312</v>
      </c>
      <c r="Z67" s="112">
        <v>1392</v>
      </c>
    </row>
    <row r="68" spans="1:26" x14ac:dyDescent="0.25">
      <c r="S68" s="115" t="s">
        <v>41</v>
      </c>
      <c r="T68" s="115"/>
      <c r="U68" s="112"/>
      <c r="V68" s="112">
        <v>772</v>
      </c>
      <c r="W68" s="112">
        <v>899</v>
      </c>
      <c r="X68" s="112">
        <v>972</v>
      </c>
      <c r="Y68" s="112">
        <v>1192</v>
      </c>
      <c r="Z68" s="112">
        <v>1259</v>
      </c>
    </row>
    <row r="69" spans="1:26" x14ac:dyDescent="0.25">
      <c r="S69" s="115" t="s">
        <v>42</v>
      </c>
      <c r="T69" s="115"/>
      <c r="U69" s="112"/>
      <c r="V69" s="112">
        <v>708</v>
      </c>
      <c r="W69" s="112">
        <v>729</v>
      </c>
      <c r="X69" s="112">
        <v>776</v>
      </c>
      <c r="Y69" s="112">
        <v>861</v>
      </c>
      <c r="Z69" s="112">
        <v>994</v>
      </c>
    </row>
    <row r="70" spans="1:26" x14ac:dyDescent="0.25">
      <c r="S70" s="115" t="s">
        <v>43</v>
      </c>
      <c r="T70" s="115"/>
      <c r="U70" s="112"/>
      <c r="V70" s="112">
        <v>643</v>
      </c>
      <c r="W70" s="112">
        <v>693</v>
      </c>
      <c r="X70" s="112">
        <v>751</v>
      </c>
      <c r="Y70" s="112">
        <v>885</v>
      </c>
      <c r="Z70" s="112">
        <v>877</v>
      </c>
    </row>
    <row r="71" spans="1:26" x14ac:dyDescent="0.25">
      <c r="S71" s="115" t="s">
        <v>44</v>
      </c>
      <c r="T71" s="115"/>
      <c r="U71" s="112"/>
      <c r="V71" s="112">
        <v>769</v>
      </c>
      <c r="W71" s="112">
        <v>741</v>
      </c>
      <c r="X71" s="112">
        <v>764</v>
      </c>
      <c r="Y71" s="112">
        <v>744</v>
      </c>
      <c r="Z71" s="112">
        <v>811</v>
      </c>
    </row>
    <row r="72" spans="1:26" x14ac:dyDescent="0.25">
      <c r="S72" s="115" t="s">
        <v>45</v>
      </c>
      <c r="T72" s="115"/>
      <c r="U72" s="112"/>
      <c r="V72" s="112">
        <v>784</v>
      </c>
      <c r="W72" s="112">
        <v>711</v>
      </c>
      <c r="X72" s="112">
        <v>763</v>
      </c>
      <c r="Y72" s="112">
        <v>834</v>
      </c>
      <c r="Z72" s="112">
        <v>903</v>
      </c>
    </row>
    <row r="73" spans="1:26" x14ac:dyDescent="0.25">
      <c r="S73" s="115" t="s">
        <v>46</v>
      </c>
      <c r="T73" s="115"/>
      <c r="U73" s="112"/>
      <c r="V73" s="112">
        <v>726</v>
      </c>
      <c r="W73" s="112">
        <v>663</v>
      </c>
      <c r="X73" s="112">
        <v>733</v>
      </c>
      <c r="Y73" s="112">
        <v>803</v>
      </c>
      <c r="Z73" s="112">
        <v>755</v>
      </c>
    </row>
    <row r="74" spans="1:26" x14ac:dyDescent="0.25">
      <c r="S74" s="115" t="s">
        <v>47</v>
      </c>
      <c r="T74" s="115"/>
      <c r="U74" s="112"/>
      <c r="V74" s="112">
        <v>599</v>
      </c>
      <c r="W74" s="112">
        <v>580</v>
      </c>
      <c r="X74" s="112">
        <v>595</v>
      </c>
      <c r="Y74" s="112">
        <v>603</v>
      </c>
      <c r="Z74" s="112">
        <v>645</v>
      </c>
    </row>
    <row r="75" spans="1:26" x14ac:dyDescent="0.25">
      <c r="S75" s="115" t="s">
        <v>48</v>
      </c>
      <c r="T75" s="115"/>
      <c r="U75" s="112"/>
      <c r="V75" s="112">
        <v>286</v>
      </c>
      <c r="W75" s="112">
        <v>270</v>
      </c>
      <c r="X75" s="112">
        <v>325</v>
      </c>
      <c r="Y75" s="112">
        <v>349</v>
      </c>
      <c r="Z75" s="112">
        <v>417</v>
      </c>
    </row>
    <row r="76" spans="1:26" x14ac:dyDescent="0.25">
      <c r="S76" s="115" t="s">
        <v>49</v>
      </c>
      <c r="T76" s="115"/>
      <c r="U76" s="112"/>
      <c r="V76" s="112">
        <v>125</v>
      </c>
      <c r="W76" s="112">
        <v>113</v>
      </c>
      <c r="X76" s="112">
        <v>137</v>
      </c>
      <c r="Y76" s="112">
        <v>135</v>
      </c>
      <c r="Z76" s="112">
        <v>140</v>
      </c>
    </row>
    <row r="77" spans="1:26" x14ac:dyDescent="0.25">
      <c r="S77" s="115" t="s">
        <v>50</v>
      </c>
      <c r="T77" s="115"/>
      <c r="U77" s="112"/>
      <c r="V77" s="112">
        <v>54</v>
      </c>
      <c r="W77" s="112">
        <v>57</v>
      </c>
      <c r="X77" s="112">
        <v>55</v>
      </c>
      <c r="Y77" s="112">
        <v>59</v>
      </c>
      <c r="Z77" s="112">
        <v>71</v>
      </c>
    </row>
    <row r="78" spans="1:26" x14ac:dyDescent="0.25">
      <c r="S78" s="115" t="s">
        <v>51</v>
      </c>
      <c r="T78" s="115"/>
      <c r="U78" s="112"/>
      <c r="V78" s="112">
        <v>40</v>
      </c>
      <c r="W78" s="112">
        <v>19</v>
      </c>
      <c r="X78" s="112">
        <v>28</v>
      </c>
      <c r="Y78" s="112">
        <v>32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25</v>
      </c>
      <c r="W79" s="112">
        <v>20</v>
      </c>
      <c r="X79" s="112">
        <v>23</v>
      </c>
      <c r="Y79" s="112">
        <v>31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8265</v>
      </c>
      <c r="W80" s="112">
        <v>8270</v>
      </c>
      <c r="X80" s="112">
        <v>8945</v>
      </c>
      <c r="Y80" s="112">
        <v>9634</v>
      </c>
      <c r="Z80" s="112">
        <v>10238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Swan Hill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643</v>
      </c>
      <c r="W83" s="112">
        <v>635</v>
      </c>
      <c r="X83" s="112">
        <v>692</v>
      </c>
      <c r="Y83" s="112">
        <v>722</v>
      </c>
      <c r="Z83" s="112">
        <v>724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426</v>
      </c>
      <c r="W84" s="112">
        <v>416</v>
      </c>
      <c r="X84" s="112">
        <v>406</v>
      </c>
      <c r="Y84" s="112">
        <v>412</v>
      </c>
      <c r="Z84" s="112">
        <v>426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988</v>
      </c>
      <c r="W85" s="112">
        <v>985</v>
      </c>
      <c r="X85" s="112">
        <v>984</v>
      </c>
      <c r="Y85" s="112">
        <v>1011</v>
      </c>
      <c r="Z85" s="112">
        <v>1018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21,116</v>
      </c>
      <c r="D86" s="96">
        <f t="shared" ref="D86:D91" si="4">AD4</f>
        <v>3.9275519244020174E-2</v>
      </c>
      <c r="E86" s="97">
        <f t="shared" ref="E86:E91" si="5">AD4</f>
        <v>3.9275519244020174E-2</v>
      </c>
      <c r="F86" s="96">
        <f t="shared" ref="F86:F91" si="6">AF4</f>
        <v>0.207387500714735</v>
      </c>
      <c r="G86" s="97">
        <f t="shared" ref="G86:G91" si="7">AF4</f>
        <v>0.207387500714735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249</v>
      </c>
      <c r="W86" s="112">
        <v>263</v>
      </c>
      <c r="X86" s="112">
        <v>288</v>
      </c>
      <c r="Y86" s="112">
        <v>296</v>
      </c>
      <c r="Z86" s="112">
        <v>282</v>
      </c>
    </row>
    <row r="87" spans="1:30" ht="15" customHeight="1" x14ac:dyDescent="0.25">
      <c r="A87" s="98" t="s">
        <v>4</v>
      </c>
      <c r="B87" s="49"/>
      <c r="C87" s="57" t="str">
        <f t="shared" si="3"/>
        <v>10,866</v>
      </c>
      <c r="D87" s="96">
        <f t="shared" si="4"/>
        <v>1.8560179977502811E-2</v>
      </c>
      <c r="E87" s="97">
        <f t="shared" si="5"/>
        <v>1.8560179977502811E-2</v>
      </c>
      <c r="F87" s="96">
        <f t="shared" si="6"/>
        <v>0.17826935588809367</v>
      </c>
      <c r="G87" s="97">
        <f t="shared" si="7"/>
        <v>0.17826935588809367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186</v>
      </c>
      <c r="W87" s="112">
        <v>184</v>
      </c>
      <c r="X87" s="112">
        <v>184</v>
      </c>
      <c r="Y87" s="112">
        <v>181</v>
      </c>
      <c r="Z87" s="112">
        <v>186</v>
      </c>
    </row>
    <row r="88" spans="1:30" ht="15" customHeight="1" x14ac:dyDescent="0.25">
      <c r="A88" s="98" t="s">
        <v>5</v>
      </c>
      <c r="B88" s="49"/>
      <c r="C88" s="57" t="str">
        <f t="shared" si="3"/>
        <v>10,243</v>
      </c>
      <c r="D88" s="96">
        <f t="shared" si="4"/>
        <v>6.3213618434710295E-2</v>
      </c>
      <c r="E88" s="97">
        <f t="shared" si="5"/>
        <v>6.3213618434710295E-2</v>
      </c>
      <c r="F88" s="96">
        <f t="shared" si="6"/>
        <v>0.23857315598548978</v>
      </c>
      <c r="G88" s="97">
        <f t="shared" si="7"/>
        <v>0.23857315598548978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307</v>
      </c>
      <c r="W88" s="112">
        <v>300</v>
      </c>
      <c r="X88" s="112">
        <v>333</v>
      </c>
      <c r="Y88" s="112">
        <v>336</v>
      </c>
      <c r="Z88" s="112">
        <v>321</v>
      </c>
    </row>
    <row r="89" spans="1:30" ht="15" customHeight="1" x14ac:dyDescent="0.25">
      <c r="A89" s="49" t="s">
        <v>6</v>
      </c>
      <c r="B89" s="49"/>
      <c r="C89" s="57" t="str">
        <f t="shared" si="3"/>
        <v>13,810</v>
      </c>
      <c r="D89" s="96">
        <f t="shared" si="4"/>
        <v>1.3280504805928572E-2</v>
      </c>
      <c r="E89" s="97">
        <f t="shared" si="5"/>
        <v>1.3280504805928572E-2</v>
      </c>
      <c r="F89" s="96">
        <f t="shared" si="6"/>
        <v>0.12771517230115959</v>
      </c>
      <c r="G89" s="97">
        <f t="shared" si="7"/>
        <v>0.12771517230115959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641</v>
      </c>
      <c r="W89" s="112">
        <v>680</v>
      </c>
      <c r="X89" s="112">
        <v>732</v>
      </c>
      <c r="Y89" s="112">
        <v>752</v>
      </c>
      <c r="Z89" s="112">
        <v>770</v>
      </c>
    </row>
    <row r="90" spans="1:30" ht="15" customHeight="1" x14ac:dyDescent="0.25">
      <c r="A90" s="49" t="s">
        <v>96</v>
      </c>
      <c r="B90" s="49"/>
      <c r="C90" s="57" t="str">
        <f t="shared" si="3"/>
        <v>$37,241</v>
      </c>
      <c r="D90" s="96">
        <f t="shared" si="4"/>
        <v>2.2841428058221869E-2</v>
      </c>
      <c r="E90" s="97">
        <f t="shared" si="5"/>
        <v>2.2841428058221869E-2</v>
      </c>
      <c r="F90" s="96">
        <f t="shared" si="6"/>
        <v>4.1547373699547085E-2</v>
      </c>
      <c r="G90" s="97">
        <f t="shared" si="7"/>
        <v>4.1547373699547085E-2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1164</v>
      </c>
      <c r="W90" s="112">
        <v>1344</v>
      </c>
      <c r="X90" s="112">
        <v>1638</v>
      </c>
      <c r="Y90" s="112">
        <v>1774</v>
      </c>
      <c r="Z90" s="112">
        <v>1776</v>
      </c>
    </row>
    <row r="91" spans="1:30" ht="15" customHeight="1" x14ac:dyDescent="0.25">
      <c r="A91" s="49" t="s">
        <v>7</v>
      </c>
      <c r="B91" s="49"/>
      <c r="C91" s="57" t="str">
        <f t="shared" si="3"/>
        <v>$678.8 mil</v>
      </c>
      <c r="D91" s="96">
        <f t="shared" si="4"/>
        <v>7.7125247619261872E-2</v>
      </c>
      <c r="E91" s="97">
        <f t="shared" si="5"/>
        <v>7.7125247619261872E-2</v>
      </c>
      <c r="F91" s="96">
        <f t="shared" si="6"/>
        <v>0.20026547990395027</v>
      </c>
      <c r="G91" s="97">
        <f t="shared" si="7"/>
        <v>0.20026547990395027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6642</v>
      </c>
      <c r="W91" s="112">
        <v>6656</v>
      </c>
      <c r="X91" s="112">
        <v>7255</v>
      </c>
      <c r="Y91" s="112">
        <v>7369</v>
      </c>
      <c r="Z91" s="112">
        <v>7421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377</v>
      </c>
      <c r="W93" s="112">
        <v>371</v>
      </c>
      <c r="X93" s="112">
        <v>392</v>
      </c>
      <c r="Y93" s="112">
        <v>409</v>
      </c>
      <c r="Z93" s="112">
        <v>416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965</v>
      </c>
      <c r="W94" s="112">
        <v>981</v>
      </c>
      <c r="X94" s="112">
        <v>989</v>
      </c>
      <c r="Y94" s="112">
        <v>1012</v>
      </c>
      <c r="Z94" s="112">
        <v>1009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147</v>
      </c>
      <c r="W95" s="112">
        <v>124</v>
      </c>
      <c r="X95" s="112">
        <v>139</v>
      </c>
      <c r="Y95" s="112">
        <v>148</v>
      </c>
      <c r="Z95" s="112">
        <v>154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742</v>
      </c>
      <c r="W96" s="112">
        <v>784</v>
      </c>
      <c r="X96" s="112">
        <v>804</v>
      </c>
      <c r="Y96" s="112">
        <v>864</v>
      </c>
      <c r="Z96" s="112">
        <v>901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842</v>
      </c>
      <c r="W97" s="112">
        <v>818</v>
      </c>
      <c r="X97" s="112">
        <v>841</v>
      </c>
      <c r="Y97" s="112">
        <v>846</v>
      </c>
      <c r="Z97" s="112">
        <v>851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520</v>
      </c>
      <c r="W98" s="112">
        <v>535</v>
      </c>
      <c r="X98" s="112">
        <v>551</v>
      </c>
      <c r="Y98" s="112">
        <v>553</v>
      </c>
      <c r="Z98" s="112">
        <v>543</v>
      </c>
    </row>
    <row r="99" spans="1:32" ht="15" customHeight="1" x14ac:dyDescent="0.25">
      <c r="S99" s="115" t="s">
        <v>197</v>
      </c>
      <c r="T99" s="115"/>
      <c r="U99" s="112"/>
      <c r="V99" s="112">
        <v>69</v>
      </c>
      <c r="W99" s="112">
        <v>72</v>
      </c>
      <c r="X99" s="112">
        <v>78</v>
      </c>
      <c r="Y99" s="112">
        <v>93</v>
      </c>
      <c r="Z99" s="112">
        <v>116</v>
      </c>
    </row>
    <row r="100" spans="1:32" ht="15" customHeight="1" x14ac:dyDescent="0.25">
      <c r="S100" s="115" t="s">
        <v>58</v>
      </c>
      <c r="T100" s="115"/>
      <c r="U100" s="112"/>
      <c r="V100" s="112">
        <v>667</v>
      </c>
      <c r="W100" s="112">
        <v>769</v>
      </c>
      <c r="X100" s="112">
        <v>1010</v>
      </c>
      <c r="Y100" s="112">
        <v>1175</v>
      </c>
      <c r="Z100" s="112">
        <v>1230</v>
      </c>
    </row>
    <row r="101" spans="1:32" x14ac:dyDescent="0.25">
      <c r="A101" s="18"/>
      <c r="S101" s="118" t="s">
        <v>53</v>
      </c>
      <c r="T101" s="118"/>
      <c r="U101" s="112"/>
      <c r="V101" s="112">
        <v>5603</v>
      </c>
      <c r="W101" s="112">
        <v>5562</v>
      </c>
      <c r="X101" s="112">
        <v>6083</v>
      </c>
      <c r="Y101" s="112">
        <v>6242</v>
      </c>
      <c r="Z101" s="112">
        <v>6382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12623</v>
      </c>
      <c r="W104" s="112">
        <v>12901</v>
      </c>
      <c r="X104" s="112">
        <v>15050</v>
      </c>
      <c r="Y104" s="112">
        <v>15441</v>
      </c>
      <c r="Z104" s="112">
        <v>16370</v>
      </c>
      <c r="AB104" s="109" t="str">
        <f>TEXT(Z104,"###,###")</f>
        <v>16,370</v>
      </c>
      <c r="AD104" s="130">
        <f>Z104/($Z$4)*100</f>
        <v>77.524152301572272</v>
      </c>
      <c r="AF104" s="109"/>
    </row>
    <row r="105" spans="1:32" x14ac:dyDescent="0.25">
      <c r="S105" s="115" t="s">
        <v>17</v>
      </c>
      <c r="T105" s="115"/>
      <c r="U105" s="112"/>
      <c r="V105" s="112">
        <v>2712</v>
      </c>
      <c r="W105" s="112">
        <v>2834</v>
      </c>
      <c r="X105" s="112">
        <v>2676</v>
      </c>
      <c r="Y105" s="112">
        <v>2725</v>
      </c>
      <c r="Z105" s="112">
        <v>2659</v>
      </c>
      <c r="AB105" s="109" t="str">
        <f>TEXT(Z105,"###,###")</f>
        <v>2,659</v>
      </c>
      <c r="AD105" s="130">
        <f>Z105/($Z$4)*100</f>
        <v>12.592347035423376</v>
      </c>
      <c r="AF105" s="109"/>
    </row>
    <row r="106" spans="1:32" x14ac:dyDescent="0.25">
      <c r="S106" s="118" t="s">
        <v>53</v>
      </c>
      <c r="T106" s="118"/>
      <c r="U106" s="120"/>
      <c r="V106" s="120">
        <v>15335</v>
      </c>
      <c r="W106" s="120">
        <v>15735</v>
      </c>
      <c r="X106" s="120">
        <v>17726</v>
      </c>
      <c r="Y106" s="120">
        <v>18166</v>
      </c>
      <c r="Z106" s="120">
        <v>19029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2937</v>
      </c>
      <c r="W108" s="112">
        <v>2730</v>
      </c>
      <c r="X108" s="112">
        <v>3189</v>
      </c>
      <c r="Y108" s="112">
        <v>3097</v>
      </c>
      <c r="Z108" s="112">
        <v>3127</v>
      </c>
      <c r="AB108" s="109" t="str">
        <f>TEXT(Z108,"###,###")</f>
        <v>3,127</v>
      </c>
      <c r="AD108" s="130">
        <f>Z108/($Z$4)*100</f>
        <v>14.808675885584391</v>
      </c>
      <c r="AF108" s="109"/>
    </row>
    <row r="109" spans="1:32" x14ac:dyDescent="0.25">
      <c r="S109" s="115" t="s">
        <v>20</v>
      </c>
      <c r="T109" s="115"/>
      <c r="U109" s="112"/>
      <c r="V109" s="112">
        <v>2941</v>
      </c>
      <c r="W109" s="112">
        <v>2956</v>
      </c>
      <c r="X109" s="112">
        <v>3434</v>
      </c>
      <c r="Y109" s="112">
        <v>3710</v>
      </c>
      <c r="Z109" s="112">
        <v>4072</v>
      </c>
      <c r="AB109" s="109" t="str">
        <f>TEXT(Z109,"###,###")</f>
        <v>4,072</v>
      </c>
      <c r="AD109" s="130">
        <f>Z109/($Z$4)*100</f>
        <v>19.283955294563366</v>
      </c>
      <c r="AF109" s="109"/>
    </row>
    <row r="110" spans="1:32" x14ac:dyDescent="0.25">
      <c r="S110" s="115" t="s">
        <v>21</v>
      </c>
      <c r="T110" s="115"/>
      <c r="U110" s="112"/>
      <c r="V110" s="112">
        <v>4425</v>
      </c>
      <c r="W110" s="112">
        <v>4698</v>
      </c>
      <c r="X110" s="112">
        <v>4825</v>
      </c>
      <c r="Y110" s="112">
        <v>5815</v>
      </c>
      <c r="Z110" s="112">
        <v>6148</v>
      </c>
      <c r="AB110" s="109" t="str">
        <f>TEXT(Z110,"###,###")</f>
        <v>6,148</v>
      </c>
      <c r="AD110" s="130">
        <f>Z110/($Z$4)*100</f>
        <v>29.115362758098122</v>
      </c>
      <c r="AF110" s="109"/>
    </row>
    <row r="111" spans="1:32" x14ac:dyDescent="0.25">
      <c r="S111" s="115" t="s">
        <v>22</v>
      </c>
      <c r="T111" s="115"/>
      <c r="U111" s="112"/>
      <c r="V111" s="112">
        <v>4739</v>
      </c>
      <c r="W111" s="112">
        <v>5048</v>
      </c>
      <c r="X111" s="112">
        <v>5268</v>
      </c>
      <c r="Y111" s="112">
        <v>5544</v>
      </c>
      <c r="Z111" s="112">
        <v>5680</v>
      </c>
      <c r="AB111" s="109" t="str">
        <f>TEXT(Z111,"###,###")</f>
        <v>5,680</v>
      </c>
      <c r="AD111" s="130">
        <f>Z111/($Z$4)*100</f>
        <v>26.89903390793711</v>
      </c>
      <c r="AF111" s="109"/>
    </row>
    <row r="112" spans="1:32" x14ac:dyDescent="0.25">
      <c r="S112" s="118" t="s">
        <v>53</v>
      </c>
      <c r="T112" s="118"/>
      <c r="U112" s="112"/>
      <c r="V112" s="112">
        <v>17488</v>
      </c>
      <c r="W112" s="112">
        <v>17569</v>
      </c>
      <c r="X112" s="112">
        <v>19046</v>
      </c>
      <c r="Y112" s="112">
        <v>20318</v>
      </c>
      <c r="Z112" s="112">
        <v>21116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41.61</v>
      </c>
      <c r="W118" s="131">
        <v>40.880000000000003</v>
      </c>
      <c r="X118" s="131">
        <v>41.06</v>
      </c>
      <c r="Y118" s="131">
        <v>41.56</v>
      </c>
      <c r="Z118" s="131">
        <v>41.64</v>
      </c>
      <c r="AB118" s="109" t="str">
        <f>TEXT(Z118,"##.0")</f>
        <v>41.6</v>
      </c>
    </row>
    <row r="120" spans="19:32" x14ac:dyDescent="0.25">
      <c r="S120" s="101" t="s">
        <v>98</v>
      </c>
      <c r="T120" s="112"/>
      <c r="U120" s="112"/>
      <c r="V120" s="112">
        <v>9570</v>
      </c>
      <c r="W120" s="112">
        <v>9860</v>
      </c>
      <c r="X120" s="112">
        <v>10825</v>
      </c>
      <c r="Y120" s="112">
        <v>11075</v>
      </c>
      <c r="Z120" s="112">
        <v>11274</v>
      </c>
      <c r="AB120" s="109" t="str">
        <f>TEXT(Z120,"###,###")</f>
        <v>11,274</v>
      </c>
    </row>
    <row r="121" spans="19:32" x14ac:dyDescent="0.25">
      <c r="S121" s="101" t="s">
        <v>99</v>
      </c>
      <c r="T121" s="112"/>
      <c r="U121" s="112"/>
      <c r="V121" s="112">
        <v>1613</v>
      </c>
      <c r="W121" s="112">
        <v>1358</v>
      </c>
      <c r="X121" s="112">
        <v>1477</v>
      </c>
      <c r="Y121" s="112">
        <v>1460</v>
      </c>
      <c r="Z121" s="112">
        <v>1424</v>
      </c>
      <c r="AB121" s="109" t="str">
        <f>TEXT(Z121,"###,###")</f>
        <v>1,424</v>
      </c>
    </row>
    <row r="122" spans="19:32" x14ac:dyDescent="0.25">
      <c r="S122" s="101" t="s">
        <v>100</v>
      </c>
      <c r="T122" s="112"/>
      <c r="U122" s="112"/>
      <c r="V122" s="112">
        <v>1063</v>
      </c>
      <c r="W122" s="112">
        <v>1001</v>
      </c>
      <c r="X122" s="112">
        <v>1028</v>
      </c>
      <c r="Y122" s="112">
        <v>1093</v>
      </c>
      <c r="Z122" s="112">
        <v>1112</v>
      </c>
      <c r="AB122" s="109" t="str">
        <f>TEXT(Z122,"###,###")</f>
        <v>1,112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10633</v>
      </c>
      <c r="W124" s="112">
        <v>10861</v>
      </c>
      <c r="X124" s="112">
        <v>11853</v>
      </c>
      <c r="Y124" s="112">
        <v>12168</v>
      </c>
      <c r="Z124" s="112">
        <v>12386</v>
      </c>
      <c r="AB124" s="109" t="str">
        <f>TEXT(Z124,"###,###")</f>
        <v>12,386</v>
      </c>
      <c r="AD124" s="127">
        <f>Z124/$Z$7*100</f>
        <v>89.688631426502525</v>
      </c>
    </row>
    <row r="125" spans="19:32" x14ac:dyDescent="0.25">
      <c r="S125" s="101" t="s">
        <v>102</v>
      </c>
      <c r="T125" s="112"/>
      <c r="U125" s="112"/>
      <c r="V125" s="112">
        <v>2676</v>
      </c>
      <c r="W125" s="112">
        <v>2359</v>
      </c>
      <c r="X125" s="112">
        <v>2505</v>
      </c>
      <c r="Y125" s="112">
        <v>2553</v>
      </c>
      <c r="Z125" s="112">
        <v>2536</v>
      </c>
      <c r="AB125" s="109" t="str">
        <f>TEXT(Z125,"###,###")</f>
        <v>2,536</v>
      </c>
      <c r="AD125" s="127">
        <f>Z125/$Z$7*100</f>
        <v>18.363504706734251</v>
      </c>
    </row>
    <row r="127" spans="19:32" x14ac:dyDescent="0.25">
      <c r="S127" s="101" t="s">
        <v>103</v>
      </c>
      <c r="T127" s="112"/>
      <c r="U127" s="112"/>
      <c r="V127" s="112">
        <v>6640</v>
      </c>
      <c r="W127" s="112">
        <v>6655</v>
      </c>
      <c r="X127" s="112">
        <v>7254</v>
      </c>
      <c r="Y127" s="112">
        <v>7370</v>
      </c>
      <c r="Z127" s="112">
        <v>7426</v>
      </c>
      <c r="AB127" s="109" t="str">
        <f>TEXT(Z127,"###,###")</f>
        <v>7,426</v>
      </c>
      <c r="AD127" s="127">
        <f>Z127/$Z$7*100</f>
        <v>53.772628530050696</v>
      </c>
    </row>
    <row r="128" spans="19:32" x14ac:dyDescent="0.25">
      <c r="S128" s="101" t="s">
        <v>104</v>
      </c>
      <c r="T128" s="112"/>
      <c r="U128" s="112"/>
      <c r="V128" s="112">
        <v>5600</v>
      </c>
      <c r="W128" s="112">
        <v>5562</v>
      </c>
      <c r="X128" s="112">
        <v>6084</v>
      </c>
      <c r="Y128" s="112">
        <v>6242</v>
      </c>
      <c r="Z128" s="112">
        <v>6380</v>
      </c>
      <c r="AB128" s="109" t="str">
        <f>TEXT(Z128,"###,###")</f>
        <v>6,380</v>
      </c>
      <c r="AD128" s="127">
        <f>Z128/$Z$7*100</f>
        <v>46.198406951484436</v>
      </c>
    </row>
    <row r="130" spans="19:20" x14ac:dyDescent="0.25">
      <c r="S130" s="101" t="s">
        <v>280</v>
      </c>
      <c r="T130" s="127">
        <v>81.636495293265753</v>
      </c>
    </row>
    <row r="131" spans="19:20" x14ac:dyDescent="0.25">
      <c r="S131" s="101" t="s">
        <v>281</v>
      </c>
      <c r="T131" s="127">
        <v>10.311368573497466</v>
      </c>
    </row>
    <row r="132" spans="19:20" x14ac:dyDescent="0.25">
      <c r="S132" s="101" t="s">
        <v>282</v>
      </c>
      <c r="T132" s="127">
        <v>8.052136133236786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D05E5A5-AE27-430C-893A-6A6FFADD08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107F7E8-623B-43F8-A640-CBF67743E9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71D7855-F0C9-42FF-B446-13742A23E2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EE3162-B657-4BB8-810C-20372EA360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AE23-60A0-4897-9542-06858FCEC8B2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177</v>
      </c>
      <c r="T1" s="99"/>
      <c r="U1" s="99"/>
      <c r="V1" s="99"/>
      <c r="W1" s="99"/>
      <c r="X1" s="99"/>
      <c r="Y1" s="100" t="s">
        <v>264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177</v>
      </c>
      <c r="Y3" s="105" t="s">
        <v>264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8.68 Towong,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5319</v>
      </c>
      <c r="W4" s="108">
        <v>5054</v>
      </c>
      <c r="X4" s="108">
        <v>5035</v>
      </c>
      <c r="Y4" s="108">
        <v>5098</v>
      </c>
      <c r="Z4" s="108">
        <v>5422</v>
      </c>
      <c r="AB4" s="109" t="str">
        <f>TEXT(Z4,"###,###")</f>
        <v>5,422</v>
      </c>
      <c r="AD4" s="110">
        <f>Z4/Y4-1</f>
        <v>6.355433503334651E-2</v>
      </c>
      <c r="AF4" s="110">
        <f>Z4/V4-1</f>
        <v>1.9364542207181756E-2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2823</v>
      </c>
      <c r="W5" s="108">
        <v>2605</v>
      </c>
      <c r="X5" s="108">
        <v>2598</v>
      </c>
      <c r="Y5" s="108">
        <v>2658</v>
      </c>
      <c r="Z5" s="108">
        <v>2770</v>
      </c>
      <c r="AB5" s="109" t="str">
        <f>TEXT(Z5,"###,###")</f>
        <v>2,770</v>
      </c>
      <c r="AD5" s="110">
        <f t="shared" ref="AD5:AD9" si="0">Z5/Y5-1</f>
        <v>4.2136945071482357E-2</v>
      </c>
      <c r="AF5" s="110">
        <f t="shared" ref="AF5:AF9" si="1">Z5/V5-1</f>
        <v>-1.8774353524619203E-2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2500</v>
      </c>
      <c r="W6" s="108">
        <v>2446</v>
      </c>
      <c r="X6" s="108">
        <v>2441</v>
      </c>
      <c r="Y6" s="108">
        <v>2436</v>
      </c>
      <c r="Z6" s="108">
        <v>2653</v>
      </c>
      <c r="AB6" s="109" t="str">
        <f>TEXT(Z6,"###,###")</f>
        <v>2,653</v>
      </c>
      <c r="AD6" s="110">
        <f t="shared" si="0"/>
        <v>8.9080459770114917E-2</v>
      </c>
      <c r="AF6" s="110">
        <f t="shared" si="1"/>
        <v>6.1199999999999921E-2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3587</v>
      </c>
      <c r="W7" s="108">
        <v>3424</v>
      </c>
      <c r="X7" s="108">
        <v>3488</v>
      </c>
      <c r="Y7" s="108">
        <v>3484</v>
      </c>
      <c r="Z7" s="108">
        <v>3592</v>
      </c>
      <c r="AB7" s="109" t="str">
        <f>TEXT(Z7,"###,###")</f>
        <v>3,592</v>
      </c>
      <c r="AD7" s="110">
        <f t="shared" si="0"/>
        <v>3.0998851894374235E-2</v>
      </c>
      <c r="AF7" s="110">
        <f t="shared" si="1"/>
        <v>1.3939224979091502E-3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5,422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3,592</v>
      </c>
      <c r="P8" s="67"/>
      <c r="S8" s="107" t="s">
        <v>83</v>
      </c>
      <c r="T8" s="108"/>
      <c r="U8" s="108"/>
      <c r="V8" s="108">
        <v>34072</v>
      </c>
      <c r="W8" s="108">
        <v>35587.5</v>
      </c>
      <c r="X8" s="108">
        <v>36411.21</v>
      </c>
      <c r="Y8" s="108">
        <v>38884.67</v>
      </c>
      <c r="Z8" s="108">
        <v>38311</v>
      </c>
      <c r="AB8" s="109" t="str">
        <f>TEXT(Z8,"$###,###")</f>
        <v>$38,311</v>
      </c>
      <c r="AD8" s="110">
        <f t="shared" si="0"/>
        <v>-1.4753114787909971E-2</v>
      </c>
      <c r="AF8" s="110">
        <f t="shared" si="1"/>
        <v>0.12441300774829767</v>
      </c>
    </row>
    <row r="9" spans="1:32" x14ac:dyDescent="0.25">
      <c r="A9" s="30" t="s">
        <v>14</v>
      </c>
      <c r="B9" s="71"/>
      <c r="C9" s="72"/>
      <c r="D9" s="73">
        <f>AD104</f>
        <v>59.977867945407603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53.145879732739424</v>
      </c>
      <c r="P9" s="74" t="s">
        <v>84</v>
      </c>
      <c r="S9" s="107" t="s">
        <v>7</v>
      </c>
      <c r="T9" s="108"/>
      <c r="U9" s="108"/>
      <c r="V9" s="108">
        <v>159311836</v>
      </c>
      <c r="W9" s="108">
        <v>156011121</v>
      </c>
      <c r="X9" s="108">
        <v>167049216</v>
      </c>
      <c r="Y9" s="108">
        <v>176633593</v>
      </c>
      <c r="Z9" s="108">
        <v>196360502</v>
      </c>
      <c r="AB9" s="109" t="str">
        <f>TEXT(Z9/1000000,"$#,###.0")&amp;" mil"</f>
        <v>$196.4 mil</v>
      </c>
      <c r="AD9" s="110">
        <f t="shared" si="0"/>
        <v>0.11168265710362357</v>
      </c>
      <c r="AF9" s="110">
        <f t="shared" si="1"/>
        <v>0.2325543847225513</v>
      </c>
    </row>
    <row r="10" spans="1:32" x14ac:dyDescent="0.25">
      <c r="A10" s="30" t="s">
        <v>17</v>
      </c>
      <c r="B10" s="71"/>
      <c r="C10" s="72"/>
      <c r="D10" s="73">
        <f>AD105</f>
        <v>22.445592032460347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46.742761692650333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65.840757238307347</v>
      </c>
      <c r="P11" s="74" t="s">
        <v>84</v>
      </c>
      <c r="S11" s="107" t="s">
        <v>29</v>
      </c>
      <c r="T11" s="112"/>
      <c r="U11" s="112"/>
      <c r="V11" s="112">
        <v>4008</v>
      </c>
      <c r="W11" s="112">
        <v>3867</v>
      </c>
      <c r="X11" s="112">
        <v>3796</v>
      </c>
      <c r="Y11" s="112">
        <v>3913</v>
      </c>
      <c r="Z11" s="112">
        <v>4198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19.181514476614701</v>
      </c>
      <c r="P12" s="74" t="s">
        <v>84</v>
      </c>
      <c r="S12" s="107" t="s">
        <v>30</v>
      </c>
      <c r="T12" s="112"/>
      <c r="U12" s="112"/>
      <c r="V12" s="112">
        <v>1312</v>
      </c>
      <c r="W12" s="112">
        <v>1189</v>
      </c>
      <c r="X12" s="112">
        <v>1241</v>
      </c>
      <c r="Y12" s="112">
        <v>1185</v>
      </c>
      <c r="Z12" s="112">
        <v>1230</v>
      </c>
    </row>
    <row r="13" spans="1:32" ht="15" customHeight="1" x14ac:dyDescent="0.25">
      <c r="A13" s="30" t="s">
        <v>19</v>
      </c>
      <c r="B13" s="72"/>
      <c r="C13" s="72"/>
      <c r="D13" s="73">
        <f>AD108</f>
        <v>18.701586130579123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14.977728285077951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16.838804869052009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47.0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22.482478790114349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18.133704735376043</v>
      </c>
      <c r="P15" s="74" t="s">
        <v>84</v>
      </c>
      <c r="S15" s="115" t="s">
        <v>60</v>
      </c>
      <c r="T15" s="115"/>
      <c r="U15" s="116"/>
      <c r="V15" s="116">
        <v>556</v>
      </c>
      <c r="W15" s="116">
        <v>561</v>
      </c>
      <c r="X15" s="116">
        <v>612</v>
      </c>
      <c r="Y15" s="112">
        <v>577</v>
      </c>
      <c r="Z15" s="112">
        <v>616</v>
      </c>
      <c r="AB15" s="117">
        <f t="shared" ref="AB15:AB34" si="2">IF(Z15="np",0,Z15/$Z$34)</f>
        <v>0.11359026369168357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24.271486536333455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81.866295264623957</v>
      </c>
      <c r="P16" s="37" t="s">
        <v>84</v>
      </c>
      <c r="S16" s="115" t="s">
        <v>61</v>
      </c>
      <c r="T16" s="115"/>
      <c r="U16" s="116"/>
      <c r="V16" s="116">
        <v>16</v>
      </c>
      <c r="W16" s="116">
        <v>14</v>
      </c>
      <c r="X16" s="116">
        <v>18</v>
      </c>
      <c r="Y16" s="112">
        <v>14</v>
      </c>
      <c r="Z16" s="112">
        <v>12</v>
      </c>
      <c r="AB16" s="117">
        <f t="shared" si="2"/>
        <v>2.2127973446431862E-3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338</v>
      </c>
      <c r="W17" s="116">
        <v>264</v>
      </c>
      <c r="X17" s="116">
        <v>238</v>
      </c>
      <c r="Y17" s="112">
        <v>226</v>
      </c>
      <c r="Z17" s="112">
        <v>255</v>
      </c>
      <c r="AB17" s="117">
        <f t="shared" si="2"/>
        <v>4.7021943573667714E-2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70</v>
      </c>
      <c r="W18" s="116">
        <v>70</v>
      </c>
      <c r="X18" s="116">
        <v>73</v>
      </c>
      <c r="Y18" s="112">
        <v>68</v>
      </c>
      <c r="Z18" s="112">
        <v>71</v>
      </c>
      <c r="AB18" s="117">
        <f t="shared" si="2"/>
        <v>1.3092384289138854E-2</v>
      </c>
    </row>
    <row r="19" spans="1:28" x14ac:dyDescent="0.25">
      <c r="A19" s="63" t="str">
        <f>$S$1&amp;" ("&amp;$V$2&amp;" to "&amp;$Z$2&amp;")"</f>
        <v>Towong (2017-18 to 2021-22)</v>
      </c>
      <c r="B19" s="63"/>
      <c r="C19" s="63"/>
      <c r="D19" s="63"/>
      <c r="E19" s="63"/>
      <c r="F19" s="63"/>
      <c r="G19" s="63" t="str">
        <f>$S$1&amp;" ("&amp;$V$2&amp;" to "&amp;$Z$2&amp;")"</f>
        <v>Towong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412</v>
      </c>
      <c r="W19" s="116">
        <v>361</v>
      </c>
      <c r="X19" s="116">
        <v>368</v>
      </c>
      <c r="Y19" s="112">
        <v>389</v>
      </c>
      <c r="Z19" s="112">
        <v>405</v>
      </c>
      <c r="AB19" s="117">
        <f t="shared" si="2"/>
        <v>7.4681910381707545E-2</v>
      </c>
    </row>
    <row r="20" spans="1:28" x14ac:dyDescent="0.25">
      <c r="S20" s="115" t="s">
        <v>65</v>
      </c>
      <c r="T20" s="115"/>
      <c r="U20" s="116"/>
      <c r="V20" s="116">
        <v>133</v>
      </c>
      <c r="W20" s="116">
        <v>131</v>
      </c>
      <c r="X20" s="116">
        <v>102</v>
      </c>
      <c r="Y20" s="112">
        <v>133</v>
      </c>
      <c r="Z20" s="112">
        <v>124</v>
      </c>
      <c r="AB20" s="117">
        <f t="shared" si="2"/>
        <v>2.2865572561312927E-2</v>
      </c>
    </row>
    <row r="21" spans="1:28" x14ac:dyDescent="0.25">
      <c r="S21" s="115" t="s">
        <v>66</v>
      </c>
      <c r="T21" s="115"/>
      <c r="U21" s="116"/>
      <c r="V21" s="116">
        <v>322</v>
      </c>
      <c r="W21" s="116">
        <v>323</v>
      </c>
      <c r="X21" s="116">
        <v>306</v>
      </c>
      <c r="Y21" s="112">
        <v>266</v>
      </c>
      <c r="Z21" s="112">
        <v>290</v>
      </c>
      <c r="AB21" s="117">
        <f t="shared" si="2"/>
        <v>5.3475935828877004E-2</v>
      </c>
    </row>
    <row r="22" spans="1:28" x14ac:dyDescent="0.25">
      <c r="S22" s="115" t="s">
        <v>67</v>
      </c>
      <c r="T22" s="115"/>
      <c r="U22" s="116"/>
      <c r="V22" s="116">
        <v>326</v>
      </c>
      <c r="W22" s="116">
        <v>261</v>
      </c>
      <c r="X22" s="116">
        <v>234</v>
      </c>
      <c r="Y22" s="112">
        <v>306</v>
      </c>
      <c r="Z22" s="112">
        <v>309</v>
      </c>
      <c r="AB22" s="117">
        <f t="shared" si="2"/>
        <v>5.6979531624562048E-2</v>
      </c>
    </row>
    <row r="23" spans="1:28" x14ac:dyDescent="0.25">
      <c r="S23" s="115" t="s">
        <v>68</v>
      </c>
      <c r="T23" s="115"/>
      <c r="U23" s="116"/>
      <c r="V23" s="116">
        <v>227</v>
      </c>
      <c r="W23" s="116">
        <v>206</v>
      </c>
      <c r="X23" s="116">
        <v>208</v>
      </c>
      <c r="Y23" s="112">
        <v>212</v>
      </c>
      <c r="Z23" s="112">
        <v>210</v>
      </c>
      <c r="AB23" s="117">
        <f t="shared" si="2"/>
        <v>3.872395353125576E-2</v>
      </c>
    </row>
    <row r="24" spans="1:28" x14ac:dyDescent="0.25">
      <c r="S24" s="115" t="s">
        <v>69</v>
      </c>
      <c r="T24" s="115"/>
      <c r="U24" s="116"/>
      <c r="V24" s="116">
        <v>18</v>
      </c>
      <c r="W24" s="116">
        <v>8</v>
      </c>
      <c r="X24" s="116">
        <v>15</v>
      </c>
      <c r="Y24" s="112">
        <v>18</v>
      </c>
      <c r="Z24" s="112">
        <v>18</v>
      </c>
      <c r="AB24" s="117">
        <f t="shared" si="2"/>
        <v>3.3191960169647798E-3</v>
      </c>
    </row>
    <row r="25" spans="1:28" x14ac:dyDescent="0.25">
      <c r="S25" s="115" t="s">
        <v>70</v>
      </c>
      <c r="T25" s="115"/>
      <c r="U25" s="116"/>
      <c r="V25" s="116">
        <v>117</v>
      </c>
      <c r="W25" s="116">
        <v>109</v>
      </c>
      <c r="X25" s="116">
        <v>83</v>
      </c>
      <c r="Y25" s="112">
        <v>103</v>
      </c>
      <c r="Z25" s="112">
        <v>115</v>
      </c>
      <c r="AB25" s="117">
        <f t="shared" si="2"/>
        <v>2.1205974552830537E-2</v>
      </c>
    </row>
    <row r="26" spans="1:28" x14ac:dyDescent="0.25">
      <c r="S26" s="115" t="s">
        <v>71</v>
      </c>
      <c r="T26" s="115"/>
      <c r="U26" s="116"/>
      <c r="V26" s="116">
        <v>81</v>
      </c>
      <c r="W26" s="116">
        <v>69</v>
      </c>
      <c r="X26" s="116">
        <v>75</v>
      </c>
      <c r="Y26" s="112">
        <v>73</v>
      </c>
      <c r="Z26" s="112">
        <v>71</v>
      </c>
      <c r="AB26" s="117">
        <f t="shared" si="2"/>
        <v>1.3092384289138854E-2</v>
      </c>
    </row>
    <row r="27" spans="1:28" x14ac:dyDescent="0.25">
      <c r="S27" s="115" t="s">
        <v>72</v>
      </c>
      <c r="T27" s="115"/>
      <c r="U27" s="116"/>
      <c r="V27" s="116">
        <v>205</v>
      </c>
      <c r="W27" s="116">
        <v>190</v>
      </c>
      <c r="X27" s="116">
        <v>225</v>
      </c>
      <c r="Y27" s="112">
        <v>220</v>
      </c>
      <c r="Z27" s="112">
        <v>221</v>
      </c>
      <c r="AB27" s="117">
        <f t="shared" si="2"/>
        <v>4.0752351097178681E-2</v>
      </c>
    </row>
    <row r="28" spans="1:28" x14ac:dyDescent="0.25">
      <c r="S28" s="115" t="s">
        <v>73</v>
      </c>
      <c r="T28" s="115"/>
      <c r="U28" s="116"/>
      <c r="V28" s="116">
        <v>204</v>
      </c>
      <c r="W28" s="116">
        <v>183</v>
      </c>
      <c r="X28" s="116">
        <v>210</v>
      </c>
      <c r="Y28" s="112">
        <v>257</v>
      </c>
      <c r="Z28" s="112">
        <v>342</v>
      </c>
      <c r="AB28" s="117">
        <f t="shared" si="2"/>
        <v>6.3064724322330817E-2</v>
      </c>
    </row>
    <row r="29" spans="1:28" x14ac:dyDescent="0.25">
      <c r="S29" s="115" t="s">
        <v>74</v>
      </c>
      <c r="T29" s="115"/>
      <c r="U29" s="116"/>
      <c r="V29" s="116">
        <v>321</v>
      </c>
      <c r="W29" s="116">
        <v>480</v>
      </c>
      <c r="X29" s="116">
        <v>321</v>
      </c>
      <c r="Y29" s="112">
        <v>348</v>
      </c>
      <c r="Z29" s="112">
        <v>406</v>
      </c>
      <c r="AB29" s="117">
        <f t="shared" si="2"/>
        <v>7.4866310160427801E-2</v>
      </c>
    </row>
    <row r="30" spans="1:28" x14ac:dyDescent="0.25">
      <c r="S30" s="115" t="s">
        <v>75</v>
      </c>
      <c r="T30" s="115"/>
      <c r="U30" s="116"/>
      <c r="V30" s="116">
        <v>372</v>
      </c>
      <c r="W30" s="116">
        <v>264</v>
      </c>
      <c r="X30" s="116">
        <v>385</v>
      </c>
      <c r="Y30" s="112">
        <v>382</v>
      </c>
      <c r="Z30" s="112">
        <v>392</v>
      </c>
      <c r="AB30" s="117">
        <f t="shared" si="2"/>
        <v>7.2284713258344097E-2</v>
      </c>
    </row>
    <row r="31" spans="1:28" x14ac:dyDescent="0.25">
      <c r="S31" s="115" t="s">
        <v>76</v>
      </c>
      <c r="T31" s="115"/>
      <c r="U31" s="116"/>
      <c r="V31" s="116">
        <v>603</v>
      </c>
      <c r="W31" s="116">
        <v>621</v>
      </c>
      <c r="X31" s="116">
        <v>629</v>
      </c>
      <c r="Y31" s="112">
        <v>661</v>
      </c>
      <c r="Z31" s="112">
        <v>718</v>
      </c>
      <c r="AB31" s="117">
        <f t="shared" si="2"/>
        <v>0.13239904112115067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59</v>
      </c>
      <c r="W32" s="116">
        <v>53</v>
      </c>
      <c r="X32" s="116">
        <v>71</v>
      </c>
      <c r="Y32" s="112">
        <v>70</v>
      </c>
      <c r="Z32" s="112">
        <v>65</v>
      </c>
      <c r="AB32" s="117">
        <f t="shared" si="2"/>
        <v>1.198598561681726E-2</v>
      </c>
    </row>
    <row r="33" spans="19:32" x14ac:dyDescent="0.25">
      <c r="S33" s="115" t="s">
        <v>78</v>
      </c>
      <c r="T33" s="115"/>
      <c r="U33" s="116"/>
      <c r="V33" s="116">
        <v>145</v>
      </c>
      <c r="W33" s="116">
        <v>155</v>
      </c>
      <c r="X33" s="116">
        <v>152</v>
      </c>
      <c r="Y33" s="112">
        <v>151</v>
      </c>
      <c r="Z33" s="112">
        <v>156</v>
      </c>
      <c r="AB33" s="117">
        <f t="shared" si="2"/>
        <v>2.8766365480361423E-2</v>
      </c>
    </row>
    <row r="34" spans="19:32" x14ac:dyDescent="0.25">
      <c r="S34" s="118" t="s">
        <v>53</v>
      </c>
      <c r="T34" s="118"/>
      <c r="U34" s="119"/>
      <c r="V34" s="119">
        <v>5318</v>
      </c>
      <c r="W34" s="119">
        <v>5048</v>
      </c>
      <c r="X34" s="119">
        <v>5037</v>
      </c>
      <c r="Y34" s="120">
        <v>5098</v>
      </c>
      <c r="Z34" s="120">
        <v>5423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3023</v>
      </c>
      <c r="W37" s="112">
        <v>2864</v>
      </c>
      <c r="X37" s="112">
        <v>2934</v>
      </c>
      <c r="Y37" s="112">
        <v>2920</v>
      </c>
      <c r="Z37" s="112">
        <v>2939</v>
      </c>
      <c r="AB37" s="132">
        <f>Z37/Z40*100</f>
        <v>81.866295264623957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562</v>
      </c>
      <c r="W38" s="112">
        <v>561</v>
      </c>
      <c r="X38" s="112">
        <v>552</v>
      </c>
      <c r="Y38" s="112">
        <v>564</v>
      </c>
      <c r="Z38" s="112">
        <v>651</v>
      </c>
      <c r="AB38" s="132">
        <f>Z38/Z40*100</f>
        <v>18.133704735376043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3585</v>
      </c>
      <c r="W40" s="112">
        <v>3425</v>
      </c>
      <c r="X40" s="112">
        <v>3486</v>
      </c>
      <c r="Y40" s="112">
        <v>3484</v>
      </c>
      <c r="Z40" s="112">
        <v>3590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3</v>
      </c>
      <c r="X44" s="112">
        <v>5</v>
      </c>
      <c r="Y44" s="112">
        <v>8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65</v>
      </c>
      <c r="W45" s="112">
        <v>55</v>
      </c>
      <c r="X45" s="112">
        <v>56</v>
      </c>
      <c r="Y45" s="112">
        <v>65</v>
      </c>
      <c r="Z45" s="112">
        <v>79</v>
      </c>
    </row>
    <row r="46" spans="19:32" x14ac:dyDescent="0.25">
      <c r="S46" s="115" t="s">
        <v>38</v>
      </c>
      <c r="T46" s="115"/>
      <c r="U46" s="112"/>
      <c r="V46" s="112">
        <v>175</v>
      </c>
      <c r="W46" s="112">
        <v>177</v>
      </c>
      <c r="X46" s="112">
        <v>156</v>
      </c>
      <c r="Y46" s="112">
        <v>130</v>
      </c>
      <c r="Z46" s="112">
        <v>152</v>
      </c>
    </row>
    <row r="47" spans="19:32" x14ac:dyDescent="0.25">
      <c r="S47" s="115" t="s">
        <v>39</v>
      </c>
      <c r="T47" s="115"/>
      <c r="U47" s="112"/>
      <c r="V47" s="112">
        <v>199</v>
      </c>
      <c r="W47" s="112">
        <v>185</v>
      </c>
      <c r="X47" s="112">
        <v>166</v>
      </c>
      <c r="Y47" s="112">
        <v>181</v>
      </c>
      <c r="Z47" s="112">
        <v>185</v>
      </c>
    </row>
    <row r="48" spans="19:32" x14ac:dyDescent="0.25">
      <c r="S48" s="115" t="s">
        <v>40</v>
      </c>
      <c r="T48" s="115"/>
      <c r="U48" s="112"/>
      <c r="V48" s="112">
        <v>248</v>
      </c>
      <c r="W48" s="112">
        <v>213</v>
      </c>
      <c r="X48" s="112">
        <v>200</v>
      </c>
      <c r="Y48" s="112">
        <v>253</v>
      </c>
      <c r="Z48" s="112">
        <v>255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183</v>
      </c>
      <c r="W49" s="112">
        <v>175</v>
      </c>
      <c r="X49" s="112">
        <v>208</v>
      </c>
      <c r="Y49" s="112">
        <v>198</v>
      </c>
      <c r="Z49" s="112">
        <v>213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Towong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209</v>
      </c>
      <c r="W50" s="112">
        <v>177</v>
      </c>
      <c r="X50" s="112">
        <v>167</v>
      </c>
      <c r="Y50" s="112">
        <v>198</v>
      </c>
      <c r="Z50" s="112">
        <v>209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196</v>
      </c>
      <c r="W51" s="112">
        <v>182</v>
      </c>
      <c r="X51" s="112">
        <v>191</v>
      </c>
      <c r="Y51" s="112">
        <v>181</v>
      </c>
      <c r="Z51" s="112">
        <v>195</v>
      </c>
    </row>
    <row r="52" spans="1:26" ht="15" customHeight="1" x14ac:dyDescent="0.25">
      <c r="S52" s="115" t="s">
        <v>44</v>
      </c>
      <c r="T52" s="115"/>
      <c r="U52" s="112"/>
      <c r="V52" s="112">
        <v>252</v>
      </c>
      <c r="W52" s="112">
        <v>210</v>
      </c>
      <c r="X52" s="112">
        <v>209</v>
      </c>
      <c r="Y52" s="112">
        <v>205</v>
      </c>
      <c r="Z52" s="112">
        <v>189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324</v>
      </c>
      <c r="W53" s="112">
        <v>262</v>
      </c>
      <c r="X53" s="112">
        <v>268</v>
      </c>
      <c r="Y53" s="112">
        <v>267</v>
      </c>
      <c r="Z53" s="112">
        <v>262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336</v>
      </c>
      <c r="W54" s="112">
        <v>323</v>
      </c>
      <c r="X54" s="112">
        <v>298</v>
      </c>
      <c r="Y54" s="112">
        <v>287</v>
      </c>
      <c r="Z54" s="112">
        <v>301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293</v>
      </c>
      <c r="W55" s="112">
        <v>282</v>
      </c>
      <c r="X55" s="112">
        <v>284</v>
      </c>
      <c r="Y55" s="112">
        <v>268</v>
      </c>
      <c r="Z55" s="112">
        <v>294</v>
      </c>
    </row>
    <row r="56" spans="1:26" ht="15" customHeight="1" x14ac:dyDescent="0.25">
      <c r="S56" s="115" t="s">
        <v>48</v>
      </c>
      <c r="T56" s="115"/>
      <c r="U56" s="112"/>
      <c r="V56" s="112">
        <v>155</v>
      </c>
      <c r="W56" s="112">
        <v>176</v>
      </c>
      <c r="X56" s="112">
        <v>194</v>
      </c>
      <c r="Y56" s="112">
        <v>210</v>
      </c>
      <c r="Z56" s="112">
        <v>219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99</v>
      </c>
      <c r="W57" s="112">
        <v>103</v>
      </c>
      <c r="X57" s="112">
        <v>109</v>
      </c>
      <c r="Y57" s="112">
        <v>119</v>
      </c>
      <c r="Z57" s="112">
        <v>116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40</v>
      </c>
      <c r="W58" s="112">
        <v>49</v>
      </c>
      <c r="X58" s="112">
        <v>58</v>
      </c>
      <c r="Y58" s="112">
        <v>52</v>
      </c>
      <c r="Z58" s="112">
        <v>55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17</v>
      </c>
      <c r="W59" s="112">
        <v>12</v>
      </c>
      <c r="X59" s="112">
        <v>18</v>
      </c>
      <c r="Y59" s="112">
        <v>22</v>
      </c>
      <c r="Z59" s="112">
        <v>33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24</v>
      </c>
      <c r="W60" s="112">
        <v>13</v>
      </c>
      <c r="X60" s="112">
        <v>15</v>
      </c>
      <c r="Y60" s="112">
        <v>14</v>
      </c>
      <c r="Z60" s="112">
        <v>12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2822</v>
      </c>
      <c r="W61" s="112">
        <v>2607</v>
      </c>
      <c r="X61" s="112">
        <v>2597</v>
      </c>
      <c r="Y61" s="112">
        <v>2658</v>
      </c>
      <c r="Z61" s="112">
        <v>2769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0</v>
      </c>
      <c r="X63" s="112">
        <v>6</v>
      </c>
      <c r="Y63" s="112">
        <v>8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60</v>
      </c>
      <c r="W64" s="112">
        <v>53</v>
      </c>
      <c r="X64" s="112">
        <v>52</v>
      </c>
      <c r="Y64" s="112">
        <v>60</v>
      </c>
      <c r="Z64" s="112">
        <v>67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Towong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126</v>
      </c>
      <c r="W65" s="112">
        <v>148</v>
      </c>
      <c r="X65" s="112">
        <v>140</v>
      </c>
      <c r="Y65" s="112">
        <v>150</v>
      </c>
      <c r="Z65" s="112">
        <v>148</v>
      </c>
    </row>
    <row r="66" spans="1:26" x14ac:dyDescent="0.25">
      <c r="S66" s="115" t="s">
        <v>39</v>
      </c>
      <c r="T66" s="115"/>
      <c r="U66" s="112"/>
      <c r="V66" s="112">
        <v>159</v>
      </c>
      <c r="W66" s="112">
        <v>181</v>
      </c>
      <c r="X66" s="112">
        <v>174</v>
      </c>
      <c r="Y66" s="112">
        <v>178</v>
      </c>
      <c r="Z66" s="112">
        <v>197</v>
      </c>
    </row>
    <row r="67" spans="1:26" x14ac:dyDescent="0.25">
      <c r="S67" s="115" t="s">
        <v>40</v>
      </c>
      <c r="T67" s="115"/>
      <c r="U67" s="112"/>
      <c r="V67" s="112">
        <v>209</v>
      </c>
      <c r="W67" s="112">
        <v>169</v>
      </c>
      <c r="X67" s="112">
        <v>200</v>
      </c>
      <c r="Y67" s="112">
        <v>167</v>
      </c>
      <c r="Z67" s="112">
        <v>210</v>
      </c>
    </row>
    <row r="68" spans="1:26" x14ac:dyDescent="0.25">
      <c r="S68" s="115" t="s">
        <v>41</v>
      </c>
      <c r="T68" s="115"/>
      <c r="U68" s="112"/>
      <c r="V68" s="112">
        <v>206</v>
      </c>
      <c r="W68" s="112">
        <v>193</v>
      </c>
      <c r="X68" s="112">
        <v>197</v>
      </c>
      <c r="Y68" s="112">
        <v>186</v>
      </c>
      <c r="Z68" s="112">
        <v>189</v>
      </c>
    </row>
    <row r="69" spans="1:26" x14ac:dyDescent="0.25">
      <c r="S69" s="115" t="s">
        <v>42</v>
      </c>
      <c r="T69" s="115"/>
      <c r="U69" s="112"/>
      <c r="V69" s="112">
        <v>160</v>
      </c>
      <c r="W69" s="112">
        <v>196</v>
      </c>
      <c r="X69" s="112">
        <v>202</v>
      </c>
      <c r="Y69" s="112">
        <v>199</v>
      </c>
      <c r="Z69" s="112">
        <v>233</v>
      </c>
    </row>
    <row r="70" spans="1:26" x14ac:dyDescent="0.25">
      <c r="S70" s="115" t="s">
        <v>43</v>
      </c>
      <c r="T70" s="115"/>
      <c r="U70" s="112"/>
      <c r="V70" s="112">
        <v>211</v>
      </c>
      <c r="W70" s="112">
        <v>197</v>
      </c>
      <c r="X70" s="112">
        <v>179</v>
      </c>
      <c r="Y70" s="112">
        <v>197</v>
      </c>
      <c r="Z70" s="112">
        <v>218</v>
      </c>
    </row>
    <row r="71" spans="1:26" x14ac:dyDescent="0.25">
      <c r="S71" s="115" t="s">
        <v>44</v>
      </c>
      <c r="T71" s="115"/>
      <c r="U71" s="112"/>
      <c r="V71" s="112">
        <v>266</v>
      </c>
      <c r="W71" s="112">
        <v>247</v>
      </c>
      <c r="X71" s="112">
        <v>230</v>
      </c>
      <c r="Y71" s="112">
        <v>216</v>
      </c>
      <c r="Z71" s="112">
        <v>224</v>
      </c>
    </row>
    <row r="72" spans="1:26" x14ac:dyDescent="0.25">
      <c r="S72" s="115" t="s">
        <v>45</v>
      </c>
      <c r="T72" s="115"/>
      <c r="U72" s="112"/>
      <c r="V72" s="112">
        <v>302</v>
      </c>
      <c r="W72" s="112">
        <v>270</v>
      </c>
      <c r="X72" s="112">
        <v>235</v>
      </c>
      <c r="Y72" s="112">
        <v>242</v>
      </c>
      <c r="Z72" s="112">
        <v>278</v>
      </c>
    </row>
    <row r="73" spans="1:26" x14ac:dyDescent="0.25">
      <c r="S73" s="115" t="s">
        <v>46</v>
      </c>
      <c r="T73" s="115"/>
      <c r="U73" s="112"/>
      <c r="V73" s="112">
        <v>280</v>
      </c>
      <c r="W73" s="112">
        <v>291</v>
      </c>
      <c r="X73" s="112">
        <v>331</v>
      </c>
      <c r="Y73" s="112">
        <v>305</v>
      </c>
      <c r="Z73" s="112">
        <v>313</v>
      </c>
    </row>
    <row r="74" spans="1:26" x14ac:dyDescent="0.25">
      <c r="S74" s="115" t="s">
        <v>47</v>
      </c>
      <c r="T74" s="115"/>
      <c r="U74" s="112"/>
      <c r="V74" s="112">
        <v>252</v>
      </c>
      <c r="W74" s="112">
        <v>219</v>
      </c>
      <c r="X74" s="112">
        <v>210</v>
      </c>
      <c r="Y74" s="112">
        <v>248</v>
      </c>
      <c r="Z74" s="112">
        <v>276</v>
      </c>
    </row>
    <row r="75" spans="1:26" x14ac:dyDescent="0.25">
      <c r="S75" s="115" t="s">
        <v>48</v>
      </c>
      <c r="T75" s="115"/>
      <c r="U75" s="112"/>
      <c r="V75" s="112">
        <v>133</v>
      </c>
      <c r="W75" s="112">
        <v>151</v>
      </c>
      <c r="X75" s="112">
        <v>154</v>
      </c>
      <c r="Y75" s="112">
        <v>142</v>
      </c>
      <c r="Z75" s="112">
        <v>146</v>
      </c>
    </row>
    <row r="76" spans="1:26" x14ac:dyDescent="0.25">
      <c r="S76" s="115" t="s">
        <v>49</v>
      </c>
      <c r="T76" s="115"/>
      <c r="U76" s="112"/>
      <c r="V76" s="112">
        <v>67</v>
      </c>
      <c r="W76" s="112">
        <v>72</v>
      </c>
      <c r="X76" s="112">
        <v>63</v>
      </c>
      <c r="Y76" s="112">
        <v>74</v>
      </c>
      <c r="Z76" s="112">
        <v>84</v>
      </c>
    </row>
    <row r="77" spans="1:26" x14ac:dyDescent="0.25">
      <c r="S77" s="115" t="s">
        <v>50</v>
      </c>
      <c r="T77" s="115"/>
      <c r="U77" s="112"/>
      <c r="V77" s="112">
        <v>35</v>
      </c>
      <c r="W77" s="112">
        <v>35</v>
      </c>
      <c r="X77" s="112">
        <v>44</v>
      </c>
      <c r="Y77" s="112">
        <v>40</v>
      </c>
      <c r="Z77" s="112">
        <v>51</v>
      </c>
    </row>
    <row r="78" spans="1:26" x14ac:dyDescent="0.25">
      <c r="S78" s="115" t="s">
        <v>51</v>
      </c>
      <c r="T78" s="115"/>
      <c r="U78" s="112"/>
      <c r="V78" s="112">
        <v>21</v>
      </c>
      <c r="W78" s="112">
        <v>13</v>
      </c>
      <c r="X78" s="112">
        <v>9</v>
      </c>
      <c r="Y78" s="112">
        <v>13</v>
      </c>
      <c r="Z78" s="112">
        <v>12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9</v>
      </c>
      <c r="X79" s="112">
        <v>16</v>
      </c>
      <c r="Y79" s="112">
        <v>11</v>
      </c>
      <c r="Z79" s="112">
        <v>12</v>
      </c>
    </row>
    <row r="80" spans="1:26" x14ac:dyDescent="0.25">
      <c r="S80" s="118" t="s">
        <v>53</v>
      </c>
      <c r="T80" s="118"/>
      <c r="U80" s="112"/>
      <c r="V80" s="112">
        <v>2494</v>
      </c>
      <c r="W80" s="112">
        <v>2446</v>
      </c>
      <c r="X80" s="112">
        <v>2439</v>
      </c>
      <c r="Y80" s="112">
        <v>2436</v>
      </c>
      <c r="Z80" s="112">
        <v>2655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Towong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175</v>
      </c>
      <c r="W83" s="112">
        <v>182</v>
      </c>
      <c r="X83" s="112">
        <v>181</v>
      </c>
      <c r="Y83" s="112">
        <v>180</v>
      </c>
      <c r="Z83" s="112">
        <v>188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141</v>
      </c>
      <c r="W84" s="112">
        <v>132</v>
      </c>
      <c r="X84" s="112">
        <v>143</v>
      </c>
      <c r="Y84" s="112">
        <v>143</v>
      </c>
      <c r="Z84" s="112">
        <v>141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307</v>
      </c>
      <c r="W85" s="112">
        <v>293</v>
      </c>
      <c r="X85" s="112">
        <v>292</v>
      </c>
      <c r="Y85" s="112">
        <v>302</v>
      </c>
      <c r="Z85" s="112">
        <v>295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5,422</v>
      </c>
      <c r="D86" s="96">
        <f t="shared" ref="D86:D91" si="4">AD4</f>
        <v>6.355433503334651E-2</v>
      </c>
      <c r="E86" s="97">
        <f t="shared" ref="E86:E91" si="5">AD4</f>
        <v>6.355433503334651E-2</v>
      </c>
      <c r="F86" s="96">
        <f t="shared" ref="F86:F91" si="6">AF4</f>
        <v>1.9364542207181756E-2</v>
      </c>
      <c r="G86" s="97">
        <f t="shared" ref="G86:G91" si="7">AF4</f>
        <v>1.9364542207181756E-2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103</v>
      </c>
      <c r="W86" s="112">
        <v>95</v>
      </c>
      <c r="X86" s="112">
        <v>88</v>
      </c>
      <c r="Y86" s="112">
        <v>95</v>
      </c>
      <c r="Z86" s="112">
        <v>95</v>
      </c>
    </row>
    <row r="87" spans="1:30" ht="15" customHeight="1" x14ac:dyDescent="0.25">
      <c r="A87" s="98" t="s">
        <v>4</v>
      </c>
      <c r="B87" s="49"/>
      <c r="C87" s="57" t="str">
        <f t="shared" si="3"/>
        <v>2,770</v>
      </c>
      <c r="D87" s="96">
        <f t="shared" si="4"/>
        <v>4.2136945071482357E-2</v>
      </c>
      <c r="E87" s="97">
        <f t="shared" si="5"/>
        <v>4.2136945071482357E-2</v>
      </c>
      <c r="F87" s="96">
        <f t="shared" si="6"/>
        <v>-1.8774353524619203E-2</v>
      </c>
      <c r="G87" s="97">
        <f t="shared" si="7"/>
        <v>-1.8774353524619203E-2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52</v>
      </c>
      <c r="W87" s="112">
        <v>42</v>
      </c>
      <c r="X87" s="112">
        <v>35</v>
      </c>
      <c r="Y87" s="112">
        <v>34</v>
      </c>
      <c r="Z87" s="112">
        <v>33</v>
      </c>
    </row>
    <row r="88" spans="1:30" ht="15" customHeight="1" x14ac:dyDescent="0.25">
      <c r="A88" s="98" t="s">
        <v>5</v>
      </c>
      <c r="B88" s="49"/>
      <c r="C88" s="57" t="str">
        <f t="shared" si="3"/>
        <v>2,653</v>
      </c>
      <c r="D88" s="96">
        <f t="shared" si="4"/>
        <v>8.9080459770114917E-2</v>
      </c>
      <c r="E88" s="97">
        <f t="shared" si="5"/>
        <v>8.9080459770114917E-2</v>
      </c>
      <c r="F88" s="96">
        <f t="shared" si="6"/>
        <v>6.1199999999999921E-2</v>
      </c>
      <c r="G88" s="97">
        <f t="shared" si="7"/>
        <v>6.1199999999999921E-2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67</v>
      </c>
      <c r="W88" s="112">
        <v>68</v>
      </c>
      <c r="X88" s="112">
        <v>58</v>
      </c>
      <c r="Y88" s="112">
        <v>55</v>
      </c>
      <c r="Z88" s="112">
        <v>61</v>
      </c>
    </row>
    <row r="89" spans="1:30" ht="15" customHeight="1" x14ac:dyDescent="0.25">
      <c r="A89" s="49" t="s">
        <v>6</v>
      </c>
      <c r="B89" s="49"/>
      <c r="C89" s="57" t="str">
        <f t="shared" si="3"/>
        <v>3,592</v>
      </c>
      <c r="D89" s="96">
        <f t="shared" si="4"/>
        <v>3.0998851894374235E-2</v>
      </c>
      <c r="E89" s="97">
        <f t="shared" si="5"/>
        <v>3.0998851894374235E-2</v>
      </c>
      <c r="F89" s="96">
        <f t="shared" si="6"/>
        <v>1.3939224979091502E-3</v>
      </c>
      <c r="G89" s="97">
        <f t="shared" si="7"/>
        <v>1.3939224979091502E-3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186</v>
      </c>
      <c r="W89" s="112">
        <v>186</v>
      </c>
      <c r="X89" s="112">
        <v>190</v>
      </c>
      <c r="Y89" s="112">
        <v>190</v>
      </c>
      <c r="Z89" s="112">
        <v>194</v>
      </c>
    </row>
    <row r="90" spans="1:30" ht="15" customHeight="1" x14ac:dyDescent="0.25">
      <c r="A90" s="49" t="s">
        <v>96</v>
      </c>
      <c r="B90" s="49"/>
      <c r="C90" s="57" t="str">
        <f t="shared" si="3"/>
        <v>$38,311</v>
      </c>
      <c r="D90" s="96">
        <f t="shared" si="4"/>
        <v>-1.4753114787909971E-2</v>
      </c>
      <c r="E90" s="97">
        <f t="shared" si="5"/>
        <v>-1.4753114787909971E-2</v>
      </c>
      <c r="F90" s="96">
        <f t="shared" si="6"/>
        <v>0.12441300774829767</v>
      </c>
      <c r="G90" s="97">
        <f t="shared" si="7"/>
        <v>0.12441300774829767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274</v>
      </c>
      <c r="W90" s="112">
        <v>261</v>
      </c>
      <c r="X90" s="112">
        <v>260</v>
      </c>
      <c r="Y90" s="112">
        <v>272</v>
      </c>
      <c r="Z90" s="112">
        <v>299</v>
      </c>
    </row>
    <row r="91" spans="1:30" ht="15" customHeight="1" x14ac:dyDescent="0.25">
      <c r="A91" s="49" t="s">
        <v>7</v>
      </c>
      <c r="B91" s="49"/>
      <c r="C91" s="57" t="str">
        <f t="shared" si="3"/>
        <v>$196.4 mil</v>
      </c>
      <c r="D91" s="96">
        <f t="shared" si="4"/>
        <v>0.11168265710362357</v>
      </c>
      <c r="E91" s="97">
        <f t="shared" si="5"/>
        <v>0.11168265710362357</v>
      </c>
      <c r="F91" s="96">
        <f t="shared" si="6"/>
        <v>0.2325543847225513</v>
      </c>
      <c r="G91" s="97">
        <f t="shared" si="7"/>
        <v>0.2325543847225513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1919</v>
      </c>
      <c r="W91" s="112">
        <v>1824</v>
      </c>
      <c r="X91" s="112">
        <v>1855</v>
      </c>
      <c r="Y91" s="112">
        <v>1857</v>
      </c>
      <c r="Z91" s="112">
        <v>1910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124</v>
      </c>
      <c r="W93" s="112">
        <v>123</v>
      </c>
      <c r="X93" s="112">
        <v>113</v>
      </c>
      <c r="Y93" s="112">
        <v>97</v>
      </c>
      <c r="Z93" s="112">
        <v>108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296</v>
      </c>
      <c r="W94" s="112">
        <v>310</v>
      </c>
      <c r="X94" s="112">
        <v>329</v>
      </c>
      <c r="Y94" s="112">
        <v>329</v>
      </c>
      <c r="Z94" s="112">
        <v>351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55</v>
      </c>
      <c r="W95" s="112">
        <v>55</v>
      </c>
      <c r="X95" s="112">
        <v>54</v>
      </c>
      <c r="Y95" s="112">
        <v>62</v>
      </c>
      <c r="Z95" s="112">
        <v>57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218</v>
      </c>
      <c r="W96" s="112">
        <v>219</v>
      </c>
      <c r="X96" s="112">
        <v>214</v>
      </c>
      <c r="Y96" s="112">
        <v>209</v>
      </c>
      <c r="Z96" s="112">
        <v>239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252</v>
      </c>
      <c r="W97" s="112">
        <v>244</v>
      </c>
      <c r="X97" s="112">
        <v>245</v>
      </c>
      <c r="Y97" s="112">
        <v>254</v>
      </c>
      <c r="Z97" s="112">
        <v>253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112</v>
      </c>
      <c r="W98" s="112">
        <v>115</v>
      </c>
      <c r="X98" s="112">
        <v>120</v>
      </c>
      <c r="Y98" s="112">
        <v>123</v>
      </c>
      <c r="Z98" s="112">
        <v>132</v>
      </c>
    </row>
    <row r="99" spans="1:32" ht="15" customHeight="1" x14ac:dyDescent="0.25">
      <c r="S99" s="115" t="s">
        <v>197</v>
      </c>
      <c r="T99" s="115"/>
      <c r="U99" s="112"/>
      <c r="V99" s="112">
        <v>12</v>
      </c>
      <c r="W99" s="112">
        <v>15</v>
      </c>
      <c r="X99" s="112">
        <v>10</v>
      </c>
      <c r="Y99" s="112">
        <v>10</v>
      </c>
      <c r="Z99" s="112">
        <v>10</v>
      </c>
    </row>
    <row r="100" spans="1:32" ht="15" customHeight="1" x14ac:dyDescent="0.25">
      <c r="S100" s="115" t="s">
        <v>58</v>
      </c>
      <c r="T100" s="115"/>
      <c r="U100" s="112"/>
      <c r="V100" s="112">
        <v>130</v>
      </c>
      <c r="W100" s="112">
        <v>131</v>
      </c>
      <c r="X100" s="112">
        <v>136</v>
      </c>
      <c r="Y100" s="112">
        <v>122</v>
      </c>
      <c r="Z100" s="112">
        <v>128</v>
      </c>
    </row>
    <row r="101" spans="1:32" x14ac:dyDescent="0.25">
      <c r="A101" s="18"/>
      <c r="S101" s="118" t="s">
        <v>53</v>
      </c>
      <c r="T101" s="118"/>
      <c r="U101" s="112"/>
      <c r="V101" s="112">
        <v>1667</v>
      </c>
      <c r="W101" s="112">
        <v>1598</v>
      </c>
      <c r="X101" s="112">
        <v>1630</v>
      </c>
      <c r="Y101" s="112">
        <v>1629</v>
      </c>
      <c r="Z101" s="112">
        <v>1685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3011</v>
      </c>
      <c r="W104" s="112">
        <v>2962</v>
      </c>
      <c r="X104" s="112">
        <v>3113</v>
      </c>
      <c r="Y104" s="112">
        <v>3059</v>
      </c>
      <c r="Z104" s="112">
        <v>3252</v>
      </c>
      <c r="AB104" s="109" t="str">
        <f>TEXT(Z104,"###,###")</f>
        <v>3,252</v>
      </c>
      <c r="AD104" s="130">
        <f>Z104/($Z$4)*100</f>
        <v>59.977867945407603</v>
      </c>
      <c r="AF104" s="109"/>
    </row>
    <row r="105" spans="1:32" x14ac:dyDescent="0.25">
      <c r="S105" s="115" t="s">
        <v>17</v>
      </c>
      <c r="T105" s="115"/>
      <c r="U105" s="112"/>
      <c r="V105" s="112">
        <v>1078</v>
      </c>
      <c r="W105" s="112">
        <v>1112</v>
      </c>
      <c r="X105" s="112">
        <v>1034</v>
      </c>
      <c r="Y105" s="112">
        <v>1114</v>
      </c>
      <c r="Z105" s="112">
        <v>1217</v>
      </c>
      <c r="AB105" s="109" t="str">
        <f>TEXT(Z105,"###,###")</f>
        <v>1,217</v>
      </c>
      <c r="AD105" s="130">
        <f>Z105/($Z$4)*100</f>
        <v>22.445592032460347</v>
      </c>
      <c r="AF105" s="109"/>
    </row>
    <row r="106" spans="1:32" x14ac:dyDescent="0.25">
      <c r="S106" s="118" t="s">
        <v>53</v>
      </c>
      <c r="T106" s="118"/>
      <c r="U106" s="120"/>
      <c r="V106" s="120">
        <v>4089</v>
      </c>
      <c r="W106" s="120">
        <v>4074</v>
      </c>
      <c r="X106" s="120">
        <v>4147</v>
      </c>
      <c r="Y106" s="120">
        <v>4173</v>
      </c>
      <c r="Z106" s="120">
        <v>4469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1097</v>
      </c>
      <c r="W108" s="112">
        <v>1013</v>
      </c>
      <c r="X108" s="112">
        <v>960</v>
      </c>
      <c r="Y108" s="112">
        <v>923</v>
      </c>
      <c r="Z108" s="112">
        <v>1014</v>
      </c>
      <c r="AB108" s="109" t="str">
        <f>TEXT(Z108,"###,###")</f>
        <v>1,014</v>
      </c>
      <c r="AD108" s="130">
        <f>Z108/($Z$4)*100</f>
        <v>18.701586130579123</v>
      </c>
      <c r="AF108" s="109"/>
    </row>
    <row r="109" spans="1:32" x14ac:dyDescent="0.25">
      <c r="S109" s="115" t="s">
        <v>20</v>
      </c>
      <c r="T109" s="115"/>
      <c r="U109" s="112"/>
      <c r="V109" s="112">
        <v>870</v>
      </c>
      <c r="W109" s="112">
        <v>755</v>
      </c>
      <c r="X109" s="112">
        <v>866</v>
      </c>
      <c r="Y109" s="112">
        <v>926</v>
      </c>
      <c r="Z109" s="112">
        <v>913</v>
      </c>
      <c r="AB109" s="109" t="str">
        <f>TEXT(Z109,"###,###")</f>
        <v>913</v>
      </c>
      <c r="AD109" s="130">
        <f>Z109/($Z$4)*100</f>
        <v>16.838804869052009</v>
      </c>
      <c r="AF109" s="109"/>
    </row>
    <row r="110" spans="1:32" x14ac:dyDescent="0.25">
      <c r="S110" s="115" t="s">
        <v>21</v>
      </c>
      <c r="T110" s="115"/>
      <c r="U110" s="112"/>
      <c r="V110" s="112">
        <v>1077</v>
      </c>
      <c r="W110" s="112">
        <v>1114</v>
      </c>
      <c r="X110" s="112">
        <v>1128</v>
      </c>
      <c r="Y110" s="112">
        <v>1184</v>
      </c>
      <c r="Z110" s="112">
        <v>1219</v>
      </c>
      <c r="AB110" s="109" t="str">
        <f>TEXT(Z110,"###,###")</f>
        <v>1,219</v>
      </c>
      <c r="AD110" s="130">
        <f>Z110/($Z$4)*100</f>
        <v>22.482478790114349</v>
      </c>
      <c r="AF110" s="109"/>
    </row>
    <row r="111" spans="1:32" x14ac:dyDescent="0.25">
      <c r="S111" s="115" t="s">
        <v>22</v>
      </c>
      <c r="T111" s="115"/>
      <c r="U111" s="112"/>
      <c r="V111" s="112">
        <v>1207</v>
      </c>
      <c r="W111" s="112">
        <v>1179</v>
      </c>
      <c r="X111" s="112">
        <v>1058</v>
      </c>
      <c r="Y111" s="112">
        <v>1140</v>
      </c>
      <c r="Z111" s="112">
        <v>1316</v>
      </c>
      <c r="AB111" s="109" t="str">
        <f>TEXT(Z111,"###,###")</f>
        <v>1,316</v>
      </c>
      <c r="AD111" s="130">
        <f>Z111/($Z$4)*100</f>
        <v>24.271486536333455</v>
      </c>
      <c r="AF111" s="109"/>
    </row>
    <row r="112" spans="1:32" x14ac:dyDescent="0.25">
      <c r="S112" s="118" t="s">
        <v>53</v>
      </c>
      <c r="T112" s="118"/>
      <c r="U112" s="112"/>
      <c r="V112" s="112">
        <v>5317</v>
      </c>
      <c r="W112" s="112">
        <v>5052</v>
      </c>
      <c r="X112" s="112">
        <v>5036</v>
      </c>
      <c r="Y112" s="112">
        <v>5098</v>
      </c>
      <c r="Z112" s="112">
        <v>5419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46.96</v>
      </c>
      <c r="W118" s="131">
        <v>46.98</v>
      </c>
      <c r="X118" s="131">
        <v>47.21</v>
      </c>
      <c r="Y118" s="131">
        <v>47.18</v>
      </c>
      <c r="Z118" s="131">
        <v>47.03</v>
      </c>
      <c r="AB118" s="109" t="str">
        <f>TEXT(Z118,"##.0")</f>
        <v>47.0</v>
      </c>
    </row>
    <row r="120" spans="19:32" x14ac:dyDescent="0.25">
      <c r="S120" s="101" t="s">
        <v>98</v>
      </c>
      <c r="T120" s="112"/>
      <c r="U120" s="112"/>
      <c r="V120" s="112">
        <v>2276</v>
      </c>
      <c r="W120" s="112">
        <v>2239</v>
      </c>
      <c r="X120" s="112">
        <v>2244</v>
      </c>
      <c r="Y120" s="112">
        <v>2300</v>
      </c>
      <c r="Z120" s="112">
        <v>2365</v>
      </c>
      <c r="AB120" s="109" t="str">
        <f>TEXT(Z120,"###,###")</f>
        <v>2,365</v>
      </c>
    </row>
    <row r="121" spans="19:32" x14ac:dyDescent="0.25">
      <c r="S121" s="101" t="s">
        <v>99</v>
      </c>
      <c r="T121" s="112"/>
      <c r="U121" s="112"/>
      <c r="V121" s="112">
        <v>760</v>
      </c>
      <c r="W121" s="112">
        <v>684</v>
      </c>
      <c r="X121" s="112">
        <v>722</v>
      </c>
      <c r="Y121" s="112">
        <v>687</v>
      </c>
      <c r="Z121" s="112">
        <v>689</v>
      </c>
      <c r="AB121" s="109" t="str">
        <f>TEXT(Z121,"###,###")</f>
        <v>689</v>
      </c>
    </row>
    <row r="122" spans="19:32" x14ac:dyDescent="0.25">
      <c r="S122" s="101" t="s">
        <v>100</v>
      </c>
      <c r="T122" s="112"/>
      <c r="U122" s="112"/>
      <c r="V122" s="112">
        <v>548</v>
      </c>
      <c r="W122" s="112">
        <v>496</v>
      </c>
      <c r="X122" s="112">
        <v>522</v>
      </c>
      <c r="Y122" s="112">
        <v>503</v>
      </c>
      <c r="Z122" s="112">
        <v>538</v>
      </c>
      <c r="AB122" s="109" t="str">
        <f>TEXT(Z122,"###,###")</f>
        <v>538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2824</v>
      </c>
      <c r="W124" s="112">
        <v>2735</v>
      </c>
      <c r="X124" s="112">
        <v>2766</v>
      </c>
      <c r="Y124" s="112">
        <v>2803</v>
      </c>
      <c r="Z124" s="112">
        <v>2903</v>
      </c>
      <c r="AB124" s="109" t="str">
        <f>TEXT(Z124,"###,###")</f>
        <v>2,903</v>
      </c>
      <c r="AD124" s="127">
        <f>Z124/$Z$7*100</f>
        <v>80.818485523385291</v>
      </c>
    </row>
    <row r="125" spans="19:32" x14ac:dyDescent="0.25">
      <c r="S125" s="101" t="s">
        <v>102</v>
      </c>
      <c r="T125" s="112"/>
      <c r="U125" s="112"/>
      <c r="V125" s="112">
        <v>1308</v>
      </c>
      <c r="W125" s="112">
        <v>1180</v>
      </c>
      <c r="X125" s="112">
        <v>1244</v>
      </c>
      <c r="Y125" s="112">
        <v>1190</v>
      </c>
      <c r="Z125" s="112">
        <v>1227</v>
      </c>
      <c r="AB125" s="109" t="str">
        <f>TEXT(Z125,"###,###")</f>
        <v>1,227</v>
      </c>
      <c r="AD125" s="127">
        <f>Z125/$Z$7*100</f>
        <v>34.159242761692646</v>
      </c>
    </row>
    <row r="127" spans="19:32" x14ac:dyDescent="0.25">
      <c r="S127" s="101" t="s">
        <v>103</v>
      </c>
      <c r="T127" s="112"/>
      <c r="U127" s="112"/>
      <c r="V127" s="112">
        <v>1915</v>
      </c>
      <c r="W127" s="112">
        <v>1823</v>
      </c>
      <c r="X127" s="112">
        <v>1855</v>
      </c>
      <c r="Y127" s="112">
        <v>1854</v>
      </c>
      <c r="Z127" s="112">
        <v>1909</v>
      </c>
      <c r="AB127" s="109" t="str">
        <f>TEXT(Z127,"###,###")</f>
        <v>1,909</v>
      </c>
      <c r="AD127" s="127">
        <f>Z127/$Z$7*100</f>
        <v>53.145879732739424</v>
      </c>
    </row>
    <row r="128" spans="19:32" x14ac:dyDescent="0.25">
      <c r="S128" s="101" t="s">
        <v>104</v>
      </c>
      <c r="T128" s="112"/>
      <c r="U128" s="112"/>
      <c r="V128" s="112">
        <v>1668</v>
      </c>
      <c r="W128" s="112">
        <v>1598</v>
      </c>
      <c r="X128" s="112">
        <v>1634</v>
      </c>
      <c r="Y128" s="112">
        <v>1629</v>
      </c>
      <c r="Z128" s="112">
        <v>1679</v>
      </c>
      <c r="AB128" s="109" t="str">
        <f>TEXT(Z128,"###,###")</f>
        <v>1,679</v>
      </c>
      <c r="AD128" s="127">
        <f>Z128/$Z$7*100</f>
        <v>46.742761692650333</v>
      </c>
    </row>
    <row r="130" spans="19:20" x14ac:dyDescent="0.25">
      <c r="S130" s="101" t="s">
        <v>280</v>
      </c>
      <c r="T130" s="127">
        <v>65.840757238307347</v>
      </c>
    </row>
    <row r="131" spans="19:20" x14ac:dyDescent="0.25">
      <c r="S131" s="101" t="s">
        <v>281</v>
      </c>
      <c r="T131" s="127">
        <v>19.181514476614701</v>
      </c>
    </row>
    <row r="132" spans="19:20" x14ac:dyDescent="0.25">
      <c r="S132" s="101" t="s">
        <v>282</v>
      </c>
      <c r="T132" s="127">
        <v>14.977728285077951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4397BD-E951-462A-9331-CAAF7FE477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2A0C61-1473-4454-B7F5-D46A5AA6B9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818B0B6-2458-4053-A8AB-A14B3A0F29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5EE53D1-21B5-4D6B-B05D-20699D40A9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DE40E-797A-4618-8733-63B6711BD8BF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208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208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 Baw Baw,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39350</v>
      </c>
      <c r="W4" s="108">
        <v>41121</v>
      </c>
      <c r="X4" s="108">
        <v>42209</v>
      </c>
      <c r="Y4" s="108">
        <v>44456</v>
      </c>
      <c r="Z4" s="108">
        <v>49185</v>
      </c>
      <c r="AB4" s="109" t="str">
        <f>TEXT(Z4,"###,###")</f>
        <v>49,185</v>
      </c>
      <c r="AD4" s="110">
        <f>Z4/Y4-1</f>
        <v>0.10637484254093943</v>
      </c>
      <c r="AF4" s="110">
        <f>Z4/V4-1</f>
        <v>0.24993646759847521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20209</v>
      </c>
      <c r="W5" s="108">
        <v>20555</v>
      </c>
      <c r="X5" s="108">
        <v>21179</v>
      </c>
      <c r="Y5" s="108">
        <v>21972</v>
      </c>
      <c r="Z5" s="108">
        <v>24049</v>
      </c>
      <c r="AB5" s="109" t="str">
        <f>TEXT(Z5,"###,###")</f>
        <v>24,049</v>
      </c>
      <c r="AD5" s="110">
        <f t="shared" ref="AD5:AD9" si="0">Z5/Y5-1</f>
        <v>9.4529401055889251E-2</v>
      </c>
      <c r="AF5" s="110">
        <f t="shared" ref="AF5:AF9" si="1">Z5/V5-1</f>
        <v>0.19001435004206058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19138</v>
      </c>
      <c r="W6" s="108">
        <v>20565</v>
      </c>
      <c r="X6" s="108">
        <v>21031</v>
      </c>
      <c r="Y6" s="108">
        <v>22461</v>
      </c>
      <c r="Z6" s="108">
        <v>25115</v>
      </c>
      <c r="AB6" s="109" t="str">
        <f>TEXT(Z6,"###,###")</f>
        <v>25,115</v>
      </c>
      <c r="AD6" s="110">
        <f t="shared" si="0"/>
        <v>0.11816036685810971</v>
      </c>
      <c r="AF6" s="110">
        <f t="shared" si="1"/>
        <v>0.31231058626815766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28126</v>
      </c>
      <c r="W7" s="108">
        <v>28923</v>
      </c>
      <c r="X7" s="108">
        <v>30335</v>
      </c>
      <c r="Y7" s="108">
        <v>31411</v>
      </c>
      <c r="Z7" s="108">
        <v>33089</v>
      </c>
      <c r="AB7" s="109" t="str">
        <f>TEXT(Z7,"###,###")</f>
        <v>33,089</v>
      </c>
      <c r="AD7" s="110">
        <f t="shared" si="0"/>
        <v>5.342077616121732E-2</v>
      </c>
      <c r="AF7" s="110">
        <f t="shared" si="1"/>
        <v>0.17645594823295174</v>
      </c>
    </row>
    <row r="8" spans="1:32" ht="17.25" customHeight="1" x14ac:dyDescent="0.25">
      <c r="A8" s="64" t="s">
        <v>12</v>
      </c>
      <c r="B8" s="65"/>
      <c r="C8" s="29"/>
      <c r="D8" s="66" t="str">
        <f>AB4</f>
        <v>49,185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33,089</v>
      </c>
      <c r="P8" s="67"/>
      <c r="S8" s="107" t="s">
        <v>83</v>
      </c>
      <c r="T8" s="108"/>
      <c r="U8" s="108"/>
      <c r="V8" s="108">
        <v>41672.93</v>
      </c>
      <c r="W8" s="108">
        <v>41635</v>
      </c>
      <c r="X8" s="108">
        <v>42932.01</v>
      </c>
      <c r="Y8" s="108">
        <v>45708.93</v>
      </c>
      <c r="Z8" s="108">
        <v>45930</v>
      </c>
      <c r="AB8" s="109" t="str">
        <f>TEXT(Z8,"$###,###")</f>
        <v>$45,930</v>
      </c>
      <c r="AD8" s="110">
        <f t="shared" si="0"/>
        <v>4.8364728730250217E-3</v>
      </c>
      <c r="AF8" s="110">
        <f t="shared" si="1"/>
        <v>0.10215432416199199</v>
      </c>
    </row>
    <row r="9" spans="1:32" x14ac:dyDescent="0.25">
      <c r="A9" s="30" t="s">
        <v>14</v>
      </c>
      <c r="B9" s="71"/>
      <c r="C9" s="72"/>
      <c r="D9" s="73">
        <f>AD104</f>
        <v>74.398698790281586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50.717761189519173</v>
      </c>
      <c r="P9" s="74" t="s">
        <v>84</v>
      </c>
      <c r="S9" s="107" t="s">
        <v>7</v>
      </c>
      <c r="T9" s="108"/>
      <c r="U9" s="108"/>
      <c r="V9" s="108">
        <v>1448683890</v>
      </c>
      <c r="W9" s="108">
        <v>1538499453</v>
      </c>
      <c r="X9" s="108">
        <v>1679684840</v>
      </c>
      <c r="Y9" s="108">
        <v>1827611900</v>
      </c>
      <c r="Z9" s="108">
        <v>1988013385</v>
      </c>
      <c r="AB9" s="109" t="str">
        <f>TEXT(Z9/1000000,"$#,###.0")&amp;" mil"</f>
        <v>$1,988.0 mil</v>
      </c>
      <c r="AD9" s="110">
        <f t="shared" si="0"/>
        <v>8.7765616430928173E-2</v>
      </c>
      <c r="AF9" s="110">
        <f t="shared" si="1"/>
        <v>0.37228928872812972</v>
      </c>
    </row>
    <row r="10" spans="1:32" x14ac:dyDescent="0.25">
      <c r="A10" s="30" t="s">
        <v>17</v>
      </c>
      <c r="B10" s="71"/>
      <c r="C10" s="72"/>
      <c r="D10" s="73">
        <f>AD105</f>
        <v>16.629053573243873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49.209707153434678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80.050772159932308</v>
      </c>
      <c r="P11" s="74" t="s">
        <v>84</v>
      </c>
      <c r="S11" s="107" t="s">
        <v>29</v>
      </c>
      <c r="T11" s="112"/>
      <c r="U11" s="112"/>
      <c r="V11" s="112">
        <v>33251</v>
      </c>
      <c r="W11" s="112">
        <v>35174</v>
      </c>
      <c r="X11" s="112">
        <v>36069</v>
      </c>
      <c r="Y11" s="112">
        <v>38111</v>
      </c>
      <c r="Z11" s="112">
        <v>42583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10.263229472029979</v>
      </c>
      <c r="P12" s="74" t="s">
        <v>84</v>
      </c>
      <c r="S12" s="107" t="s">
        <v>30</v>
      </c>
      <c r="T12" s="112"/>
      <c r="U12" s="112"/>
      <c r="V12" s="112">
        <v>6098</v>
      </c>
      <c r="W12" s="112">
        <v>5951</v>
      </c>
      <c r="X12" s="112">
        <v>6136</v>
      </c>
      <c r="Y12" s="112">
        <v>6345</v>
      </c>
      <c r="Z12" s="112">
        <v>6604</v>
      </c>
    </row>
    <row r="13" spans="1:32" ht="15" customHeight="1" x14ac:dyDescent="0.25">
      <c r="A13" s="30" t="s">
        <v>19</v>
      </c>
      <c r="B13" s="72"/>
      <c r="C13" s="72"/>
      <c r="D13" s="73">
        <f>AD108</f>
        <v>16.399308732337094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9.6859983680377173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17.456541628545288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42.4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21.661075531157874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17.782882011605416</v>
      </c>
      <c r="P15" s="74" t="s">
        <v>84</v>
      </c>
      <c r="S15" s="115" t="s">
        <v>60</v>
      </c>
      <c r="T15" s="115"/>
      <c r="U15" s="116"/>
      <c r="V15" s="116">
        <v>2185</v>
      </c>
      <c r="W15" s="116">
        <v>2306</v>
      </c>
      <c r="X15" s="116">
        <v>2381</v>
      </c>
      <c r="Y15" s="112">
        <v>2471</v>
      </c>
      <c r="Z15" s="112">
        <v>2585</v>
      </c>
      <c r="AB15" s="117">
        <f t="shared" ref="AB15:AB34" si="2">IF(Z15="np",0,Z15/$Z$34)</f>
        <v>5.2560948333706108E-2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35.520992172410288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82.217117988394577</v>
      </c>
      <c r="P16" s="37" t="s">
        <v>84</v>
      </c>
      <c r="S16" s="115" t="s">
        <v>61</v>
      </c>
      <c r="T16" s="115"/>
      <c r="U16" s="116"/>
      <c r="V16" s="116">
        <v>215</v>
      </c>
      <c r="W16" s="116">
        <v>229</v>
      </c>
      <c r="X16" s="116">
        <v>292</v>
      </c>
      <c r="Y16" s="112">
        <v>281</v>
      </c>
      <c r="Z16" s="112">
        <v>294</v>
      </c>
      <c r="AB16" s="117">
        <f t="shared" si="2"/>
        <v>5.9779183017832091E-3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2555</v>
      </c>
      <c r="W17" s="116">
        <v>2505</v>
      </c>
      <c r="X17" s="116">
        <v>2638</v>
      </c>
      <c r="Y17" s="112">
        <v>2779</v>
      </c>
      <c r="Z17" s="112">
        <v>2889</v>
      </c>
      <c r="AB17" s="117">
        <f t="shared" si="2"/>
        <v>5.8742197189971736E-2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437</v>
      </c>
      <c r="W18" s="116">
        <v>445</v>
      </c>
      <c r="X18" s="116">
        <v>434</v>
      </c>
      <c r="Y18" s="112">
        <v>493</v>
      </c>
      <c r="Z18" s="112">
        <v>479</v>
      </c>
      <c r="AB18" s="117">
        <f t="shared" si="2"/>
        <v>9.7395335597080177E-3</v>
      </c>
    </row>
    <row r="19" spans="1:28" x14ac:dyDescent="0.25">
      <c r="A19" s="63" t="str">
        <f>$S$1&amp;" ("&amp;$V$2&amp;" to "&amp;$Z$2&amp;")"</f>
        <v>Baw Baw (2017-18 to 2021-22)</v>
      </c>
      <c r="B19" s="63"/>
      <c r="C19" s="63"/>
      <c r="D19" s="63"/>
      <c r="E19" s="63"/>
      <c r="F19" s="63"/>
      <c r="G19" s="63" t="str">
        <f>$S$1&amp;" ("&amp;$V$2&amp;" to "&amp;$Z$2&amp;")"</f>
        <v>Baw Baw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3789</v>
      </c>
      <c r="W19" s="116">
        <v>3945</v>
      </c>
      <c r="X19" s="116">
        <v>4161</v>
      </c>
      <c r="Y19" s="112">
        <v>4518</v>
      </c>
      <c r="Z19" s="112">
        <v>4974</v>
      </c>
      <c r="AB19" s="117">
        <f t="shared" si="2"/>
        <v>0.10113661779955674</v>
      </c>
    </row>
    <row r="20" spans="1:28" x14ac:dyDescent="0.25">
      <c r="S20" s="115" t="s">
        <v>65</v>
      </c>
      <c r="T20" s="115"/>
      <c r="U20" s="116"/>
      <c r="V20" s="116">
        <v>1352</v>
      </c>
      <c r="W20" s="116">
        <v>1500</v>
      </c>
      <c r="X20" s="116">
        <v>1442</v>
      </c>
      <c r="Y20" s="112">
        <v>1457</v>
      </c>
      <c r="Z20" s="112">
        <v>1606</v>
      </c>
      <c r="AB20" s="117">
        <f t="shared" si="2"/>
        <v>3.2654887049876985E-2</v>
      </c>
    </row>
    <row r="21" spans="1:28" x14ac:dyDescent="0.25">
      <c r="S21" s="115" t="s">
        <v>66</v>
      </c>
      <c r="T21" s="115"/>
      <c r="U21" s="116"/>
      <c r="V21" s="116">
        <v>2955</v>
      </c>
      <c r="W21" s="116">
        <v>3010</v>
      </c>
      <c r="X21" s="116">
        <v>3406</v>
      </c>
      <c r="Y21" s="112">
        <v>3826</v>
      </c>
      <c r="Z21" s="112">
        <v>4302</v>
      </c>
      <c r="AB21" s="117">
        <f t="shared" si="2"/>
        <v>8.7472804538337973E-2</v>
      </c>
    </row>
    <row r="22" spans="1:28" x14ac:dyDescent="0.25">
      <c r="S22" s="115" t="s">
        <v>67</v>
      </c>
      <c r="T22" s="115"/>
      <c r="U22" s="116"/>
      <c r="V22" s="116">
        <v>2258</v>
      </c>
      <c r="W22" s="116">
        <v>2395</v>
      </c>
      <c r="X22" s="116">
        <v>2488</v>
      </c>
      <c r="Y22" s="112">
        <v>2690</v>
      </c>
      <c r="Z22" s="112">
        <v>3180</v>
      </c>
      <c r="AB22" s="117">
        <f t="shared" si="2"/>
        <v>6.4659116325410215E-2</v>
      </c>
    </row>
    <row r="23" spans="1:28" x14ac:dyDescent="0.25">
      <c r="S23" s="115" t="s">
        <v>68</v>
      </c>
      <c r="T23" s="115"/>
      <c r="U23" s="116"/>
      <c r="V23" s="116">
        <v>1416</v>
      </c>
      <c r="W23" s="116">
        <v>1304</v>
      </c>
      <c r="X23" s="116">
        <v>1236</v>
      </c>
      <c r="Y23" s="112">
        <v>1293</v>
      </c>
      <c r="Z23" s="112">
        <v>1434</v>
      </c>
      <c r="AB23" s="117">
        <f t="shared" si="2"/>
        <v>2.9157601512779324E-2</v>
      </c>
    </row>
    <row r="24" spans="1:28" x14ac:dyDescent="0.25">
      <c r="S24" s="115" t="s">
        <v>69</v>
      </c>
      <c r="T24" s="115"/>
      <c r="U24" s="116"/>
      <c r="V24" s="116">
        <v>280</v>
      </c>
      <c r="W24" s="116">
        <v>328</v>
      </c>
      <c r="X24" s="116">
        <v>365</v>
      </c>
      <c r="Y24" s="112">
        <v>372</v>
      </c>
      <c r="Z24" s="112">
        <v>440</v>
      </c>
      <c r="AB24" s="117">
        <f t="shared" si="2"/>
        <v>8.9465443972265718E-3</v>
      </c>
    </row>
    <row r="25" spans="1:28" x14ac:dyDescent="0.25">
      <c r="S25" s="115" t="s">
        <v>70</v>
      </c>
      <c r="T25" s="115"/>
      <c r="U25" s="116"/>
      <c r="V25" s="116">
        <v>1313</v>
      </c>
      <c r="W25" s="116">
        <v>1361</v>
      </c>
      <c r="X25" s="116">
        <v>1527</v>
      </c>
      <c r="Y25" s="112">
        <v>1518</v>
      </c>
      <c r="Z25" s="112">
        <v>1713</v>
      </c>
      <c r="AB25" s="117">
        <f t="shared" si="2"/>
        <v>3.4830523982838903E-2</v>
      </c>
    </row>
    <row r="26" spans="1:28" x14ac:dyDescent="0.25">
      <c r="S26" s="115" t="s">
        <v>71</v>
      </c>
      <c r="T26" s="115"/>
      <c r="U26" s="116"/>
      <c r="V26" s="116">
        <v>627</v>
      </c>
      <c r="W26" s="116">
        <v>653</v>
      </c>
      <c r="X26" s="116">
        <v>687</v>
      </c>
      <c r="Y26" s="112">
        <v>708</v>
      </c>
      <c r="Z26" s="112">
        <v>778</v>
      </c>
      <c r="AB26" s="117">
        <f t="shared" si="2"/>
        <v>1.5819117138732436E-2</v>
      </c>
    </row>
    <row r="27" spans="1:28" x14ac:dyDescent="0.25">
      <c r="S27" s="115" t="s">
        <v>72</v>
      </c>
      <c r="T27" s="115"/>
      <c r="U27" s="116"/>
      <c r="V27" s="116">
        <v>2150</v>
      </c>
      <c r="W27" s="116">
        <v>2200</v>
      </c>
      <c r="X27" s="116">
        <v>2202</v>
      </c>
      <c r="Y27" s="112">
        <v>2351</v>
      </c>
      <c r="Z27" s="112">
        <v>2617</v>
      </c>
      <c r="AB27" s="117">
        <f t="shared" si="2"/>
        <v>5.3211606108049855E-2</v>
      </c>
    </row>
    <row r="28" spans="1:28" x14ac:dyDescent="0.25">
      <c r="S28" s="115" t="s">
        <v>73</v>
      </c>
      <c r="T28" s="115"/>
      <c r="U28" s="116"/>
      <c r="V28" s="116">
        <v>2218</v>
      </c>
      <c r="W28" s="116">
        <v>2487</v>
      </c>
      <c r="X28" s="116">
        <v>2568</v>
      </c>
      <c r="Y28" s="112">
        <v>2678</v>
      </c>
      <c r="Z28" s="112">
        <v>3122</v>
      </c>
      <c r="AB28" s="117">
        <f t="shared" si="2"/>
        <v>6.3479799109412177E-2</v>
      </c>
    </row>
    <row r="29" spans="1:28" x14ac:dyDescent="0.25">
      <c r="S29" s="115" t="s">
        <v>74</v>
      </c>
      <c r="T29" s="115"/>
      <c r="U29" s="116"/>
      <c r="V29" s="116">
        <v>1807</v>
      </c>
      <c r="W29" s="116">
        <v>3413</v>
      </c>
      <c r="X29" s="116">
        <v>2009</v>
      </c>
      <c r="Y29" s="112">
        <v>2147</v>
      </c>
      <c r="Z29" s="112">
        <v>2478</v>
      </c>
      <c r="AB29" s="117">
        <f t="shared" si="2"/>
        <v>5.038531140074419E-2</v>
      </c>
    </row>
    <row r="30" spans="1:28" x14ac:dyDescent="0.25">
      <c r="S30" s="115" t="s">
        <v>75</v>
      </c>
      <c r="T30" s="115"/>
      <c r="U30" s="116"/>
      <c r="V30" s="116">
        <v>3515</v>
      </c>
      <c r="W30" s="116">
        <v>2527</v>
      </c>
      <c r="X30" s="116">
        <v>3668</v>
      </c>
      <c r="Y30" s="112">
        <v>3676</v>
      </c>
      <c r="Z30" s="112">
        <v>4075</v>
      </c>
      <c r="AB30" s="117">
        <f t="shared" si="2"/>
        <v>8.2857200951586996E-2</v>
      </c>
    </row>
    <row r="31" spans="1:28" x14ac:dyDescent="0.25">
      <c r="S31" s="115" t="s">
        <v>76</v>
      </c>
      <c r="T31" s="115"/>
      <c r="U31" s="116"/>
      <c r="V31" s="116">
        <v>4417</v>
      </c>
      <c r="W31" s="116">
        <v>4930</v>
      </c>
      <c r="X31" s="116">
        <v>5210</v>
      </c>
      <c r="Y31" s="112">
        <v>5861</v>
      </c>
      <c r="Z31" s="112">
        <v>6625</v>
      </c>
      <c r="AB31" s="117">
        <f t="shared" si="2"/>
        <v>0.13470649234460463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783</v>
      </c>
      <c r="W32" s="116">
        <v>871</v>
      </c>
      <c r="X32" s="116">
        <v>965</v>
      </c>
      <c r="Y32" s="112">
        <v>937</v>
      </c>
      <c r="Z32" s="112">
        <v>1103</v>
      </c>
      <c r="AB32" s="117">
        <f t="shared" si="2"/>
        <v>2.2427360159411155E-2</v>
      </c>
    </row>
    <row r="33" spans="19:32" x14ac:dyDescent="0.25">
      <c r="S33" s="115" t="s">
        <v>78</v>
      </c>
      <c r="T33" s="115"/>
      <c r="U33" s="116"/>
      <c r="V33" s="116">
        <v>1516</v>
      </c>
      <c r="W33" s="116">
        <v>1630</v>
      </c>
      <c r="X33" s="116">
        <v>1718</v>
      </c>
      <c r="Y33" s="112">
        <v>1886</v>
      </c>
      <c r="Z33" s="112">
        <v>2066</v>
      </c>
      <c r="AB33" s="117">
        <f t="shared" si="2"/>
        <v>4.2008092556068403E-2</v>
      </c>
    </row>
    <row r="34" spans="19:32" x14ac:dyDescent="0.25">
      <c r="S34" s="118" t="s">
        <v>53</v>
      </c>
      <c r="T34" s="118"/>
      <c r="U34" s="119"/>
      <c r="V34" s="119">
        <v>39354</v>
      </c>
      <c r="W34" s="119">
        <v>41125</v>
      </c>
      <c r="X34" s="119">
        <v>42205</v>
      </c>
      <c r="Y34" s="120">
        <v>44456</v>
      </c>
      <c r="Z34" s="120">
        <v>49181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24040</v>
      </c>
      <c r="W37" s="112">
        <v>23986</v>
      </c>
      <c r="X37" s="112">
        <v>25509</v>
      </c>
      <c r="Y37" s="112">
        <v>26347</v>
      </c>
      <c r="Z37" s="112">
        <v>27204</v>
      </c>
      <c r="AB37" s="132">
        <f>Z37/Z40*100</f>
        <v>82.217117988394577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4084</v>
      </c>
      <c r="W38" s="112">
        <v>4938</v>
      </c>
      <c r="X38" s="112">
        <v>4834</v>
      </c>
      <c r="Y38" s="112">
        <v>5064</v>
      </c>
      <c r="Z38" s="112">
        <v>5884</v>
      </c>
      <c r="AB38" s="132">
        <f>Z38/Z40*100</f>
        <v>17.782882011605416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28124</v>
      </c>
      <c r="W40" s="112">
        <v>28924</v>
      </c>
      <c r="X40" s="112">
        <v>30343</v>
      </c>
      <c r="Y40" s="112">
        <v>31411</v>
      </c>
      <c r="Z40" s="112">
        <v>33088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12</v>
      </c>
      <c r="X44" s="112">
        <v>7</v>
      </c>
      <c r="Y44" s="112">
        <v>21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399</v>
      </c>
      <c r="W45" s="112">
        <v>427</v>
      </c>
      <c r="X45" s="112">
        <v>485</v>
      </c>
      <c r="Y45" s="112">
        <v>542</v>
      </c>
      <c r="Z45" s="112">
        <v>770</v>
      </c>
    </row>
    <row r="46" spans="19:32" x14ac:dyDescent="0.25">
      <c r="S46" s="115" t="s">
        <v>38</v>
      </c>
      <c r="T46" s="115"/>
      <c r="U46" s="112"/>
      <c r="V46" s="112">
        <v>1273</v>
      </c>
      <c r="W46" s="112">
        <v>1203</v>
      </c>
      <c r="X46" s="112">
        <v>1064</v>
      </c>
      <c r="Y46" s="112">
        <v>1142</v>
      </c>
      <c r="Z46" s="112">
        <v>1385</v>
      </c>
    </row>
    <row r="47" spans="19:32" x14ac:dyDescent="0.25">
      <c r="S47" s="115" t="s">
        <v>39</v>
      </c>
      <c r="T47" s="115"/>
      <c r="U47" s="112"/>
      <c r="V47" s="112">
        <v>1805</v>
      </c>
      <c r="W47" s="112">
        <v>1814</v>
      </c>
      <c r="X47" s="112">
        <v>1784</v>
      </c>
      <c r="Y47" s="112">
        <v>1826</v>
      </c>
      <c r="Z47" s="112">
        <v>2038</v>
      </c>
    </row>
    <row r="48" spans="19:32" x14ac:dyDescent="0.25">
      <c r="S48" s="115" t="s">
        <v>40</v>
      </c>
      <c r="T48" s="115"/>
      <c r="U48" s="112"/>
      <c r="V48" s="112">
        <v>2181</v>
      </c>
      <c r="W48" s="112">
        <v>2262</v>
      </c>
      <c r="X48" s="112">
        <v>2438</v>
      </c>
      <c r="Y48" s="112">
        <v>2515</v>
      </c>
      <c r="Z48" s="112">
        <v>2826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2084</v>
      </c>
      <c r="W49" s="112">
        <v>2152</v>
      </c>
      <c r="X49" s="112">
        <v>2253</v>
      </c>
      <c r="Y49" s="112">
        <v>2434</v>
      </c>
      <c r="Z49" s="112">
        <v>2701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Baw Baw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1673</v>
      </c>
      <c r="W50" s="112">
        <v>1872</v>
      </c>
      <c r="X50" s="112">
        <v>1980</v>
      </c>
      <c r="Y50" s="112">
        <v>2120</v>
      </c>
      <c r="Z50" s="112">
        <v>2391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1712</v>
      </c>
      <c r="W51" s="112">
        <v>1657</v>
      </c>
      <c r="X51" s="112">
        <v>1782</v>
      </c>
      <c r="Y51" s="112">
        <v>1900</v>
      </c>
      <c r="Z51" s="112">
        <v>2033</v>
      </c>
    </row>
    <row r="52" spans="1:26" ht="15" customHeight="1" x14ac:dyDescent="0.25">
      <c r="S52" s="115" t="s">
        <v>44</v>
      </c>
      <c r="T52" s="115"/>
      <c r="U52" s="112"/>
      <c r="V52" s="112">
        <v>1946</v>
      </c>
      <c r="W52" s="112">
        <v>1980</v>
      </c>
      <c r="X52" s="112">
        <v>1935</v>
      </c>
      <c r="Y52" s="112">
        <v>1890</v>
      </c>
      <c r="Z52" s="112">
        <v>1945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1820</v>
      </c>
      <c r="W53" s="112">
        <v>1859</v>
      </c>
      <c r="X53" s="112">
        <v>1950</v>
      </c>
      <c r="Y53" s="112">
        <v>2026</v>
      </c>
      <c r="Z53" s="112">
        <v>2128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2024</v>
      </c>
      <c r="W54" s="112">
        <v>1891</v>
      </c>
      <c r="X54" s="112">
        <v>1934</v>
      </c>
      <c r="Y54" s="112">
        <v>1926</v>
      </c>
      <c r="Z54" s="112">
        <v>1896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1582</v>
      </c>
      <c r="W55" s="112">
        <v>1623</v>
      </c>
      <c r="X55" s="112">
        <v>1719</v>
      </c>
      <c r="Y55" s="112">
        <v>1744</v>
      </c>
      <c r="Z55" s="112">
        <v>1860</v>
      </c>
    </row>
    <row r="56" spans="1:26" ht="15" customHeight="1" x14ac:dyDescent="0.25">
      <c r="S56" s="115" t="s">
        <v>48</v>
      </c>
      <c r="T56" s="115"/>
      <c r="U56" s="112"/>
      <c r="V56" s="112">
        <v>893</v>
      </c>
      <c r="W56" s="112">
        <v>966</v>
      </c>
      <c r="X56" s="112">
        <v>963</v>
      </c>
      <c r="Y56" s="112">
        <v>977</v>
      </c>
      <c r="Z56" s="112">
        <v>1073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448</v>
      </c>
      <c r="W57" s="112">
        <v>460</v>
      </c>
      <c r="X57" s="112">
        <v>475</v>
      </c>
      <c r="Y57" s="112">
        <v>489</v>
      </c>
      <c r="Z57" s="112">
        <v>516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199</v>
      </c>
      <c r="W58" s="112">
        <v>214</v>
      </c>
      <c r="X58" s="112">
        <v>225</v>
      </c>
      <c r="Y58" s="112">
        <v>244</v>
      </c>
      <c r="Z58" s="112">
        <v>255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101</v>
      </c>
      <c r="W59" s="112">
        <v>99</v>
      </c>
      <c r="X59" s="112">
        <v>108</v>
      </c>
      <c r="Y59" s="112">
        <v>106</v>
      </c>
      <c r="Z59" s="112">
        <v>130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62</v>
      </c>
      <c r="W60" s="112">
        <v>60</v>
      </c>
      <c r="X60" s="112">
        <v>70</v>
      </c>
      <c r="Y60" s="112">
        <v>70</v>
      </c>
      <c r="Z60" s="112">
        <v>78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20211</v>
      </c>
      <c r="W61" s="112">
        <v>20555</v>
      </c>
      <c r="X61" s="112">
        <v>21178</v>
      </c>
      <c r="Y61" s="112">
        <v>21972</v>
      </c>
      <c r="Z61" s="112">
        <v>24052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17</v>
      </c>
      <c r="X63" s="112">
        <v>13</v>
      </c>
      <c r="Y63" s="112">
        <v>13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429</v>
      </c>
      <c r="W64" s="112">
        <v>468</v>
      </c>
      <c r="X64" s="112">
        <v>547</v>
      </c>
      <c r="Y64" s="112">
        <v>671</v>
      </c>
      <c r="Z64" s="112">
        <v>866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Baw Baw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1142</v>
      </c>
      <c r="W65" s="112">
        <v>1260</v>
      </c>
      <c r="X65" s="112">
        <v>1335</v>
      </c>
      <c r="Y65" s="112">
        <v>1418</v>
      </c>
      <c r="Z65" s="112">
        <v>1687</v>
      </c>
    </row>
    <row r="66" spans="1:26" x14ac:dyDescent="0.25">
      <c r="S66" s="115" t="s">
        <v>39</v>
      </c>
      <c r="T66" s="115"/>
      <c r="U66" s="112"/>
      <c r="V66" s="112">
        <v>1799</v>
      </c>
      <c r="W66" s="112">
        <v>1933</v>
      </c>
      <c r="X66" s="112">
        <v>1896</v>
      </c>
      <c r="Y66" s="112">
        <v>2088</v>
      </c>
      <c r="Z66" s="112">
        <v>2278</v>
      </c>
    </row>
    <row r="67" spans="1:26" x14ac:dyDescent="0.25">
      <c r="S67" s="115" t="s">
        <v>40</v>
      </c>
      <c r="T67" s="115"/>
      <c r="U67" s="112"/>
      <c r="V67" s="112">
        <v>2001</v>
      </c>
      <c r="W67" s="112">
        <v>2198</v>
      </c>
      <c r="X67" s="112">
        <v>2365</v>
      </c>
      <c r="Y67" s="112">
        <v>2654</v>
      </c>
      <c r="Z67" s="112">
        <v>2908</v>
      </c>
    </row>
    <row r="68" spans="1:26" x14ac:dyDescent="0.25">
      <c r="S68" s="115" t="s">
        <v>41</v>
      </c>
      <c r="T68" s="115"/>
      <c r="U68" s="112"/>
      <c r="V68" s="112">
        <v>1879</v>
      </c>
      <c r="W68" s="112">
        <v>2018</v>
      </c>
      <c r="X68" s="112">
        <v>2100</v>
      </c>
      <c r="Y68" s="112">
        <v>2319</v>
      </c>
      <c r="Z68" s="112">
        <v>2625</v>
      </c>
    </row>
    <row r="69" spans="1:26" x14ac:dyDescent="0.25">
      <c r="S69" s="115" t="s">
        <v>42</v>
      </c>
      <c r="T69" s="115"/>
      <c r="U69" s="112"/>
      <c r="V69" s="112">
        <v>1676</v>
      </c>
      <c r="W69" s="112">
        <v>1798</v>
      </c>
      <c r="X69" s="112">
        <v>1910</v>
      </c>
      <c r="Y69" s="112">
        <v>2100</v>
      </c>
      <c r="Z69" s="112">
        <v>2504</v>
      </c>
    </row>
    <row r="70" spans="1:26" x14ac:dyDescent="0.25">
      <c r="S70" s="115" t="s">
        <v>43</v>
      </c>
      <c r="T70" s="115"/>
      <c r="U70" s="112"/>
      <c r="V70" s="112">
        <v>1777</v>
      </c>
      <c r="W70" s="112">
        <v>1903</v>
      </c>
      <c r="X70" s="112">
        <v>1873</v>
      </c>
      <c r="Y70" s="112">
        <v>1850</v>
      </c>
      <c r="Z70" s="112">
        <v>2164</v>
      </c>
    </row>
    <row r="71" spans="1:26" x14ac:dyDescent="0.25">
      <c r="S71" s="115" t="s">
        <v>44</v>
      </c>
      <c r="T71" s="115"/>
      <c r="U71" s="112"/>
      <c r="V71" s="112">
        <v>1981</v>
      </c>
      <c r="W71" s="112">
        <v>2106</v>
      </c>
      <c r="X71" s="112">
        <v>2075</v>
      </c>
      <c r="Y71" s="112">
        <v>2118</v>
      </c>
      <c r="Z71" s="112">
        <v>2226</v>
      </c>
    </row>
    <row r="72" spans="1:26" x14ac:dyDescent="0.25">
      <c r="S72" s="115" t="s">
        <v>45</v>
      </c>
      <c r="T72" s="115"/>
      <c r="U72" s="112"/>
      <c r="V72" s="112">
        <v>1937</v>
      </c>
      <c r="W72" s="112">
        <v>2052</v>
      </c>
      <c r="X72" s="112">
        <v>2044</v>
      </c>
      <c r="Y72" s="112">
        <v>2170</v>
      </c>
      <c r="Z72" s="112">
        <v>2339</v>
      </c>
    </row>
    <row r="73" spans="1:26" x14ac:dyDescent="0.25">
      <c r="S73" s="115" t="s">
        <v>46</v>
      </c>
      <c r="T73" s="115"/>
      <c r="U73" s="112"/>
      <c r="V73" s="112">
        <v>1911</v>
      </c>
      <c r="W73" s="112">
        <v>1990</v>
      </c>
      <c r="X73" s="112">
        <v>1992</v>
      </c>
      <c r="Y73" s="112">
        <v>2036</v>
      </c>
      <c r="Z73" s="112">
        <v>2183</v>
      </c>
    </row>
    <row r="74" spans="1:26" x14ac:dyDescent="0.25">
      <c r="S74" s="115" t="s">
        <v>47</v>
      </c>
      <c r="T74" s="115"/>
      <c r="U74" s="112"/>
      <c r="V74" s="112">
        <v>1355</v>
      </c>
      <c r="W74" s="112">
        <v>1524</v>
      </c>
      <c r="X74" s="112">
        <v>1516</v>
      </c>
      <c r="Y74" s="112">
        <v>1610</v>
      </c>
      <c r="Z74" s="112">
        <v>1723</v>
      </c>
    </row>
    <row r="75" spans="1:26" x14ac:dyDescent="0.25">
      <c r="S75" s="115" t="s">
        <v>48</v>
      </c>
      <c r="T75" s="115"/>
      <c r="U75" s="112"/>
      <c r="V75" s="112">
        <v>703</v>
      </c>
      <c r="W75" s="112">
        <v>748</v>
      </c>
      <c r="X75" s="112">
        <v>743</v>
      </c>
      <c r="Y75" s="112">
        <v>771</v>
      </c>
      <c r="Z75" s="112">
        <v>901</v>
      </c>
    </row>
    <row r="76" spans="1:26" x14ac:dyDescent="0.25">
      <c r="S76" s="115" t="s">
        <v>49</v>
      </c>
      <c r="T76" s="115"/>
      <c r="U76" s="112"/>
      <c r="V76" s="112">
        <v>252</v>
      </c>
      <c r="W76" s="112">
        <v>285</v>
      </c>
      <c r="X76" s="112">
        <v>322</v>
      </c>
      <c r="Y76" s="112">
        <v>337</v>
      </c>
      <c r="Z76" s="112">
        <v>362</v>
      </c>
    </row>
    <row r="77" spans="1:26" x14ac:dyDescent="0.25">
      <c r="S77" s="115" t="s">
        <v>50</v>
      </c>
      <c r="T77" s="115"/>
      <c r="U77" s="112"/>
      <c r="V77" s="112">
        <v>141</v>
      </c>
      <c r="W77" s="112">
        <v>139</v>
      </c>
      <c r="X77" s="112">
        <v>148</v>
      </c>
      <c r="Y77" s="112">
        <v>142</v>
      </c>
      <c r="Z77" s="112">
        <v>169</v>
      </c>
    </row>
    <row r="78" spans="1:26" x14ac:dyDescent="0.25">
      <c r="S78" s="115" t="s">
        <v>51</v>
      </c>
      <c r="T78" s="115"/>
      <c r="U78" s="112"/>
      <c r="V78" s="112">
        <v>85</v>
      </c>
      <c r="W78" s="112">
        <v>75</v>
      </c>
      <c r="X78" s="112">
        <v>92</v>
      </c>
      <c r="Y78" s="112">
        <v>95</v>
      </c>
      <c r="Z78" s="112">
        <v>97</v>
      </c>
    </row>
    <row r="79" spans="1:26" x14ac:dyDescent="0.25">
      <c r="S79" s="115" t="s">
        <v>52</v>
      </c>
      <c r="T79" s="115"/>
      <c r="U79" s="112"/>
      <c r="V79" s="112">
        <v>51</v>
      </c>
      <c r="W79" s="112">
        <v>47</v>
      </c>
      <c r="X79" s="112">
        <v>64</v>
      </c>
      <c r="Y79" s="112">
        <v>69</v>
      </c>
      <c r="Z79" s="112">
        <v>57</v>
      </c>
    </row>
    <row r="80" spans="1:26" x14ac:dyDescent="0.25">
      <c r="S80" s="118" t="s">
        <v>53</v>
      </c>
      <c r="T80" s="118"/>
      <c r="U80" s="112"/>
      <c r="V80" s="112">
        <v>19139</v>
      </c>
      <c r="W80" s="112">
        <v>20566</v>
      </c>
      <c r="X80" s="112">
        <v>21029</v>
      </c>
      <c r="Y80" s="112">
        <v>22461</v>
      </c>
      <c r="Z80" s="112">
        <v>25110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Baw Baw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1499</v>
      </c>
      <c r="W83" s="112">
        <v>1565</v>
      </c>
      <c r="X83" s="112">
        <v>1702</v>
      </c>
      <c r="Y83" s="112">
        <v>1746</v>
      </c>
      <c r="Z83" s="112">
        <v>1819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1475</v>
      </c>
      <c r="W84" s="112">
        <v>1538</v>
      </c>
      <c r="X84" s="112">
        <v>1590</v>
      </c>
      <c r="Y84" s="112">
        <v>1639</v>
      </c>
      <c r="Z84" s="112">
        <v>1747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2969</v>
      </c>
      <c r="W85" s="112">
        <v>3059</v>
      </c>
      <c r="X85" s="112">
        <v>3200</v>
      </c>
      <c r="Y85" s="112">
        <v>3329</v>
      </c>
      <c r="Z85" s="112">
        <v>3504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49,185</v>
      </c>
      <c r="D86" s="96">
        <f t="shared" ref="D86:D91" si="4">AD4</f>
        <v>0.10637484254093943</v>
      </c>
      <c r="E86" s="97">
        <f t="shared" ref="E86:E91" si="5">AD4</f>
        <v>0.10637484254093943</v>
      </c>
      <c r="F86" s="96">
        <f t="shared" ref="F86:F91" si="6">AF4</f>
        <v>0.24993646759847521</v>
      </c>
      <c r="G86" s="97">
        <f t="shared" ref="G86:G91" si="7">AF4</f>
        <v>0.24993646759847521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637</v>
      </c>
      <c r="W86" s="112">
        <v>694</v>
      </c>
      <c r="X86" s="112">
        <v>738</v>
      </c>
      <c r="Y86" s="112">
        <v>779</v>
      </c>
      <c r="Z86" s="112">
        <v>852</v>
      </c>
    </row>
    <row r="87" spans="1:30" ht="15" customHeight="1" x14ac:dyDescent="0.25">
      <c r="A87" s="98" t="s">
        <v>4</v>
      </c>
      <c r="B87" s="49"/>
      <c r="C87" s="57" t="str">
        <f t="shared" si="3"/>
        <v>24,049</v>
      </c>
      <c r="D87" s="96">
        <f t="shared" si="4"/>
        <v>9.4529401055889251E-2</v>
      </c>
      <c r="E87" s="97">
        <f t="shared" si="5"/>
        <v>9.4529401055889251E-2</v>
      </c>
      <c r="F87" s="96">
        <f t="shared" si="6"/>
        <v>0.19001435004206058</v>
      </c>
      <c r="G87" s="97">
        <f t="shared" si="7"/>
        <v>0.19001435004206058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479</v>
      </c>
      <c r="W87" s="112">
        <v>499</v>
      </c>
      <c r="X87" s="112">
        <v>495</v>
      </c>
      <c r="Y87" s="112">
        <v>513</v>
      </c>
      <c r="Z87" s="112">
        <v>569</v>
      </c>
    </row>
    <row r="88" spans="1:30" ht="15" customHeight="1" x14ac:dyDescent="0.25">
      <c r="A88" s="98" t="s">
        <v>5</v>
      </c>
      <c r="B88" s="49"/>
      <c r="C88" s="57" t="str">
        <f t="shared" si="3"/>
        <v>25,115</v>
      </c>
      <c r="D88" s="96">
        <f t="shared" si="4"/>
        <v>0.11816036685810971</v>
      </c>
      <c r="E88" s="97">
        <f t="shared" si="5"/>
        <v>0.11816036685810971</v>
      </c>
      <c r="F88" s="96">
        <f t="shared" si="6"/>
        <v>0.31231058626815766</v>
      </c>
      <c r="G88" s="97">
        <f t="shared" si="7"/>
        <v>0.31231058626815766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622</v>
      </c>
      <c r="W88" s="112">
        <v>637</v>
      </c>
      <c r="X88" s="112">
        <v>679</v>
      </c>
      <c r="Y88" s="112">
        <v>710</v>
      </c>
      <c r="Z88" s="112">
        <v>740</v>
      </c>
    </row>
    <row r="89" spans="1:30" ht="15" customHeight="1" x14ac:dyDescent="0.25">
      <c r="A89" s="49" t="s">
        <v>6</v>
      </c>
      <c r="B89" s="49"/>
      <c r="C89" s="57" t="str">
        <f t="shared" si="3"/>
        <v>33,089</v>
      </c>
      <c r="D89" s="96">
        <f t="shared" si="4"/>
        <v>5.342077616121732E-2</v>
      </c>
      <c r="E89" s="97">
        <f t="shared" si="5"/>
        <v>5.342077616121732E-2</v>
      </c>
      <c r="F89" s="96">
        <f t="shared" si="6"/>
        <v>0.17645594823295174</v>
      </c>
      <c r="G89" s="97">
        <f t="shared" si="7"/>
        <v>0.17645594823295174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1479</v>
      </c>
      <c r="W89" s="112">
        <v>1501</v>
      </c>
      <c r="X89" s="112">
        <v>1551</v>
      </c>
      <c r="Y89" s="112">
        <v>1595</v>
      </c>
      <c r="Z89" s="112">
        <v>1651</v>
      </c>
    </row>
    <row r="90" spans="1:30" ht="15" customHeight="1" x14ac:dyDescent="0.25">
      <c r="A90" s="49" t="s">
        <v>96</v>
      </c>
      <c r="B90" s="49"/>
      <c r="C90" s="57" t="str">
        <f t="shared" si="3"/>
        <v>$45,930</v>
      </c>
      <c r="D90" s="96">
        <f t="shared" si="4"/>
        <v>4.8364728730250217E-3</v>
      </c>
      <c r="E90" s="97">
        <f t="shared" si="5"/>
        <v>4.8364728730250217E-3</v>
      </c>
      <c r="F90" s="96">
        <f t="shared" si="6"/>
        <v>0.10215432416199199</v>
      </c>
      <c r="G90" s="97">
        <f t="shared" si="7"/>
        <v>0.10215432416199199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2057</v>
      </c>
      <c r="W90" s="112">
        <v>2111</v>
      </c>
      <c r="X90" s="112">
        <v>2145</v>
      </c>
      <c r="Y90" s="112">
        <v>2212</v>
      </c>
      <c r="Z90" s="112">
        <v>2412</v>
      </c>
    </row>
    <row r="91" spans="1:30" ht="15" customHeight="1" x14ac:dyDescent="0.25">
      <c r="A91" s="49" t="s">
        <v>7</v>
      </c>
      <c r="B91" s="49"/>
      <c r="C91" s="57" t="str">
        <f t="shared" si="3"/>
        <v>$1,988.0 mil</v>
      </c>
      <c r="D91" s="96">
        <f t="shared" si="4"/>
        <v>8.7765616430928173E-2</v>
      </c>
      <c r="E91" s="97">
        <f t="shared" si="5"/>
        <v>8.7765616430928173E-2</v>
      </c>
      <c r="F91" s="96">
        <f t="shared" si="6"/>
        <v>0.37228928872812972</v>
      </c>
      <c r="G91" s="97">
        <f t="shared" si="7"/>
        <v>0.37228928872812972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14622</v>
      </c>
      <c r="W91" s="112">
        <v>14878</v>
      </c>
      <c r="X91" s="112">
        <v>15543</v>
      </c>
      <c r="Y91" s="112">
        <v>15964</v>
      </c>
      <c r="Z91" s="112">
        <v>16787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944</v>
      </c>
      <c r="W93" s="112">
        <v>1049</v>
      </c>
      <c r="X93" s="112">
        <v>1152</v>
      </c>
      <c r="Y93" s="112">
        <v>1199</v>
      </c>
      <c r="Z93" s="112">
        <v>1303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2669</v>
      </c>
      <c r="W94" s="112">
        <v>2818</v>
      </c>
      <c r="X94" s="112">
        <v>2907</v>
      </c>
      <c r="Y94" s="112">
        <v>3021</v>
      </c>
      <c r="Z94" s="112">
        <v>3196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525</v>
      </c>
      <c r="W95" s="112">
        <v>547</v>
      </c>
      <c r="X95" s="112">
        <v>573</v>
      </c>
      <c r="Y95" s="112">
        <v>581</v>
      </c>
      <c r="Z95" s="112">
        <v>630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2124</v>
      </c>
      <c r="W96" s="112">
        <v>2274</v>
      </c>
      <c r="X96" s="112">
        <v>2430</v>
      </c>
      <c r="Y96" s="112">
        <v>2571</v>
      </c>
      <c r="Z96" s="112">
        <v>2731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2237</v>
      </c>
      <c r="W97" s="112">
        <v>2325</v>
      </c>
      <c r="X97" s="112">
        <v>2405</v>
      </c>
      <c r="Y97" s="112">
        <v>2490</v>
      </c>
      <c r="Z97" s="112">
        <v>2569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1130</v>
      </c>
      <c r="W98" s="112">
        <v>1225</v>
      </c>
      <c r="X98" s="112">
        <v>1304</v>
      </c>
      <c r="Y98" s="112">
        <v>1380</v>
      </c>
      <c r="Z98" s="112">
        <v>1523</v>
      </c>
    </row>
    <row r="99" spans="1:32" ht="15" customHeight="1" x14ac:dyDescent="0.25">
      <c r="S99" s="115" t="s">
        <v>197</v>
      </c>
      <c r="T99" s="115"/>
      <c r="U99" s="112"/>
      <c r="V99" s="112">
        <v>134</v>
      </c>
      <c r="W99" s="112">
        <v>143</v>
      </c>
      <c r="X99" s="112">
        <v>136</v>
      </c>
      <c r="Y99" s="112">
        <v>179</v>
      </c>
      <c r="Z99" s="112">
        <v>180</v>
      </c>
    </row>
    <row r="100" spans="1:32" ht="15" customHeight="1" x14ac:dyDescent="0.25">
      <c r="S100" s="115" t="s">
        <v>58</v>
      </c>
      <c r="T100" s="115"/>
      <c r="U100" s="112"/>
      <c r="V100" s="112">
        <v>1123</v>
      </c>
      <c r="W100" s="112">
        <v>1192</v>
      </c>
      <c r="X100" s="112">
        <v>1230</v>
      </c>
      <c r="Y100" s="112">
        <v>1240</v>
      </c>
      <c r="Z100" s="112">
        <v>1290</v>
      </c>
    </row>
    <row r="101" spans="1:32" x14ac:dyDescent="0.25">
      <c r="A101" s="18"/>
      <c r="S101" s="118" t="s">
        <v>53</v>
      </c>
      <c r="T101" s="118"/>
      <c r="U101" s="112"/>
      <c r="V101" s="112">
        <v>13501</v>
      </c>
      <c r="W101" s="112">
        <v>14049</v>
      </c>
      <c r="X101" s="112">
        <v>14796</v>
      </c>
      <c r="Y101" s="112">
        <v>15428</v>
      </c>
      <c r="Z101" s="112">
        <v>16283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28159</v>
      </c>
      <c r="W104" s="112">
        <v>29361</v>
      </c>
      <c r="X104" s="112">
        <v>32197</v>
      </c>
      <c r="Y104" s="112">
        <v>32654</v>
      </c>
      <c r="Z104" s="112">
        <v>36593</v>
      </c>
      <c r="AB104" s="109" t="str">
        <f>TEXT(Z104,"###,###")</f>
        <v>36,593</v>
      </c>
      <c r="AD104" s="130">
        <f>Z104/($Z$4)*100</f>
        <v>74.398698790281586</v>
      </c>
      <c r="AF104" s="109"/>
    </row>
    <row r="105" spans="1:32" x14ac:dyDescent="0.25">
      <c r="S105" s="115" t="s">
        <v>17</v>
      </c>
      <c r="T105" s="115"/>
      <c r="U105" s="112"/>
      <c r="V105" s="112">
        <v>6623</v>
      </c>
      <c r="W105" s="112">
        <v>7467</v>
      </c>
      <c r="X105" s="112">
        <v>7213</v>
      </c>
      <c r="Y105" s="112">
        <v>7436</v>
      </c>
      <c r="Z105" s="112">
        <v>8179</v>
      </c>
      <c r="AB105" s="109" t="str">
        <f>TEXT(Z105,"###,###")</f>
        <v>8,179</v>
      </c>
      <c r="AD105" s="130">
        <f>Z105/($Z$4)*100</f>
        <v>16.629053573243873</v>
      </c>
      <c r="AF105" s="109"/>
    </row>
    <row r="106" spans="1:32" x14ac:dyDescent="0.25">
      <c r="S106" s="118" t="s">
        <v>53</v>
      </c>
      <c r="T106" s="118"/>
      <c r="U106" s="120"/>
      <c r="V106" s="120">
        <v>34782</v>
      </c>
      <c r="W106" s="120">
        <v>36828</v>
      </c>
      <c r="X106" s="120">
        <v>39410</v>
      </c>
      <c r="Y106" s="120">
        <v>40090</v>
      </c>
      <c r="Z106" s="120">
        <v>44772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7569</v>
      </c>
      <c r="W108" s="112">
        <v>7084</v>
      </c>
      <c r="X108" s="112">
        <v>7397</v>
      </c>
      <c r="Y108" s="112">
        <v>7478</v>
      </c>
      <c r="Z108" s="112">
        <v>8066</v>
      </c>
      <c r="AB108" s="109" t="str">
        <f>TEXT(Z108,"###,###")</f>
        <v>8,066</v>
      </c>
      <c r="AD108" s="130">
        <f>Z108/($Z$4)*100</f>
        <v>16.399308732337094</v>
      </c>
      <c r="AF108" s="109"/>
    </row>
    <row r="109" spans="1:32" x14ac:dyDescent="0.25">
      <c r="S109" s="115" t="s">
        <v>20</v>
      </c>
      <c r="T109" s="115"/>
      <c r="U109" s="112"/>
      <c r="V109" s="112">
        <v>6343</v>
      </c>
      <c r="W109" s="112">
        <v>6372</v>
      </c>
      <c r="X109" s="112">
        <v>6667</v>
      </c>
      <c r="Y109" s="112">
        <v>7660</v>
      </c>
      <c r="Z109" s="112">
        <v>8586</v>
      </c>
      <c r="AB109" s="109" t="str">
        <f>TEXT(Z109,"###,###")</f>
        <v>8,586</v>
      </c>
      <c r="AD109" s="130">
        <f>Z109/($Z$4)*100</f>
        <v>17.456541628545288</v>
      </c>
      <c r="AF109" s="109"/>
    </row>
    <row r="110" spans="1:32" x14ac:dyDescent="0.25">
      <c r="S110" s="115" t="s">
        <v>21</v>
      </c>
      <c r="T110" s="115"/>
      <c r="U110" s="112"/>
      <c r="V110" s="112">
        <v>8219</v>
      </c>
      <c r="W110" s="112">
        <v>9782</v>
      </c>
      <c r="X110" s="112">
        <v>9393</v>
      </c>
      <c r="Y110" s="112">
        <v>9728</v>
      </c>
      <c r="Z110" s="112">
        <v>10654</v>
      </c>
      <c r="AB110" s="109" t="str">
        <f>TEXT(Z110,"###,###")</f>
        <v>10,654</v>
      </c>
      <c r="AD110" s="130">
        <f>Z110/($Z$4)*100</f>
        <v>21.661075531157874</v>
      </c>
      <c r="AF110" s="109"/>
    </row>
    <row r="111" spans="1:32" x14ac:dyDescent="0.25">
      <c r="S111" s="115" t="s">
        <v>22</v>
      </c>
      <c r="T111" s="115"/>
      <c r="U111" s="112"/>
      <c r="V111" s="112">
        <v>12293</v>
      </c>
      <c r="W111" s="112">
        <v>13299</v>
      </c>
      <c r="X111" s="112">
        <v>14249</v>
      </c>
      <c r="Y111" s="112">
        <v>15224</v>
      </c>
      <c r="Z111" s="112">
        <v>17471</v>
      </c>
      <c r="AB111" s="109" t="str">
        <f>TEXT(Z111,"###,###")</f>
        <v>17,471</v>
      </c>
      <c r="AD111" s="130">
        <f>Z111/($Z$4)*100</f>
        <v>35.520992172410288</v>
      </c>
      <c r="AF111" s="109"/>
    </row>
    <row r="112" spans="1:32" x14ac:dyDescent="0.25">
      <c r="S112" s="118" t="s">
        <v>53</v>
      </c>
      <c r="T112" s="118"/>
      <c r="U112" s="112"/>
      <c r="V112" s="112">
        <v>39355</v>
      </c>
      <c r="W112" s="112">
        <v>41123</v>
      </c>
      <c r="X112" s="112">
        <v>42208</v>
      </c>
      <c r="Y112" s="112">
        <v>44456</v>
      </c>
      <c r="Z112" s="112">
        <v>49181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42.9</v>
      </c>
      <c r="W118" s="131">
        <v>42.74</v>
      </c>
      <c r="X118" s="131">
        <v>42.76</v>
      </c>
      <c r="Y118" s="131">
        <v>42.67</v>
      </c>
      <c r="Z118" s="131">
        <v>42.36</v>
      </c>
      <c r="AB118" s="109" t="str">
        <f>TEXT(Z118,"##.0")</f>
        <v>42.4</v>
      </c>
    </row>
    <row r="120" spans="19:32" x14ac:dyDescent="0.25">
      <c r="S120" s="101" t="s">
        <v>98</v>
      </c>
      <c r="T120" s="112"/>
      <c r="U120" s="112"/>
      <c r="V120" s="112">
        <v>22022</v>
      </c>
      <c r="W120" s="112">
        <v>22976</v>
      </c>
      <c r="X120" s="112">
        <v>24201</v>
      </c>
      <c r="Y120" s="112">
        <v>25070</v>
      </c>
      <c r="Z120" s="112">
        <v>26488</v>
      </c>
      <c r="AB120" s="109" t="str">
        <f>TEXT(Z120,"###,###")</f>
        <v>26,488</v>
      </c>
    </row>
    <row r="121" spans="19:32" x14ac:dyDescent="0.25">
      <c r="S121" s="101" t="s">
        <v>99</v>
      </c>
      <c r="T121" s="112"/>
      <c r="U121" s="112"/>
      <c r="V121" s="112">
        <v>3395</v>
      </c>
      <c r="W121" s="112">
        <v>3314</v>
      </c>
      <c r="X121" s="112">
        <v>3393</v>
      </c>
      <c r="Y121" s="112">
        <v>3450</v>
      </c>
      <c r="Z121" s="112">
        <v>3396</v>
      </c>
      <c r="AB121" s="109" t="str">
        <f>TEXT(Z121,"###,###")</f>
        <v>3,396</v>
      </c>
    </row>
    <row r="122" spans="19:32" x14ac:dyDescent="0.25">
      <c r="S122" s="101" t="s">
        <v>100</v>
      </c>
      <c r="T122" s="112"/>
      <c r="U122" s="112"/>
      <c r="V122" s="112">
        <v>2701</v>
      </c>
      <c r="W122" s="112">
        <v>2639</v>
      </c>
      <c r="X122" s="112">
        <v>2741</v>
      </c>
      <c r="Y122" s="112">
        <v>2892</v>
      </c>
      <c r="Z122" s="112">
        <v>3205</v>
      </c>
      <c r="AB122" s="109" t="str">
        <f>TEXT(Z122,"###,###")</f>
        <v>3,205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24723</v>
      </c>
      <c r="W124" s="112">
        <v>25615</v>
      </c>
      <c r="X124" s="112">
        <v>26942</v>
      </c>
      <c r="Y124" s="112">
        <v>27962</v>
      </c>
      <c r="Z124" s="112">
        <v>29693</v>
      </c>
      <c r="AB124" s="109" t="str">
        <f>TEXT(Z124,"###,###")</f>
        <v>29,693</v>
      </c>
      <c r="AD124" s="127">
        <f>Z124/$Z$7*100</f>
        <v>89.736770527970023</v>
      </c>
    </row>
    <row r="125" spans="19:32" x14ac:dyDescent="0.25">
      <c r="S125" s="101" t="s">
        <v>102</v>
      </c>
      <c r="T125" s="112"/>
      <c r="U125" s="112"/>
      <c r="V125" s="112">
        <v>6096</v>
      </c>
      <c r="W125" s="112">
        <v>5953</v>
      </c>
      <c r="X125" s="112">
        <v>6134</v>
      </c>
      <c r="Y125" s="112">
        <v>6342</v>
      </c>
      <c r="Z125" s="112">
        <v>6601</v>
      </c>
      <c r="AB125" s="109" t="str">
        <f>TEXT(Z125,"###,###")</f>
        <v>6,601</v>
      </c>
      <c r="AD125" s="127">
        <f>Z125/$Z$7*100</f>
        <v>19.949227840067696</v>
      </c>
    </row>
    <row r="127" spans="19:32" x14ac:dyDescent="0.25">
      <c r="S127" s="101" t="s">
        <v>103</v>
      </c>
      <c r="T127" s="112"/>
      <c r="U127" s="112"/>
      <c r="V127" s="112">
        <v>14618</v>
      </c>
      <c r="W127" s="112">
        <v>14875</v>
      </c>
      <c r="X127" s="112">
        <v>15545</v>
      </c>
      <c r="Y127" s="112">
        <v>15965</v>
      </c>
      <c r="Z127" s="112">
        <v>16782</v>
      </c>
      <c r="AB127" s="109" t="str">
        <f>TEXT(Z127,"###,###")</f>
        <v>16,782</v>
      </c>
      <c r="AD127" s="127">
        <f>Z127/$Z$7*100</f>
        <v>50.717761189519173</v>
      </c>
    </row>
    <row r="128" spans="19:32" x14ac:dyDescent="0.25">
      <c r="S128" s="101" t="s">
        <v>104</v>
      </c>
      <c r="T128" s="112"/>
      <c r="U128" s="112"/>
      <c r="V128" s="112">
        <v>13505</v>
      </c>
      <c r="W128" s="112">
        <v>14047</v>
      </c>
      <c r="X128" s="112">
        <v>14797</v>
      </c>
      <c r="Y128" s="112">
        <v>15427</v>
      </c>
      <c r="Z128" s="112">
        <v>16283</v>
      </c>
      <c r="AB128" s="109" t="str">
        <f>TEXT(Z128,"###,###")</f>
        <v>16,283</v>
      </c>
      <c r="AD128" s="127">
        <f>Z128/$Z$7*100</f>
        <v>49.209707153434678</v>
      </c>
    </row>
    <row r="130" spans="19:20" x14ac:dyDescent="0.25">
      <c r="S130" s="101" t="s">
        <v>280</v>
      </c>
      <c r="T130" s="127">
        <v>80.050772159932308</v>
      </c>
    </row>
    <row r="131" spans="19:20" x14ac:dyDescent="0.25">
      <c r="S131" s="101" t="s">
        <v>281</v>
      </c>
      <c r="T131" s="127">
        <v>10.263229472029979</v>
      </c>
    </row>
    <row r="132" spans="19:20" x14ac:dyDescent="0.25">
      <c r="S132" s="101" t="s">
        <v>282</v>
      </c>
      <c r="T132" s="127">
        <v>9.6859983680377173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805FCB-10FC-4AAF-91B4-8D6E2BBDA3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AA65889-130E-415B-9482-87818EE6DA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2912FE-D89A-4159-8391-004C806F7C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733B952-1BA9-4CD9-919E-80517AEB0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714A7-7C9A-4782-9FF6-FA2F93082DA7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178</v>
      </c>
      <c r="T1" s="99"/>
      <c r="U1" s="99"/>
      <c r="V1" s="99"/>
      <c r="W1" s="99"/>
      <c r="X1" s="99"/>
      <c r="Y1" s="100" t="s">
        <v>265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178</v>
      </c>
      <c r="Y3" s="105" t="s">
        <v>265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8.69 Wangaratta,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23098</v>
      </c>
      <c r="W4" s="108">
        <v>23340</v>
      </c>
      <c r="X4" s="108">
        <v>23491</v>
      </c>
      <c r="Y4" s="108">
        <v>25284</v>
      </c>
      <c r="Z4" s="108">
        <v>26783</v>
      </c>
      <c r="AB4" s="109" t="str">
        <f>TEXT(Z4,"###,###")</f>
        <v>26,783</v>
      </c>
      <c r="AD4" s="110">
        <f>Z4/Y4-1</f>
        <v>5.9286505299794401E-2</v>
      </c>
      <c r="AF4" s="110">
        <f>Z4/V4-1</f>
        <v>0.15953762230496138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11475</v>
      </c>
      <c r="W5" s="108">
        <v>11409</v>
      </c>
      <c r="X5" s="108">
        <v>11619</v>
      </c>
      <c r="Y5" s="108">
        <v>12482</v>
      </c>
      <c r="Z5" s="108">
        <v>13077</v>
      </c>
      <c r="AB5" s="109" t="str">
        <f>TEXT(Z5,"###,###")</f>
        <v>13,077</v>
      </c>
      <c r="AD5" s="110">
        <f t="shared" ref="AD5:AD9" si="0">Z5/Y5-1</f>
        <v>4.7668642845697828E-2</v>
      </c>
      <c r="AF5" s="110">
        <f t="shared" ref="AF5:AF9" si="1">Z5/V5-1</f>
        <v>0.13960784313725494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11626</v>
      </c>
      <c r="W6" s="108">
        <v>11930</v>
      </c>
      <c r="X6" s="108">
        <v>11872</v>
      </c>
      <c r="Y6" s="108">
        <v>12779</v>
      </c>
      <c r="Z6" s="108">
        <v>13686</v>
      </c>
      <c r="AB6" s="109" t="str">
        <f>TEXT(Z6,"###,###")</f>
        <v>13,686</v>
      </c>
      <c r="AD6" s="110">
        <f t="shared" si="0"/>
        <v>7.0975819704202303E-2</v>
      </c>
      <c r="AF6" s="110">
        <f t="shared" si="1"/>
        <v>0.17718905900567683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16037</v>
      </c>
      <c r="W7" s="108">
        <v>16060</v>
      </c>
      <c r="X7" s="108">
        <v>16433</v>
      </c>
      <c r="Y7" s="108">
        <v>16983</v>
      </c>
      <c r="Z7" s="108">
        <v>17444</v>
      </c>
      <c r="AB7" s="109" t="str">
        <f>TEXT(Z7,"###,###")</f>
        <v>17,444</v>
      </c>
      <c r="AD7" s="110">
        <f t="shared" si="0"/>
        <v>2.7144791850674199E-2</v>
      </c>
      <c r="AF7" s="110">
        <f t="shared" si="1"/>
        <v>8.7734613705805264E-2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26,783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17,444</v>
      </c>
      <c r="P8" s="67"/>
      <c r="S8" s="107" t="s">
        <v>83</v>
      </c>
      <c r="T8" s="108"/>
      <c r="U8" s="108"/>
      <c r="V8" s="108">
        <v>37298.769999999997</v>
      </c>
      <c r="W8" s="108">
        <v>38245.11</v>
      </c>
      <c r="X8" s="108">
        <v>39676.300000000003</v>
      </c>
      <c r="Y8" s="108">
        <v>41518</v>
      </c>
      <c r="Z8" s="108">
        <v>41565</v>
      </c>
      <c r="AB8" s="109" t="str">
        <f>TEXT(Z8,"$###,###")</f>
        <v>$41,565</v>
      </c>
      <c r="AD8" s="110">
        <f t="shared" si="0"/>
        <v>1.132039115564254E-3</v>
      </c>
      <c r="AF8" s="110">
        <f t="shared" si="1"/>
        <v>0.11437991118741997</v>
      </c>
    </row>
    <row r="9" spans="1:32" x14ac:dyDescent="0.25">
      <c r="A9" s="30" t="s">
        <v>14</v>
      </c>
      <c r="B9" s="71"/>
      <c r="C9" s="72"/>
      <c r="D9" s="73">
        <f>AD104</f>
        <v>71.39976850987567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50.303829396927313</v>
      </c>
      <c r="P9" s="74" t="s">
        <v>84</v>
      </c>
      <c r="S9" s="107" t="s">
        <v>7</v>
      </c>
      <c r="T9" s="108"/>
      <c r="U9" s="108"/>
      <c r="V9" s="108">
        <v>777538474</v>
      </c>
      <c r="W9" s="108">
        <v>802881534</v>
      </c>
      <c r="X9" s="108">
        <v>854821213</v>
      </c>
      <c r="Y9" s="108">
        <v>949704594</v>
      </c>
      <c r="Z9" s="108">
        <v>1003841001</v>
      </c>
      <c r="AB9" s="109" t="str">
        <f>TEXT(Z9/1000000,"$#,###.0")&amp;" mil"</f>
        <v>$1,003.8 mil</v>
      </c>
      <c r="AD9" s="110">
        <f t="shared" si="0"/>
        <v>5.7003417001476597E-2</v>
      </c>
      <c r="AF9" s="110">
        <f t="shared" si="1"/>
        <v>0.29104994102195381</v>
      </c>
    </row>
    <row r="10" spans="1:32" x14ac:dyDescent="0.25">
      <c r="A10" s="30" t="s">
        <v>17</v>
      </c>
      <c r="B10" s="71"/>
      <c r="C10" s="72"/>
      <c r="D10" s="73">
        <f>AD105</f>
        <v>19.198745472874585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49.644576931896353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79.184819995413889</v>
      </c>
      <c r="P11" s="74" t="s">
        <v>84</v>
      </c>
      <c r="S11" s="107" t="s">
        <v>29</v>
      </c>
      <c r="T11" s="112"/>
      <c r="U11" s="112"/>
      <c r="V11" s="112">
        <v>19641</v>
      </c>
      <c r="W11" s="112">
        <v>20071</v>
      </c>
      <c r="X11" s="112">
        <v>20102</v>
      </c>
      <c r="Y11" s="112">
        <v>21753</v>
      </c>
      <c r="Z11" s="112">
        <v>23155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10.209814262783764</v>
      </c>
      <c r="P12" s="74" t="s">
        <v>84</v>
      </c>
      <c r="S12" s="107" t="s">
        <v>30</v>
      </c>
      <c r="T12" s="112"/>
      <c r="U12" s="112"/>
      <c r="V12" s="112">
        <v>3459</v>
      </c>
      <c r="W12" s="112">
        <v>3269</v>
      </c>
      <c r="X12" s="112">
        <v>3388</v>
      </c>
      <c r="Y12" s="112">
        <v>3531</v>
      </c>
      <c r="Z12" s="112">
        <v>3630</v>
      </c>
    </row>
    <row r="13" spans="1:32" ht="15" customHeight="1" x14ac:dyDescent="0.25">
      <c r="A13" s="30" t="s">
        <v>19</v>
      </c>
      <c r="B13" s="72"/>
      <c r="C13" s="72"/>
      <c r="D13" s="73">
        <f>AD108</f>
        <v>15.468767501773515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10.593900481540931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18.15703991337789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20.755703244595452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20.029818223521993</v>
      </c>
      <c r="P15" s="74" t="s">
        <v>84</v>
      </c>
      <c r="S15" s="115" t="s">
        <v>60</v>
      </c>
      <c r="T15" s="115"/>
      <c r="U15" s="116"/>
      <c r="V15" s="116">
        <v>1300</v>
      </c>
      <c r="W15" s="116">
        <v>1355</v>
      </c>
      <c r="X15" s="116">
        <v>1357</v>
      </c>
      <c r="Y15" s="112">
        <v>1450</v>
      </c>
      <c r="Z15" s="112">
        <v>1520</v>
      </c>
      <c r="AB15" s="117">
        <f t="shared" ref="AB15:AB34" si="2">IF(Z15="np",0,Z15/$Z$34)</f>
        <v>5.6748179951465375E-2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36.246873016465671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79.970181776478015</v>
      </c>
      <c r="P16" s="37" t="s">
        <v>84</v>
      </c>
      <c r="S16" s="115" t="s">
        <v>61</v>
      </c>
      <c r="T16" s="115"/>
      <c r="U16" s="116"/>
      <c r="V16" s="116">
        <v>45</v>
      </c>
      <c r="W16" s="116">
        <v>55</v>
      </c>
      <c r="X16" s="116">
        <v>119</v>
      </c>
      <c r="Y16" s="112">
        <v>100</v>
      </c>
      <c r="Z16" s="112">
        <v>77</v>
      </c>
      <c r="AB16" s="117">
        <f t="shared" si="2"/>
        <v>2.8747433264887062E-3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2071</v>
      </c>
      <c r="W17" s="116">
        <v>2013</v>
      </c>
      <c r="X17" s="116">
        <v>1919</v>
      </c>
      <c r="Y17" s="112">
        <v>2056</v>
      </c>
      <c r="Z17" s="112">
        <v>2038</v>
      </c>
      <c r="AB17" s="117">
        <f t="shared" si="2"/>
        <v>7.6087362329662123E-2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154</v>
      </c>
      <c r="W18" s="116">
        <v>153</v>
      </c>
      <c r="X18" s="116">
        <v>148</v>
      </c>
      <c r="Y18" s="112">
        <v>153</v>
      </c>
      <c r="Z18" s="112">
        <v>144</v>
      </c>
      <c r="AB18" s="117">
        <f t="shared" si="2"/>
        <v>5.376143363823035E-3</v>
      </c>
    </row>
    <row r="19" spans="1:28" x14ac:dyDescent="0.25">
      <c r="A19" s="63" t="str">
        <f>$S$1&amp;" ("&amp;$V$2&amp;" to "&amp;$Z$2&amp;")"</f>
        <v>Wangaratta (2017-18 to 2021-22)</v>
      </c>
      <c r="B19" s="63"/>
      <c r="C19" s="63"/>
      <c r="D19" s="63"/>
      <c r="E19" s="63"/>
      <c r="F19" s="63"/>
      <c r="G19" s="63" t="str">
        <f>$S$1&amp;" ("&amp;$V$2&amp;" to "&amp;$Z$2&amp;")"</f>
        <v>Wangaratta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1371</v>
      </c>
      <c r="W19" s="116">
        <v>1476</v>
      </c>
      <c r="X19" s="116">
        <v>1621</v>
      </c>
      <c r="Y19" s="112">
        <v>1794</v>
      </c>
      <c r="Z19" s="112">
        <v>1869</v>
      </c>
      <c r="AB19" s="117">
        <f t="shared" si="2"/>
        <v>6.9777860742953141E-2</v>
      </c>
    </row>
    <row r="20" spans="1:28" x14ac:dyDescent="0.25">
      <c r="S20" s="115" t="s">
        <v>65</v>
      </c>
      <c r="T20" s="115"/>
      <c r="U20" s="116"/>
      <c r="V20" s="116">
        <v>666</v>
      </c>
      <c r="W20" s="116">
        <v>654</v>
      </c>
      <c r="X20" s="116">
        <v>644</v>
      </c>
      <c r="Y20" s="112">
        <v>709</v>
      </c>
      <c r="Z20" s="112">
        <v>629</v>
      </c>
      <c r="AB20" s="117">
        <f t="shared" si="2"/>
        <v>2.3483292887810342E-2</v>
      </c>
    </row>
    <row r="21" spans="1:28" x14ac:dyDescent="0.25">
      <c r="S21" s="115" t="s">
        <v>66</v>
      </c>
      <c r="T21" s="115"/>
      <c r="U21" s="116"/>
      <c r="V21" s="116">
        <v>2101</v>
      </c>
      <c r="W21" s="116">
        <v>2067</v>
      </c>
      <c r="X21" s="116">
        <v>2145</v>
      </c>
      <c r="Y21" s="112">
        <v>2325</v>
      </c>
      <c r="Z21" s="112">
        <v>2612</v>
      </c>
      <c r="AB21" s="117">
        <f t="shared" si="2"/>
        <v>9.7517267127123386E-2</v>
      </c>
    </row>
    <row r="22" spans="1:28" x14ac:dyDescent="0.25">
      <c r="S22" s="115" t="s">
        <v>67</v>
      </c>
      <c r="T22" s="115"/>
      <c r="U22" s="116"/>
      <c r="V22" s="116">
        <v>1717</v>
      </c>
      <c r="W22" s="116">
        <v>1776</v>
      </c>
      <c r="X22" s="116">
        <v>1821</v>
      </c>
      <c r="Y22" s="112">
        <v>2031</v>
      </c>
      <c r="Z22" s="112">
        <v>2343</v>
      </c>
      <c r="AB22" s="117">
        <f t="shared" si="2"/>
        <v>8.747433264887064E-2</v>
      </c>
    </row>
    <row r="23" spans="1:28" x14ac:dyDescent="0.25">
      <c r="S23" s="115" t="s">
        <v>68</v>
      </c>
      <c r="T23" s="115"/>
      <c r="U23" s="116"/>
      <c r="V23" s="116">
        <v>875</v>
      </c>
      <c r="W23" s="116">
        <v>827</v>
      </c>
      <c r="X23" s="116">
        <v>846</v>
      </c>
      <c r="Y23" s="112">
        <v>878</v>
      </c>
      <c r="Z23" s="112">
        <v>907</v>
      </c>
      <c r="AB23" s="117">
        <f t="shared" si="2"/>
        <v>3.3862236326302038E-2</v>
      </c>
    </row>
    <row r="24" spans="1:28" x14ac:dyDescent="0.25">
      <c r="S24" s="115" t="s">
        <v>69</v>
      </c>
      <c r="T24" s="115"/>
      <c r="U24" s="116"/>
      <c r="V24" s="116">
        <v>175</v>
      </c>
      <c r="W24" s="116">
        <v>173</v>
      </c>
      <c r="X24" s="116">
        <v>155</v>
      </c>
      <c r="Y24" s="112">
        <v>140</v>
      </c>
      <c r="Z24" s="112">
        <v>160</v>
      </c>
      <c r="AB24" s="117">
        <f t="shared" si="2"/>
        <v>5.9734926264700394E-3</v>
      </c>
    </row>
    <row r="25" spans="1:28" x14ac:dyDescent="0.25">
      <c r="S25" s="115" t="s">
        <v>70</v>
      </c>
      <c r="T25" s="115"/>
      <c r="U25" s="116"/>
      <c r="V25" s="116">
        <v>536</v>
      </c>
      <c r="W25" s="116">
        <v>539</v>
      </c>
      <c r="X25" s="116">
        <v>568</v>
      </c>
      <c r="Y25" s="112">
        <v>570</v>
      </c>
      <c r="Z25" s="112">
        <v>564</v>
      </c>
      <c r="AB25" s="117">
        <f t="shared" si="2"/>
        <v>2.1056561508306888E-2</v>
      </c>
    </row>
    <row r="26" spans="1:28" x14ac:dyDescent="0.25">
      <c r="S26" s="115" t="s">
        <v>71</v>
      </c>
      <c r="T26" s="115"/>
      <c r="U26" s="116"/>
      <c r="V26" s="116">
        <v>292</v>
      </c>
      <c r="W26" s="116">
        <v>270</v>
      </c>
      <c r="X26" s="116">
        <v>304</v>
      </c>
      <c r="Y26" s="112">
        <v>328</v>
      </c>
      <c r="Z26" s="112">
        <v>444</v>
      </c>
      <c r="AB26" s="117">
        <f t="shared" si="2"/>
        <v>1.6576442038454358E-2</v>
      </c>
    </row>
    <row r="27" spans="1:28" x14ac:dyDescent="0.25">
      <c r="S27" s="115" t="s">
        <v>72</v>
      </c>
      <c r="T27" s="115"/>
      <c r="U27" s="116"/>
      <c r="V27" s="116">
        <v>862</v>
      </c>
      <c r="W27" s="116">
        <v>885</v>
      </c>
      <c r="X27" s="116">
        <v>859</v>
      </c>
      <c r="Y27" s="112">
        <v>1015</v>
      </c>
      <c r="Z27" s="112">
        <v>1072</v>
      </c>
      <c r="AB27" s="117">
        <f t="shared" si="2"/>
        <v>4.002240059734926E-2</v>
      </c>
    </row>
    <row r="28" spans="1:28" x14ac:dyDescent="0.25">
      <c r="S28" s="115" t="s">
        <v>73</v>
      </c>
      <c r="T28" s="115"/>
      <c r="U28" s="116"/>
      <c r="V28" s="116">
        <v>1602</v>
      </c>
      <c r="W28" s="116">
        <v>1546</v>
      </c>
      <c r="X28" s="116">
        <v>1512</v>
      </c>
      <c r="Y28" s="112">
        <v>1933</v>
      </c>
      <c r="Z28" s="112">
        <v>1988</v>
      </c>
      <c r="AB28" s="117">
        <f t="shared" si="2"/>
        <v>7.4220645883890241E-2</v>
      </c>
    </row>
    <row r="29" spans="1:28" x14ac:dyDescent="0.25">
      <c r="S29" s="115" t="s">
        <v>74</v>
      </c>
      <c r="T29" s="115"/>
      <c r="U29" s="116"/>
      <c r="V29" s="116">
        <v>1200</v>
      </c>
      <c r="W29" s="116">
        <v>1898</v>
      </c>
      <c r="X29" s="116">
        <v>1242</v>
      </c>
      <c r="Y29" s="112">
        <v>1329</v>
      </c>
      <c r="Z29" s="112">
        <v>1503</v>
      </c>
      <c r="AB29" s="117">
        <f t="shared" si="2"/>
        <v>5.6113496359902933E-2</v>
      </c>
    </row>
    <row r="30" spans="1:28" x14ac:dyDescent="0.25">
      <c r="S30" s="115" t="s">
        <v>75</v>
      </c>
      <c r="T30" s="115"/>
      <c r="U30" s="116"/>
      <c r="V30" s="116">
        <v>1926</v>
      </c>
      <c r="W30" s="116">
        <v>1471</v>
      </c>
      <c r="X30" s="116">
        <v>1860</v>
      </c>
      <c r="Y30" s="112">
        <v>1831</v>
      </c>
      <c r="Z30" s="112">
        <v>1985</v>
      </c>
      <c r="AB30" s="117">
        <f t="shared" si="2"/>
        <v>7.4108642897143917E-2</v>
      </c>
    </row>
    <row r="31" spans="1:28" x14ac:dyDescent="0.25">
      <c r="S31" s="115" t="s">
        <v>76</v>
      </c>
      <c r="T31" s="115"/>
      <c r="U31" s="116"/>
      <c r="V31" s="116">
        <v>3106</v>
      </c>
      <c r="W31" s="116">
        <v>3373</v>
      </c>
      <c r="X31" s="116">
        <v>3494</v>
      </c>
      <c r="Y31" s="112">
        <v>3874</v>
      </c>
      <c r="Z31" s="112">
        <v>4154</v>
      </c>
      <c r="AB31" s="117">
        <f t="shared" si="2"/>
        <v>0.15508680231472841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449</v>
      </c>
      <c r="W32" s="116">
        <v>465</v>
      </c>
      <c r="X32" s="116">
        <v>488</v>
      </c>
      <c r="Y32" s="112">
        <v>447</v>
      </c>
      <c r="Z32" s="112">
        <v>435</v>
      </c>
      <c r="AB32" s="117">
        <f t="shared" si="2"/>
        <v>1.6240433078215419E-2</v>
      </c>
    </row>
    <row r="33" spans="19:32" x14ac:dyDescent="0.25">
      <c r="S33" s="115" t="s">
        <v>78</v>
      </c>
      <c r="T33" s="115"/>
      <c r="U33" s="116"/>
      <c r="V33" s="116">
        <v>669</v>
      </c>
      <c r="W33" s="116">
        <v>664</v>
      </c>
      <c r="X33" s="116">
        <v>724</v>
      </c>
      <c r="Y33" s="112">
        <v>798</v>
      </c>
      <c r="Z33" s="112">
        <v>826</v>
      </c>
      <c r="AB33" s="117">
        <f t="shared" si="2"/>
        <v>3.0838155684151578E-2</v>
      </c>
    </row>
    <row r="34" spans="19:32" x14ac:dyDescent="0.25">
      <c r="S34" s="118" t="s">
        <v>53</v>
      </c>
      <c r="T34" s="118"/>
      <c r="U34" s="119"/>
      <c r="V34" s="119">
        <v>23098</v>
      </c>
      <c r="W34" s="119">
        <v>23339</v>
      </c>
      <c r="X34" s="119">
        <v>23495</v>
      </c>
      <c r="Y34" s="120">
        <v>25284</v>
      </c>
      <c r="Z34" s="120">
        <v>26785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13347</v>
      </c>
      <c r="W37" s="112">
        <v>13080</v>
      </c>
      <c r="X37" s="112">
        <v>13530</v>
      </c>
      <c r="Y37" s="112">
        <v>13757</v>
      </c>
      <c r="Z37" s="112">
        <v>13946</v>
      </c>
      <c r="AB37" s="132">
        <f>Z37/Z40*100</f>
        <v>79.970181776478015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2689</v>
      </c>
      <c r="W38" s="112">
        <v>2986</v>
      </c>
      <c r="X38" s="112">
        <v>2900</v>
      </c>
      <c r="Y38" s="112">
        <v>3220</v>
      </c>
      <c r="Z38" s="112">
        <v>3493</v>
      </c>
      <c r="AB38" s="132">
        <f>Z38/Z40*100</f>
        <v>20.029818223521993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16036</v>
      </c>
      <c r="W40" s="112">
        <v>16066</v>
      </c>
      <c r="X40" s="112">
        <v>16430</v>
      </c>
      <c r="Y40" s="112">
        <v>16977</v>
      </c>
      <c r="Z40" s="112">
        <v>17439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6</v>
      </c>
      <c r="X44" s="112">
        <v>6</v>
      </c>
      <c r="Y44" s="112">
        <v>8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338</v>
      </c>
      <c r="W45" s="112">
        <v>339</v>
      </c>
      <c r="X45" s="112">
        <v>346</v>
      </c>
      <c r="Y45" s="112">
        <v>428</v>
      </c>
      <c r="Z45" s="112">
        <v>534</v>
      </c>
    </row>
    <row r="46" spans="19:32" x14ac:dyDescent="0.25">
      <c r="S46" s="115" t="s">
        <v>38</v>
      </c>
      <c r="T46" s="115"/>
      <c r="U46" s="112"/>
      <c r="V46" s="112">
        <v>720</v>
      </c>
      <c r="W46" s="112">
        <v>738</v>
      </c>
      <c r="X46" s="112">
        <v>694</v>
      </c>
      <c r="Y46" s="112">
        <v>844</v>
      </c>
      <c r="Z46" s="112">
        <v>942</v>
      </c>
    </row>
    <row r="47" spans="19:32" x14ac:dyDescent="0.25">
      <c r="S47" s="115" t="s">
        <v>39</v>
      </c>
      <c r="T47" s="115"/>
      <c r="U47" s="112"/>
      <c r="V47" s="112">
        <v>939</v>
      </c>
      <c r="W47" s="112">
        <v>935</v>
      </c>
      <c r="X47" s="112">
        <v>971</v>
      </c>
      <c r="Y47" s="112">
        <v>957</v>
      </c>
      <c r="Z47" s="112">
        <v>1031</v>
      </c>
    </row>
    <row r="48" spans="19:32" x14ac:dyDescent="0.25">
      <c r="S48" s="115" t="s">
        <v>40</v>
      </c>
      <c r="T48" s="115"/>
      <c r="U48" s="112"/>
      <c r="V48" s="112">
        <v>1141</v>
      </c>
      <c r="W48" s="112">
        <v>1164</v>
      </c>
      <c r="X48" s="112">
        <v>1102</v>
      </c>
      <c r="Y48" s="112">
        <v>1295</v>
      </c>
      <c r="Z48" s="112">
        <v>1370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977</v>
      </c>
      <c r="W49" s="112">
        <v>997</v>
      </c>
      <c r="X49" s="112">
        <v>1063</v>
      </c>
      <c r="Y49" s="112">
        <v>1186</v>
      </c>
      <c r="Z49" s="112">
        <v>1250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Wangaratta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941</v>
      </c>
      <c r="W50" s="112">
        <v>962</v>
      </c>
      <c r="X50" s="112">
        <v>1045</v>
      </c>
      <c r="Y50" s="112">
        <v>1127</v>
      </c>
      <c r="Z50" s="112">
        <v>1148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1010</v>
      </c>
      <c r="W51" s="112">
        <v>945</v>
      </c>
      <c r="X51" s="112">
        <v>929</v>
      </c>
      <c r="Y51" s="112">
        <v>1051</v>
      </c>
      <c r="Z51" s="112">
        <v>1050</v>
      </c>
    </row>
    <row r="52" spans="1:26" ht="15" customHeight="1" x14ac:dyDescent="0.25">
      <c r="S52" s="115" t="s">
        <v>44</v>
      </c>
      <c r="T52" s="115"/>
      <c r="U52" s="112"/>
      <c r="V52" s="112">
        <v>1166</v>
      </c>
      <c r="W52" s="112">
        <v>1149</v>
      </c>
      <c r="X52" s="112">
        <v>1161</v>
      </c>
      <c r="Y52" s="112">
        <v>1106</v>
      </c>
      <c r="Z52" s="112">
        <v>1095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1067</v>
      </c>
      <c r="W53" s="112">
        <v>1048</v>
      </c>
      <c r="X53" s="112">
        <v>1125</v>
      </c>
      <c r="Y53" s="112">
        <v>1163</v>
      </c>
      <c r="Z53" s="112">
        <v>1210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1100</v>
      </c>
      <c r="W54" s="112">
        <v>1067</v>
      </c>
      <c r="X54" s="112">
        <v>1067</v>
      </c>
      <c r="Y54" s="112">
        <v>1127</v>
      </c>
      <c r="Z54" s="112">
        <v>1141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992</v>
      </c>
      <c r="W55" s="112">
        <v>973</v>
      </c>
      <c r="X55" s="112">
        <v>952</v>
      </c>
      <c r="Y55" s="112">
        <v>944</v>
      </c>
      <c r="Z55" s="112">
        <v>991</v>
      </c>
    </row>
    <row r="56" spans="1:26" ht="15" customHeight="1" x14ac:dyDescent="0.25">
      <c r="S56" s="115" t="s">
        <v>48</v>
      </c>
      <c r="T56" s="115"/>
      <c r="U56" s="112"/>
      <c r="V56" s="112">
        <v>576</v>
      </c>
      <c r="W56" s="112">
        <v>579</v>
      </c>
      <c r="X56" s="112">
        <v>614</v>
      </c>
      <c r="Y56" s="112">
        <v>646</v>
      </c>
      <c r="Z56" s="112">
        <v>697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235</v>
      </c>
      <c r="W57" s="112">
        <v>267</v>
      </c>
      <c r="X57" s="112">
        <v>298</v>
      </c>
      <c r="Y57" s="112">
        <v>334</v>
      </c>
      <c r="Z57" s="112">
        <v>330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137</v>
      </c>
      <c r="W58" s="112">
        <v>130</v>
      </c>
      <c r="X58" s="112">
        <v>138</v>
      </c>
      <c r="Y58" s="112">
        <v>137</v>
      </c>
      <c r="Z58" s="112">
        <v>138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74</v>
      </c>
      <c r="W59" s="112">
        <v>68</v>
      </c>
      <c r="X59" s="112">
        <v>84</v>
      </c>
      <c r="Y59" s="112">
        <v>89</v>
      </c>
      <c r="Z59" s="112">
        <v>83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49</v>
      </c>
      <c r="W60" s="112">
        <v>40</v>
      </c>
      <c r="X60" s="112">
        <v>42</v>
      </c>
      <c r="Y60" s="112">
        <v>40</v>
      </c>
      <c r="Z60" s="112">
        <v>45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11474</v>
      </c>
      <c r="W61" s="112">
        <v>11408</v>
      </c>
      <c r="X61" s="112">
        <v>11624</v>
      </c>
      <c r="Y61" s="112">
        <v>12482</v>
      </c>
      <c r="Z61" s="112">
        <v>13078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13</v>
      </c>
      <c r="X63" s="112">
        <v>11</v>
      </c>
      <c r="Y63" s="112">
        <v>13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368</v>
      </c>
      <c r="W64" s="112">
        <v>420</v>
      </c>
      <c r="X64" s="112">
        <v>387</v>
      </c>
      <c r="Y64" s="112">
        <v>458</v>
      </c>
      <c r="Z64" s="112">
        <v>525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Wangaratta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766</v>
      </c>
      <c r="W65" s="112">
        <v>783</v>
      </c>
      <c r="X65" s="112">
        <v>810</v>
      </c>
      <c r="Y65" s="112">
        <v>998</v>
      </c>
      <c r="Z65" s="112">
        <v>1027</v>
      </c>
    </row>
    <row r="66" spans="1:26" x14ac:dyDescent="0.25">
      <c r="S66" s="115" t="s">
        <v>39</v>
      </c>
      <c r="T66" s="115"/>
      <c r="U66" s="112"/>
      <c r="V66" s="112">
        <v>1055</v>
      </c>
      <c r="W66" s="112">
        <v>1008</v>
      </c>
      <c r="X66" s="112">
        <v>990</v>
      </c>
      <c r="Y66" s="112">
        <v>1085</v>
      </c>
      <c r="Z66" s="112">
        <v>1182</v>
      </c>
    </row>
    <row r="67" spans="1:26" x14ac:dyDescent="0.25">
      <c r="S67" s="115" t="s">
        <v>40</v>
      </c>
      <c r="T67" s="115"/>
      <c r="U67" s="112"/>
      <c r="V67" s="112">
        <v>1012</v>
      </c>
      <c r="W67" s="112">
        <v>1101</v>
      </c>
      <c r="X67" s="112">
        <v>1141</v>
      </c>
      <c r="Y67" s="112">
        <v>1216</v>
      </c>
      <c r="Z67" s="112">
        <v>1373</v>
      </c>
    </row>
    <row r="68" spans="1:26" x14ac:dyDescent="0.25">
      <c r="S68" s="115" t="s">
        <v>41</v>
      </c>
      <c r="T68" s="115"/>
      <c r="U68" s="112"/>
      <c r="V68" s="112">
        <v>896</v>
      </c>
      <c r="W68" s="112">
        <v>941</v>
      </c>
      <c r="X68" s="112">
        <v>933</v>
      </c>
      <c r="Y68" s="112">
        <v>1122</v>
      </c>
      <c r="Z68" s="112">
        <v>1205</v>
      </c>
    </row>
    <row r="69" spans="1:26" x14ac:dyDescent="0.25">
      <c r="S69" s="115" t="s">
        <v>42</v>
      </c>
      <c r="T69" s="115"/>
      <c r="U69" s="112"/>
      <c r="V69" s="112">
        <v>1002</v>
      </c>
      <c r="W69" s="112">
        <v>1034</v>
      </c>
      <c r="X69" s="112">
        <v>1006</v>
      </c>
      <c r="Y69" s="112">
        <v>1012</v>
      </c>
      <c r="Z69" s="112">
        <v>1224</v>
      </c>
    </row>
    <row r="70" spans="1:26" x14ac:dyDescent="0.25">
      <c r="S70" s="115" t="s">
        <v>43</v>
      </c>
      <c r="T70" s="115"/>
      <c r="U70" s="112"/>
      <c r="V70" s="112">
        <v>1157</v>
      </c>
      <c r="W70" s="112">
        <v>1124</v>
      </c>
      <c r="X70" s="112">
        <v>1099</v>
      </c>
      <c r="Y70" s="112">
        <v>1105</v>
      </c>
      <c r="Z70" s="112">
        <v>1213</v>
      </c>
    </row>
    <row r="71" spans="1:26" x14ac:dyDescent="0.25">
      <c r="S71" s="115" t="s">
        <v>44</v>
      </c>
      <c r="T71" s="115"/>
      <c r="U71" s="112"/>
      <c r="V71" s="112">
        <v>1248</v>
      </c>
      <c r="W71" s="112">
        <v>1230</v>
      </c>
      <c r="X71" s="112">
        <v>1254</v>
      </c>
      <c r="Y71" s="112">
        <v>1287</v>
      </c>
      <c r="Z71" s="112">
        <v>1282</v>
      </c>
    </row>
    <row r="72" spans="1:26" x14ac:dyDescent="0.25">
      <c r="S72" s="115" t="s">
        <v>45</v>
      </c>
      <c r="T72" s="115"/>
      <c r="U72" s="112"/>
      <c r="V72" s="112">
        <v>1172</v>
      </c>
      <c r="W72" s="112">
        <v>1225</v>
      </c>
      <c r="X72" s="112">
        <v>1261</v>
      </c>
      <c r="Y72" s="112">
        <v>1364</v>
      </c>
      <c r="Z72" s="112">
        <v>1379</v>
      </c>
    </row>
    <row r="73" spans="1:26" x14ac:dyDescent="0.25">
      <c r="S73" s="115" t="s">
        <v>46</v>
      </c>
      <c r="T73" s="115"/>
      <c r="U73" s="112"/>
      <c r="V73" s="112">
        <v>1247</v>
      </c>
      <c r="W73" s="112">
        <v>1302</v>
      </c>
      <c r="X73" s="112">
        <v>1140</v>
      </c>
      <c r="Y73" s="112">
        <v>1163</v>
      </c>
      <c r="Z73" s="112">
        <v>1192</v>
      </c>
    </row>
    <row r="74" spans="1:26" x14ac:dyDescent="0.25">
      <c r="S74" s="115" t="s">
        <v>47</v>
      </c>
      <c r="T74" s="115"/>
      <c r="U74" s="112"/>
      <c r="V74" s="112">
        <v>892</v>
      </c>
      <c r="W74" s="112">
        <v>961</v>
      </c>
      <c r="X74" s="112">
        <v>1002</v>
      </c>
      <c r="Y74" s="112">
        <v>1074</v>
      </c>
      <c r="Z74" s="112">
        <v>1105</v>
      </c>
    </row>
    <row r="75" spans="1:26" x14ac:dyDescent="0.25">
      <c r="S75" s="115" t="s">
        <v>48</v>
      </c>
      <c r="T75" s="115"/>
      <c r="U75" s="112"/>
      <c r="V75" s="112">
        <v>423</v>
      </c>
      <c r="W75" s="112">
        <v>434</v>
      </c>
      <c r="X75" s="112">
        <v>458</v>
      </c>
      <c r="Y75" s="112">
        <v>502</v>
      </c>
      <c r="Z75" s="112">
        <v>567</v>
      </c>
    </row>
    <row r="76" spans="1:26" x14ac:dyDescent="0.25">
      <c r="S76" s="115" t="s">
        <v>49</v>
      </c>
      <c r="T76" s="115"/>
      <c r="U76" s="112"/>
      <c r="V76" s="112">
        <v>177</v>
      </c>
      <c r="W76" s="112">
        <v>166</v>
      </c>
      <c r="X76" s="112">
        <v>184</v>
      </c>
      <c r="Y76" s="112">
        <v>190</v>
      </c>
      <c r="Z76" s="112">
        <v>191</v>
      </c>
    </row>
    <row r="77" spans="1:26" x14ac:dyDescent="0.25">
      <c r="S77" s="115" t="s">
        <v>50</v>
      </c>
      <c r="T77" s="115"/>
      <c r="U77" s="112"/>
      <c r="V77" s="112">
        <v>105</v>
      </c>
      <c r="W77" s="112">
        <v>98</v>
      </c>
      <c r="X77" s="112">
        <v>104</v>
      </c>
      <c r="Y77" s="112">
        <v>90</v>
      </c>
      <c r="Z77" s="112">
        <v>106</v>
      </c>
    </row>
    <row r="78" spans="1:26" x14ac:dyDescent="0.25">
      <c r="S78" s="115" t="s">
        <v>51</v>
      </c>
      <c r="T78" s="115"/>
      <c r="U78" s="112"/>
      <c r="V78" s="112">
        <v>49</v>
      </c>
      <c r="W78" s="112">
        <v>50</v>
      </c>
      <c r="X78" s="112">
        <v>52</v>
      </c>
      <c r="Y78" s="112">
        <v>56</v>
      </c>
      <c r="Z78" s="112">
        <v>62</v>
      </c>
    </row>
    <row r="79" spans="1:26" x14ac:dyDescent="0.25">
      <c r="S79" s="115" t="s">
        <v>52</v>
      </c>
      <c r="T79" s="115"/>
      <c r="U79" s="112"/>
      <c r="V79" s="112">
        <v>50</v>
      </c>
      <c r="W79" s="112">
        <v>46</v>
      </c>
      <c r="X79" s="112">
        <v>43</v>
      </c>
      <c r="Y79" s="112">
        <v>44</v>
      </c>
      <c r="Z79" s="112">
        <v>46</v>
      </c>
    </row>
    <row r="80" spans="1:26" x14ac:dyDescent="0.25">
      <c r="S80" s="118" t="s">
        <v>53</v>
      </c>
      <c r="T80" s="118"/>
      <c r="U80" s="112"/>
      <c r="V80" s="112">
        <v>11628</v>
      </c>
      <c r="W80" s="112">
        <v>11932</v>
      </c>
      <c r="X80" s="112">
        <v>11869</v>
      </c>
      <c r="Y80" s="112">
        <v>12779</v>
      </c>
      <c r="Z80" s="112">
        <v>13688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Wangaratta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788</v>
      </c>
      <c r="W83" s="112">
        <v>764</v>
      </c>
      <c r="X83" s="112">
        <v>804</v>
      </c>
      <c r="Y83" s="112">
        <v>837</v>
      </c>
      <c r="Z83" s="112">
        <v>826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873</v>
      </c>
      <c r="W84" s="112">
        <v>902</v>
      </c>
      <c r="X84" s="112">
        <v>905</v>
      </c>
      <c r="Y84" s="112">
        <v>916</v>
      </c>
      <c r="Z84" s="112">
        <v>927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1451</v>
      </c>
      <c r="W85" s="112">
        <v>1459</v>
      </c>
      <c r="X85" s="112">
        <v>1430</v>
      </c>
      <c r="Y85" s="112">
        <v>1515</v>
      </c>
      <c r="Z85" s="112">
        <v>1596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26,783</v>
      </c>
      <c r="D86" s="96">
        <f t="shared" ref="D86:D91" si="4">AD4</f>
        <v>5.9286505299794401E-2</v>
      </c>
      <c r="E86" s="97">
        <f t="shared" ref="E86:E91" si="5">AD4</f>
        <v>5.9286505299794401E-2</v>
      </c>
      <c r="F86" s="96">
        <f t="shared" ref="F86:F91" si="6">AF4</f>
        <v>0.15953762230496138</v>
      </c>
      <c r="G86" s="97">
        <f t="shared" ref="G86:G91" si="7">AF4</f>
        <v>0.15953762230496138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491</v>
      </c>
      <c r="W86" s="112">
        <v>503</v>
      </c>
      <c r="X86" s="112">
        <v>498</v>
      </c>
      <c r="Y86" s="112">
        <v>539</v>
      </c>
      <c r="Z86" s="112">
        <v>577</v>
      </c>
    </row>
    <row r="87" spans="1:30" ht="15" customHeight="1" x14ac:dyDescent="0.25">
      <c r="A87" s="98" t="s">
        <v>4</v>
      </c>
      <c r="B87" s="49"/>
      <c r="C87" s="57" t="str">
        <f t="shared" si="3"/>
        <v>13,077</v>
      </c>
      <c r="D87" s="96">
        <f t="shared" si="4"/>
        <v>4.7668642845697828E-2</v>
      </c>
      <c r="E87" s="97">
        <f t="shared" si="5"/>
        <v>4.7668642845697828E-2</v>
      </c>
      <c r="F87" s="96">
        <f t="shared" si="6"/>
        <v>0.13960784313725494</v>
      </c>
      <c r="G87" s="97">
        <f t="shared" si="7"/>
        <v>0.13960784313725494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251</v>
      </c>
      <c r="W87" s="112">
        <v>274</v>
      </c>
      <c r="X87" s="112">
        <v>286</v>
      </c>
      <c r="Y87" s="112">
        <v>270</v>
      </c>
      <c r="Z87" s="112">
        <v>271</v>
      </c>
    </row>
    <row r="88" spans="1:30" ht="15" customHeight="1" x14ac:dyDescent="0.25">
      <c r="A88" s="98" t="s">
        <v>5</v>
      </c>
      <c r="B88" s="49"/>
      <c r="C88" s="57" t="str">
        <f t="shared" si="3"/>
        <v>13,686</v>
      </c>
      <c r="D88" s="96">
        <f t="shared" si="4"/>
        <v>7.0975819704202303E-2</v>
      </c>
      <c r="E88" s="97">
        <f t="shared" si="5"/>
        <v>7.0975819704202303E-2</v>
      </c>
      <c r="F88" s="96">
        <f t="shared" si="6"/>
        <v>0.17718905900567683</v>
      </c>
      <c r="G88" s="97">
        <f t="shared" si="7"/>
        <v>0.17718905900567683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430</v>
      </c>
      <c r="W88" s="112">
        <v>441</v>
      </c>
      <c r="X88" s="112">
        <v>468</v>
      </c>
      <c r="Y88" s="112">
        <v>459</v>
      </c>
      <c r="Z88" s="112">
        <v>473</v>
      </c>
    </row>
    <row r="89" spans="1:30" ht="15" customHeight="1" x14ac:dyDescent="0.25">
      <c r="A89" s="49" t="s">
        <v>6</v>
      </c>
      <c r="B89" s="49"/>
      <c r="C89" s="57" t="str">
        <f t="shared" si="3"/>
        <v>17,444</v>
      </c>
      <c r="D89" s="96">
        <f t="shared" si="4"/>
        <v>2.7144791850674199E-2</v>
      </c>
      <c r="E89" s="97">
        <f t="shared" si="5"/>
        <v>2.7144791850674199E-2</v>
      </c>
      <c r="F89" s="96">
        <f t="shared" si="6"/>
        <v>8.7734613705805264E-2</v>
      </c>
      <c r="G89" s="97">
        <f t="shared" si="7"/>
        <v>8.7734613705805264E-2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852</v>
      </c>
      <c r="W89" s="112">
        <v>862</v>
      </c>
      <c r="X89" s="112">
        <v>861</v>
      </c>
      <c r="Y89" s="112">
        <v>883</v>
      </c>
      <c r="Z89" s="112">
        <v>888</v>
      </c>
    </row>
    <row r="90" spans="1:30" ht="15" customHeight="1" x14ac:dyDescent="0.25">
      <c r="A90" s="49" t="s">
        <v>96</v>
      </c>
      <c r="B90" s="49"/>
      <c r="C90" s="57" t="str">
        <f t="shared" si="3"/>
        <v>$41,565</v>
      </c>
      <c r="D90" s="96">
        <f t="shared" si="4"/>
        <v>1.132039115564254E-3</v>
      </c>
      <c r="E90" s="97">
        <f t="shared" si="5"/>
        <v>1.132039115564254E-3</v>
      </c>
      <c r="F90" s="96">
        <f t="shared" si="6"/>
        <v>0.11437991118741997</v>
      </c>
      <c r="G90" s="97">
        <f t="shared" si="7"/>
        <v>0.11437991118741997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1165</v>
      </c>
      <c r="W90" s="112">
        <v>1170</v>
      </c>
      <c r="X90" s="112">
        <v>1241</v>
      </c>
      <c r="Y90" s="112">
        <v>1298</v>
      </c>
      <c r="Z90" s="112">
        <v>1319</v>
      </c>
    </row>
    <row r="91" spans="1:30" ht="15" customHeight="1" x14ac:dyDescent="0.25">
      <c r="A91" s="49" t="s">
        <v>7</v>
      </c>
      <c r="B91" s="49"/>
      <c r="C91" s="57" t="str">
        <f t="shared" si="3"/>
        <v>$1,003.8 mil</v>
      </c>
      <c r="D91" s="96">
        <f t="shared" si="4"/>
        <v>5.7003417001476597E-2</v>
      </c>
      <c r="E91" s="97">
        <f t="shared" si="5"/>
        <v>5.7003417001476597E-2</v>
      </c>
      <c r="F91" s="96">
        <f t="shared" si="6"/>
        <v>0.29104994102195381</v>
      </c>
      <c r="G91" s="97">
        <f t="shared" si="7"/>
        <v>0.29104994102195381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8224</v>
      </c>
      <c r="W91" s="112">
        <v>8153</v>
      </c>
      <c r="X91" s="112">
        <v>8354</v>
      </c>
      <c r="Y91" s="112">
        <v>8619</v>
      </c>
      <c r="Z91" s="112">
        <v>8775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521</v>
      </c>
      <c r="W93" s="112">
        <v>546</v>
      </c>
      <c r="X93" s="112">
        <v>595</v>
      </c>
      <c r="Y93" s="112">
        <v>615</v>
      </c>
      <c r="Z93" s="112">
        <v>632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1715</v>
      </c>
      <c r="W94" s="112">
        <v>1723</v>
      </c>
      <c r="X94" s="112">
        <v>1742</v>
      </c>
      <c r="Y94" s="112">
        <v>1796</v>
      </c>
      <c r="Z94" s="112">
        <v>1892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246</v>
      </c>
      <c r="W95" s="112">
        <v>258</v>
      </c>
      <c r="X95" s="112">
        <v>276</v>
      </c>
      <c r="Y95" s="112">
        <v>280</v>
      </c>
      <c r="Z95" s="112">
        <v>303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1192</v>
      </c>
      <c r="W96" s="112">
        <v>1258</v>
      </c>
      <c r="X96" s="112">
        <v>1311</v>
      </c>
      <c r="Y96" s="112">
        <v>1395</v>
      </c>
      <c r="Z96" s="112">
        <v>1481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1200</v>
      </c>
      <c r="W97" s="112">
        <v>1242</v>
      </c>
      <c r="X97" s="112">
        <v>1194</v>
      </c>
      <c r="Y97" s="112">
        <v>1224</v>
      </c>
      <c r="Z97" s="112">
        <v>1229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793</v>
      </c>
      <c r="W98" s="112">
        <v>767</v>
      </c>
      <c r="X98" s="112">
        <v>794</v>
      </c>
      <c r="Y98" s="112">
        <v>840</v>
      </c>
      <c r="Z98" s="112">
        <v>855</v>
      </c>
    </row>
    <row r="99" spans="1:32" ht="15" customHeight="1" x14ac:dyDescent="0.25">
      <c r="S99" s="115" t="s">
        <v>197</v>
      </c>
      <c r="T99" s="115"/>
      <c r="U99" s="112"/>
      <c r="V99" s="112">
        <v>74</v>
      </c>
      <c r="W99" s="112">
        <v>74</v>
      </c>
      <c r="X99" s="112">
        <v>76</v>
      </c>
      <c r="Y99" s="112">
        <v>90</v>
      </c>
      <c r="Z99" s="112">
        <v>87</v>
      </c>
    </row>
    <row r="100" spans="1:32" ht="15" customHeight="1" x14ac:dyDescent="0.25">
      <c r="S100" s="115" t="s">
        <v>58</v>
      </c>
      <c r="T100" s="115"/>
      <c r="U100" s="112"/>
      <c r="V100" s="112">
        <v>583</v>
      </c>
      <c r="W100" s="112">
        <v>604</v>
      </c>
      <c r="X100" s="112">
        <v>634</v>
      </c>
      <c r="Y100" s="112">
        <v>684</v>
      </c>
      <c r="Z100" s="112">
        <v>705</v>
      </c>
    </row>
    <row r="101" spans="1:32" x14ac:dyDescent="0.25">
      <c r="A101" s="18"/>
      <c r="S101" s="118" t="s">
        <v>53</v>
      </c>
      <c r="T101" s="118"/>
      <c r="U101" s="112"/>
      <c r="V101" s="112">
        <v>7811</v>
      </c>
      <c r="W101" s="112">
        <v>7911</v>
      </c>
      <c r="X101" s="112">
        <v>8078</v>
      </c>
      <c r="Y101" s="112">
        <v>8340</v>
      </c>
      <c r="Z101" s="112">
        <v>8657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15934</v>
      </c>
      <c r="W104" s="112">
        <v>16243</v>
      </c>
      <c r="X104" s="112">
        <v>17576</v>
      </c>
      <c r="Y104" s="112">
        <v>18139</v>
      </c>
      <c r="Z104" s="112">
        <v>19123</v>
      </c>
      <c r="AB104" s="109" t="str">
        <f>TEXT(Z104,"###,###")</f>
        <v>19,123</v>
      </c>
      <c r="AD104" s="130">
        <f>Z104/($Z$4)*100</f>
        <v>71.39976850987567</v>
      </c>
      <c r="AF104" s="109"/>
    </row>
    <row r="105" spans="1:32" x14ac:dyDescent="0.25">
      <c r="S105" s="115" t="s">
        <v>17</v>
      </c>
      <c r="T105" s="115"/>
      <c r="U105" s="112"/>
      <c r="V105" s="112">
        <v>4467</v>
      </c>
      <c r="W105" s="112">
        <v>4805</v>
      </c>
      <c r="X105" s="112">
        <v>4602</v>
      </c>
      <c r="Y105" s="112">
        <v>4661</v>
      </c>
      <c r="Z105" s="112">
        <v>5142</v>
      </c>
      <c r="AB105" s="109" t="str">
        <f>TEXT(Z105,"###,###")</f>
        <v>5,142</v>
      </c>
      <c r="AD105" s="130">
        <f>Z105/($Z$4)*100</f>
        <v>19.198745472874585</v>
      </c>
      <c r="AF105" s="109"/>
    </row>
    <row r="106" spans="1:32" x14ac:dyDescent="0.25">
      <c r="S106" s="118" t="s">
        <v>53</v>
      </c>
      <c r="T106" s="118"/>
      <c r="U106" s="120"/>
      <c r="V106" s="120">
        <v>20401</v>
      </c>
      <c r="W106" s="120">
        <v>21048</v>
      </c>
      <c r="X106" s="120">
        <v>22178</v>
      </c>
      <c r="Y106" s="120">
        <v>22800</v>
      </c>
      <c r="Z106" s="120">
        <v>24265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4043</v>
      </c>
      <c r="W108" s="112">
        <v>3633</v>
      </c>
      <c r="X108" s="112">
        <v>3932</v>
      </c>
      <c r="Y108" s="112">
        <v>4156</v>
      </c>
      <c r="Z108" s="112">
        <v>4143</v>
      </c>
      <c r="AB108" s="109" t="str">
        <f>TEXT(Z108,"###,###")</f>
        <v>4,143</v>
      </c>
      <c r="AD108" s="130">
        <f>Z108/($Z$4)*100</f>
        <v>15.468767501773515</v>
      </c>
      <c r="AF108" s="109"/>
    </row>
    <row r="109" spans="1:32" x14ac:dyDescent="0.25">
      <c r="S109" s="115" t="s">
        <v>20</v>
      </c>
      <c r="T109" s="115"/>
      <c r="U109" s="112"/>
      <c r="V109" s="112">
        <v>4117</v>
      </c>
      <c r="W109" s="112">
        <v>4323</v>
      </c>
      <c r="X109" s="112">
        <v>3991</v>
      </c>
      <c r="Y109" s="112">
        <v>4854</v>
      </c>
      <c r="Z109" s="112">
        <v>4863</v>
      </c>
      <c r="AB109" s="109" t="str">
        <f>TEXT(Z109,"###,###")</f>
        <v>4,863</v>
      </c>
      <c r="AD109" s="130">
        <f>Z109/($Z$4)*100</f>
        <v>18.15703991337789</v>
      </c>
      <c r="AF109" s="109"/>
    </row>
    <row r="110" spans="1:32" x14ac:dyDescent="0.25">
      <c r="S110" s="115" t="s">
        <v>21</v>
      </c>
      <c r="T110" s="115"/>
      <c r="U110" s="112"/>
      <c r="V110" s="112">
        <v>4734</v>
      </c>
      <c r="W110" s="112">
        <v>4841</v>
      </c>
      <c r="X110" s="112">
        <v>4894</v>
      </c>
      <c r="Y110" s="112">
        <v>4952</v>
      </c>
      <c r="Z110" s="112">
        <v>5559</v>
      </c>
      <c r="AB110" s="109" t="str">
        <f>TEXT(Z110,"###,###")</f>
        <v>5,559</v>
      </c>
      <c r="AD110" s="130">
        <f>Z110/($Z$4)*100</f>
        <v>20.755703244595452</v>
      </c>
      <c r="AF110" s="109"/>
    </row>
    <row r="111" spans="1:32" x14ac:dyDescent="0.25">
      <c r="S111" s="115" t="s">
        <v>22</v>
      </c>
      <c r="T111" s="115"/>
      <c r="U111" s="112"/>
      <c r="V111" s="112">
        <v>7462</v>
      </c>
      <c r="W111" s="112">
        <v>8052</v>
      </c>
      <c r="X111" s="112">
        <v>8131</v>
      </c>
      <c r="Y111" s="112">
        <v>8838</v>
      </c>
      <c r="Z111" s="112">
        <v>9708</v>
      </c>
      <c r="AB111" s="109" t="str">
        <f>TEXT(Z111,"###,###")</f>
        <v>9,708</v>
      </c>
      <c r="AD111" s="130">
        <f>Z111/($Z$4)*100</f>
        <v>36.246873016465671</v>
      </c>
      <c r="AF111" s="109"/>
    </row>
    <row r="112" spans="1:32" x14ac:dyDescent="0.25">
      <c r="S112" s="118" t="s">
        <v>53</v>
      </c>
      <c r="T112" s="118"/>
      <c r="U112" s="112"/>
      <c r="V112" s="112">
        <v>23096</v>
      </c>
      <c r="W112" s="112">
        <v>23341</v>
      </c>
      <c r="X112" s="112">
        <v>23491</v>
      </c>
      <c r="Y112" s="112">
        <v>25284</v>
      </c>
      <c r="Z112" s="112">
        <v>26787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43.83</v>
      </c>
      <c r="W118" s="131">
        <v>43.62</v>
      </c>
      <c r="X118" s="131">
        <v>43.75</v>
      </c>
      <c r="Y118" s="131">
        <v>43.58</v>
      </c>
      <c r="Z118" s="131">
        <v>43.47</v>
      </c>
      <c r="AB118" s="109" t="str">
        <f>TEXT(Z118,"##.0")</f>
        <v>43.5</v>
      </c>
    </row>
    <row r="120" spans="19:32" x14ac:dyDescent="0.25">
      <c r="S120" s="101" t="s">
        <v>98</v>
      </c>
      <c r="T120" s="112"/>
      <c r="U120" s="112"/>
      <c r="V120" s="112">
        <v>12584</v>
      </c>
      <c r="W120" s="112">
        <v>12789</v>
      </c>
      <c r="X120" s="112">
        <v>13039</v>
      </c>
      <c r="Y120" s="112">
        <v>13448</v>
      </c>
      <c r="Z120" s="112">
        <v>13813</v>
      </c>
      <c r="AB120" s="109" t="str">
        <f>TEXT(Z120,"###,###")</f>
        <v>13,813</v>
      </c>
    </row>
    <row r="121" spans="19:32" x14ac:dyDescent="0.25">
      <c r="S121" s="101" t="s">
        <v>99</v>
      </c>
      <c r="T121" s="112"/>
      <c r="U121" s="112"/>
      <c r="V121" s="112">
        <v>1817</v>
      </c>
      <c r="W121" s="112">
        <v>1687</v>
      </c>
      <c r="X121" s="112">
        <v>1725</v>
      </c>
      <c r="Y121" s="112">
        <v>1738</v>
      </c>
      <c r="Z121" s="112">
        <v>1781</v>
      </c>
      <c r="AB121" s="109" t="str">
        <f>TEXT(Z121,"###,###")</f>
        <v>1,781</v>
      </c>
    </row>
    <row r="122" spans="19:32" x14ac:dyDescent="0.25">
      <c r="S122" s="101" t="s">
        <v>100</v>
      </c>
      <c r="T122" s="112"/>
      <c r="U122" s="112"/>
      <c r="V122" s="112">
        <v>1642</v>
      </c>
      <c r="W122" s="112">
        <v>1579</v>
      </c>
      <c r="X122" s="112">
        <v>1663</v>
      </c>
      <c r="Y122" s="112">
        <v>1793</v>
      </c>
      <c r="Z122" s="112">
        <v>1848</v>
      </c>
      <c r="AB122" s="109" t="str">
        <f>TEXT(Z122,"###,###")</f>
        <v>1,848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14226</v>
      </c>
      <c r="W124" s="112">
        <v>14368</v>
      </c>
      <c r="X124" s="112">
        <v>14702</v>
      </c>
      <c r="Y124" s="112">
        <v>15241</v>
      </c>
      <c r="Z124" s="112">
        <v>15661</v>
      </c>
      <c r="AB124" s="109" t="str">
        <f>TEXT(Z124,"###,###")</f>
        <v>15,661</v>
      </c>
      <c r="AD124" s="127">
        <f>Z124/$Z$7*100</f>
        <v>89.778720476954831</v>
      </c>
    </row>
    <row r="125" spans="19:32" x14ac:dyDescent="0.25">
      <c r="S125" s="101" t="s">
        <v>102</v>
      </c>
      <c r="T125" s="112"/>
      <c r="U125" s="112"/>
      <c r="V125" s="112">
        <v>3459</v>
      </c>
      <c r="W125" s="112">
        <v>3266</v>
      </c>
      <c r="X125" s="112">
        <v>3388</v>
      </c>
      <c r="Y125" s="112">
        <v>3531</v>
      </c>
      <c r="Z125" s="112">
        <v>3629</v>
      </c>
      <c r="AB125" s="109" t="str">
        <f>TEXT(Z125,"###,###")</f>
        <v>3,629</v>
      </c>
      <c r="AD125" s="127">
        <f>Z125/$Z$7*100</f>
        <v>20.803714744324697</v>
      </c>
    </row>
    <row r="127" spans="19:32" x14ac:dyDescent="0.25">
      <c r="S127" s="101" t="s">
        <v>103</v>
      </c>
      <c r="T127" s="112"/>
      <c r="U127" s="112"/>
      <c r="V127" s="112">
        <v>8224</v>
      </c>
      <c r="W127" s="112">
        <v>8154</v>
      </c>
      <c r="X127" s="112">
        <v>8351</v>
      </c>
      <c r="Y127" s="112">
        <v>8619</v>
      </c>
      <c r="Z127" s="112">
        <v>8775</v>
      </c>
      <c r="AB127" s="109" t="str">
        <f>TEXT(Z127,"###,###")</f>
        <v>8,775</v>
      </c>
      <c r="AD127" s="127">
        <f>Z127/$Z$7*100</f>
        <v>50.303829396927313</v>
      </c>
    </row>
    <row r="128" spans="19:32" x14ac:dyDescent="0.25">
      <c r="S128" s="101" t="s">
        <v>104</v>
      </c>
      <c r="T128" s="112"/>
      <c r="U128" s="112"/>
      <c r="V128" s="112">
        <v>7813</v>
      </c>
      <c r="W128" s="112">
        <v>7911</v>
      </c>
      <c r="X128" s="112">
        <v>8079</v>
      </c>
      <c r="Y128" s="112">
        <v>8342</v>
      </c>
      <c r="Z128" s="112">
        <v>8660</v>
      </c>
      <c r="AB128" s="109" t="str">
        <f>TEXT(Z128,"###,###")</f>
        <v>8,660</v>
      </c>
      <c r="AD128" s="127">
        <f>Z128/$Z$7*100</f>
        <v>49.644576931896353</v>
      </c>
    </row>
    <row r="130" spans="19:20" x14ac:dyDescent="0.25">
      <c r="S130" s="101" t="s">
        <v>280</v>
      </c>
      <c r="T130" s="127">
        <v>79.184819995413889</v>
      </c>
    </row>
    <row r="131" spans="19:20" x14ac:dyDescent="0.25">
      <c r="S131" s="101" t="s">
        <v>281</v>
      </c>
      <c r="T131" s="127">
        <v>10.209814262783764</v>
      </c>
    </row>
    <row r="132" spans="19:20" x14ac:dyDescent="0.25">
      <c r="S132" s="101" t="s">
        <v>282</v>
      </c>
      <c r="T132" s="127">
        <v>10.593900481540931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C02ED8-4B39-49AE-8267-3B2B4C508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CA96813-766D-4561-BBDD-CC4093861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FC62A5F-2590-446D-AD84-93FDED9863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3EEEA90-DAAF-48AE-B2EC-568D36C525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32C34-BAE1-4871-805C-6F9CB7AD0ABA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179</v>
      </c>
      <c r="T1" s="99"/>
      <c r="U1" s="99"/>
      <c r="V1" s="99"/>
      <c r="W1" s="99"/>
      <c r="X1" s="99"/>
      <c r="Y1" s="100" t="s">
        <v>180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179</v>
      </c>
      <c r="Y3" s="105" t="s">
        <v>180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8.70 Warrnambool,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28102</v>
      </c>
      <c r="W4" s="108">
        <v>30176</v>
      </c>
      <c r="X4" s="108">
        <v>29283</v>
      </c>
      <c r="Y4" s="108">
        <v>30524</v>
      </c>
      <c r="Z4" s="108">
        <v>32057</v>
      </c>
      <c r="AB4" s="109" t="str">
        <f>TEXT(Z4,"###,###")</f>
        <v>32,057</v>
      </c>
      <c r="AD4" s="110">
        <f>Z4/Y4-1</f>
        <v>5.0222775520901486E-2</v>
      </c>
      <c r="AF4" s="110">
        <f>Z4/V4-1</f>
        <v>0.14073731407017287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14122</v>
      </c>
      <c r="W5" s="108">
        <v>15010</v>
      </c>
      <c r="X5" s="108">
        <v>14595</v>
      </c>
      <c r="Y5" s="108">
        <v>14835</v>
      </c>
      <c r="Z5" s="108">
        <v>15352</v>
      </c>
      <c r="AB5" s="109" t="str">
        <f>TEXT(Z5,"###,###")</f>
        <v>15,352</v>
      </c>
      <c r="AD5" s="110">
        <f t="shared" ref="AD5:AD9" si="0">Z5/Y5-1</f>
        <v>3.4850016852039145E-2</v>
      </c>
      <c r="AF5" s="110">
        <f t="shared" ref="AF5:AF9" si="1">Z5/V5-1</f>
        <v>8.7098144738705585E-2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13977</v>
      </c>
      <c r="W6" s="108">
        <v>15169</v>
      </c>
      <c r="X6" s="108">
        <v>14687</v>
      </c>
      <c r="Y6" s="108">
        <v>15655</v>
      </c>
      <c r="Z6" s="108">
        <v>16672</v>
      </c>
      <c r="AB6" s="109" t="str">
        <f>TEXT(Z6,"###,###")</f>
        <v>16,672</v>
      </c>
      <c r="AD6" s="110">
        <f t="shared" si="0"/>
        <v>6.4963270520600469E-2</v>
      </c>
      <c r="AF6" s="110">
        <f t="shared" si="1"/>
        <v>0.1928167704085284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19965</v>
      </c>
      <c r="W7" s="108">
        <v>20422</v>
      </c>
      <c r="X7" s="108">
        <v>20714</v>
      </c>
      <c r="Y7" s="108">
        <v>20880</v>
      </c>
      <c r="Z7" s="108">
        <v>21300</v>
      </c>
      <c r="AB7" s="109" t="str">
        <f>TEXT(Z7,"###,###")</f>
        <v>21,300</v>
      </c>
      <c r="AD7" s="110">
        <f t="shared" si="0"/>
        <v>2.0114942528735691E-2</v>
      </c>
      <c r="AF7" s="110">
        <f t="shared" si="1"/>
        <v>6.686701728024036E-2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32,057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21,300</v>
      </c>
      <c r="P8" s="67"/>
      <c r="S8" s="107" t="s">
        <v>83</v>
      </c>
      <c r="T8" s="108"/>
      <c r="U8" s="108"/>
      <c r="V8" s="108">
        <v>35460</v>
      </c>
      <c r="W8" s="108">
        <v>37802</v>
      </c>
      <c r="X8" s="108">
        <v>38414.75</v>
      </c>
      <c r="Y8" s="108">
        <v>41094.29</v>
      </c>
      <c r="Z8" s="108">
        <v>41243</v>
      </c>
      <c r="AB8" s="109" t="str">
        <f>TEXT(Z8,"$###,###")</f>
        <v>$41,243</v>
      </c>
      <c r="AD8" s="110">
        <f t="shared" si="0"/>
        <v>3.6187509262235462E-3</v>
      </c>
      <c r="AF8" s="110">
        <f t="shared" si="1"/>
        <v>0.16308516638465886</v>
      </c>
    </row>
    <row r="9" spans="1:32" x14ac:dyDescent="0.25">
      <c r="A9" s="30" t="s">
        <v>14</v>
      </c>
      <c r="B9" s="71"/>
      <c r="C9" s="72"/>
      <c r="D9" s="73">
        <f>AD104</f>
        <v>76.067629534890983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49.774647887323944</v>
      </c>
      <c r="P9" s="74" t="s">
        <v>84</v>
      </c>
      <c r="S9" s="107" t="s">
        <v>7</v>
      </c>
      <c r="T9" s="108"/>
      <c r="U9" s="108"/>
      <c r="V9" s="108">
        <v>1064771972</v>
      </c>
      <c r="W9" s="108">
        <v>1054260617</v>
      </c>
      <c r="X9" s="108">
        <v>1124362260</v>
      </c>
      <c r="Y9" s="108">
        <v>1200362233</v>
      </c>
      <c r="Z9" s="108">
        <v>1268451561</v>
      </c>
      <c r="AB9" s="109" t="str">
        <f>TEXT(Z9/1000000,"$#,###.0")&amp;" mil"</f>
        <v>$1,268.5 mil</v>
      </c>
      <c r="AD9" s="110">
        <f t="shared" si="0"/>
        <v>5.6723983917611243E-2</v>
      </c>
      <c r="AF9" s="110">
        <f t="shared" si="1"/>
        <v>0.19128939750115803</v>
      </c>
    </row>
    <row r="10" spans="1:32" x14ac:dyDescent="0.25">
      <c r="A10" s="30" t="s">
        <v>17</v>
      </c>
      <c r="B10" s="71"/>
      <c r="C10" s="72"/>
      <c r="D10" s="73">
        <f>AD105</f>
        <v>18.133325014817355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50.079812206572768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85.741784037558688</v>
      </c>
      <c r="P11" s="74" t="s">
        <v>84</v>
      </c>
      <c r="S11" s="107" t="s">
        <v>29</v>
      </c>
      <c r="T11" s="112"/>
      <c r="U11" s="112"/>
      <c r="V11" s="112">
        <v>25385</v>
      </c>
      <c r="W11" s="112">
        <v>27425</v>
      </c>
      <c r="X11" s="112">
        <v>26454</v>
      </c>
      <c r="Y11" s="112">
        <v>27571</v>
      </c>
      <c r="Z11" s="112">
        <v>29018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7.0281690140845061</v>
      </c>
      <c r="P12" s="74" t="s">
        <v>84</v>
      </c>
      <c r="S12" s="107" t="s">
        <v>30</v>
      </c>
      <c r="T12" s="112"/>
      <c r="U12" s="112"/>
      <c r="V12" s="112">
        <v>2715</v>
      </c>
      <c r="W12" s="112">
        <v>2755</v>
      </c>
      <c r="X12" s="112">
        <v>2828</v>
      </c>
      <c r="Y12" s="112">
        <v>2953</v>
      </c>
      <c r="Z12" s="112">
        <v>3034</v>
      </c>
    </row>
    <row r="13" spans="1:32" ht="15" customHeight="1" x14ac:dyDescent="0.25">
      <c r="A13" s="30" t="s">
        <v>19</v>
      </c>
      <c r="B13" s="72"/>
      <c r="C13" s="72"/>
      <c r="D13" s="73">
        <f>AD108</f>
        <v>12.537043391458964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7.2300469483568079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17.790186230776431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23.242973453535889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21.316864697318366</v>
      </c>
      <c r="P15" s="74" t="s">
        <v>84</v>
      </c>
      <c r="S15" s="115" t="s">
        <v>60</v>
      </c>
      <c r="T15" s="115"/>
      <c r="U15" s="116"/>
      <c r="V15" s="116">
        <v>804</v>
      </c>
      <c r="W15" s="116">
        <v>838</v>
      </c>
      <c r="X15" s="116">
        <v>799</v>
      </c>
      <c r="Y15" s="112">
        <v>838</v>
      </c>
      <c r="Z15" s="112">
        <v>807</v>
      </c>
      <c r="AB15" s="117">
        <f t="shared" ref="AB15:AB34" si="2">IF(Z15="np",0,Z15/$Z$34)</f>
        <v>2.5173908974638923E-2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40.624512586954488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78.683135302681634</v>
      </c>
      <c r="P16" s="37" t="s">
        <v>84</v>
      </c>
      <c r="S16" s="115" t="s">
        <v>61</v>
      </c>
      <c r="T16" s="115"/>
      <c r="U16" s="116"/>
      <c r="V16" s="116">
        <v>99</v>
      </c>
      <c r="W16" s="116">
        <v>111</v>
      </c>
      <c r="X16" s="116">
        <v>113</v>
      </c>
      <c r="Y16" s="112">
        <v>120</v>
      </c>
      <c r="Z16" s="112">
        <v>101</v>
      </c>
      <c r="AB16" s="117">
        <f t="shared" si="2"/>
        <v>3.150637926193967E-3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2386</v>
      </c>
      <c r="W17" s="116">
        <v>3045</v>
      </c>
      <c r="X17" s="116">
        <v>2584</v>
      </c>
      <c r="Y17" s="112">
        <v>2607</v>
      </c>
      <c r="Z17" s="112">
        <v>2610</v>
      </c>
      <c r="AB17" s="117">
        <f t="shared" si="2"/>
        <v>8.141747512243816E-2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305</v>
      </c>
      <c r="W18" s="116">
        <v>307</v>
      </c>
      <c r="X18" s="116">
        <v>305</v>
      </c>
      <c r="Y18" s="112">
        <v>294</v>
      </c>
      <c r="Z18" s="112">
        <v>318</v>
      </c>
      <c r="AB18" s="117">
        <f t="shared" si="2"/>
        <v>9.9198303022740748E-3</v>
      </c>
    </row>
    <row r="19" spans="1:28" x14ac:dyDescent="0.25">
      <c r="A19" s="63" t="str">
        <f>$S$1&amp;" ("&amp;$V$2&amp;" to "&amp;$Z$2&amp;")"</f>
        <v>Warrnambool (2017-18 to 2021-22)</v>
      </c>
      <c r="B19" s="63"/>
      <c r="C19" s="63"/>
      <c r="D19" s="63"/>
      <c r="E19" s="63"/>
      <c r="F19" s="63"/>
      <c r="G19" s="63" t="str">
        <f>$S$1&amp;" ("&amp;$V$2&amp;" to "&amp;$Z$2&amp;")"</f>
        <v>Warrnambool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1605</v>
      </c>
      <c r="W19" s="116">
        <v>1669</v>
      </c>
      <c r="X19" s="116">
        <v>1705</v>
      </c>
      <c r="Y19" s="112">
        <v>1824</v>
      </c>
      <c r="Z19" s="112">
        <v>1822</v>
      </c>
      <c r="AB19" s="117">
        <f t="shared" si="2"/>
        <v>5.6836260411142654E-2</v>
      </c>
    </row>
    <row r="20" spans="1:28" x14ac:dyDescent="0.25">
      <c r="S20" s="115" t="s">
        <v>65</v>
      </c>
      <c r="T20" s="115"/>
      <c r="U20" s="116"/>
      <c r="V20" s="116">
        <v>797</v>
      </c>
      <c r="W20" s="116">
        <v>857</v>
      </c>
      <c r="X20" s="116">
        <v>735</v>
      </c>
      <c r="Y20" s="112">
        <v>774</v>
      </c>
      <c r="Z20" s="112">
        <v>776</v>
      </c>
      <c r="AB20" s="117">
        <f t="shared" si="2"/>
        <v>2.4206881492341768E-2</v>
      </c>
    </row>
    <row r="21" spans="1:28" x14ac:dyDescent="0.25">
      <c r="S21" s="115" t="s">
        <v>66</v>
      </c>
      <c r="T21" s="115"/>
      <c r="U21" s="116"/>
      <c r="V21" s="116">
        <v>2970</v>
      </c>
      <c r="W21" s="116">
        <v>3173</v>
      </c>
      <c r="X21" s="116">
        <v>3160</v>
      </c>
      <c r="Y21" s="112">
        <v>3475</v>
      </c>
      <c r="Z21" s="112">
        <v>3720</v>
      </c>
      <c r="AB21" s="117">
        <f t="shared" si="2"/>
        <v>0.11604329787565898</v>
      </c>
    </row>
    <row r="22" spans="1:28" x14ac:dyDescent="0.25">
      <c r="S22" s="115" t="s">
        <v>67</v>
      </c>
      <c r="T22" s="115"/>
      <c r="U22" s="116"/>
      <c r="V22" s="116">
        <v>2654</v>
      </c>
      <c r="W22" s="116">
        <v>3084</v>
      </c>
      <c r="X22" s="116">
        <v>3185</v>
      </c>
      <c r="Y22" s="112">
        <v>3110</v>
      </c>
      <c r="Z22" s="112">
        <v>3421</v>
      </c>
      <c r="AB22" s="117">
        <f t="shared" si="2"/>
        <v>0.10671616183672833</v>
      </c>
    </row>
    <row r="23" spans="1:28" x14ac:dyDescent="0.25">
      <c r="S23" s="115" t="s">
        <v>68</v>
      </c>
      <c r="T23" s="115"/>
      <c r="U23" s="116"/>
      <c r="V23" s="116">
        <v>833</v>
      </c>
      <c r="W23" s="116">
        <v>841</v>
      </c>
      <c r="X23" s="116">
        <v>832</v>
      </c>
      <c r="Y23" s="112">
        <v>805</v>
      </c>
      <c r="Z23" s="112">
        <v>894</v>
      </c>
      <c r="AB23" s="117">
        <f t="shared" si="2"/>
        <v>2.7887824812053531E-2</v>
      </c>
    </row>
    <row r="24" spans="1:28" x14ac:dyDescent="0.25">
      <c r="S24" s="115" t="s">
        <v>69</v>
      </c>
      <c r="T24" s="115"/>
      <c r="U24" s="116"/>
      <c r="V24" s="116">
        <v>156</v>
      </c>
      <c r="W24" s="116">
        <v>152</v>
      </c>
      <c r="X24" s="116">
        <v>142</v>
      </c>
      <c r="Y24" s="112">
        <v>147</v>
      </c>
      <c r="Z24" s="112">
        <v>179</v>
      </c>
      <c r="AB24" s="117">
        <f t="shared" si="2"/>
        <v>5.5838038493932684E-3</v>
      </c>
    </row>
    <row r="25" spans="1:28" x14ac:dyDescent="0.25">
      <c r="S25" s="115" t="s">
        <v>70</v>
      </c>
      <c r="T25" s="115"/>
      <c r="U25" s="116"/>
      <c r="V25" s="116">
        <v>772</v>
      </c>
      <c r="W25" s="116">
        <v>776</v>
      </c>
      <c r="X25" s="116">
        <v>788</v>
      </c>
      <c r="Y25" s="112">
        <v>739</v>
      </c>
      <c r="Z25" s="112">
        <v>787</v>
      </c>
      <c r="AB25" s="117">
        <f t="shared" si="2"/>
        <v>2.4550020276382693E-2</v>
      </c>
    </row>
    <row r="26" spans="1:28" x14ac:dyDescent="0.25">
      <c r="S26" s="115" t="s">
        <v>71</v>
      </c>
      <c r="T26" s="115"/>
      <c r="U26" s="116"/>
      <c r="V26" s="116">
        <v>334</v>
      </c>
      <c r="W26" s="116">
        <v>360</v>
      </c>
      <c r="X26" s="116">
        <v>379</v>
      </c>
      <c r="Y26" s="112">
        <v>405</v>
      </c>
      <c r="Z26" s="112">
        <v>415</v>
      </c>
      <c r="AB26" s="117">
        <f t="shared" si="2"/>
        <v>1.2945690488816795E-2</v>
      </c>
    </row>
    <row r="27" spans="1:28" x14ac:dyDescent="0.25">
      <c r="S27" s="115" t="s">
        <v>72</v>
      </c>
      <c r="T27" s="115"/>
      <c r="U27" s="116"/>
      <c r="V27" s="116">
        <v>1099</v>
      </c>
      <c r="W27" s="116">
        <v>1173</v>
      </c>
      <c r="X27" s="116">
        <v>1208</v>
      </c>
      <c r="Y27" s="112">
        <v>1343</v>
      </c>
      <c r="Z27" s="112">
        <v>1349</v>
      </c>
      <c r="AB27" s="117">
        <f t="shared" si="2"/>
        <v>4.208129269738279E-2</v>
      </c>
    </row>
    <row r="28" spans="1:28" x14ac:dyDescent="0.25">
      <c r="S28" s="115" t="s">
        <v>73</v>
      </c>
      <c r="T28" s="115"/>
      <c r="U28" s="116"/>
      <c r="V28" s="116">
        <v>2004</v>
      </c>
      <c r="W28" s="116">
        <v>2262</v>
      </c>
      <c r="X28" s="116">
        <v>2197</v>
      </c>
      <c r="Y28" s="112">
        <v>2217</v>
      </c>
      <c r="Z28" s="112">
        <v>2172</v>
      </c>
      <c r="AB28" s="117">
        <f t="shared" si="2"/>
        <v>6.7754312630626701E-2</v>
      </c>
    </row>
    <row r="29" spans="1:28" x14ac:dyDescent="0.25">
      <c r="S29" s="115" t="s">
        <v>74</v>
      </c>
      <c r="T29" s="115"/>
      <c r="U29" s="116"/>
      <c r="V29" s="116">
        <v>1468</v>
      </c>
      <c r="W29" s="116">
        <v>2432</v>
      </c>
      <c r="X29" s="116">
        <v>1595</v>
      </c>
      <c r="Y29" s="112">
        <v>1610</v>
      </c>
      <c r="Z29" s="112">
        <v>1826</v>
      </c>
      <c r="AB29" s="117">
        <f t="shared" si="2"/>
        <v>5.6961038150793897E-2</v>
      </c>
    </row>
    <row r="30" spans="1:28" x14ac:dyDescent="0.25">
      <c r="S30" s="115" t="s">
        <v>75</v>
      </c>
      <c r="T30" s="115"/>
      <c r="U30" s="116"/>
      <c r="V30" s="116">
        <v>2389</v>
      </c>
      <c r="W30" s="116">
        <v>1828</v>
      </c>
      <c r="X30" s="116">
        <v>2485</v>
      </c>
      <c r="Y30" s="112">
        <v>2476</v>
      </c>
      <c r="Z30" s="112">
        <v>2640</v>
      </c>
      <c r="AB30" s="117">
        <f t="shared" si="2"/>
        <v>8.2353308169822503E-2</v>
      </c>
    </row>
    <row r="31" spans="1:28" x14ac:dyDescent="0.25">
      <c r="S31" s="115" t="s">
        <v>76</v>
      </c>
      <c r="T31" s="115"/>
      <c r="U31" s="116"/>
      <c r="V31" s="116">
        <v>4064</v>
      </c>
      <c r="W31" s="116">
        <v>4307</v>
      </c>
      <c r="X31" s="116">
        <v>4466</v>
      </c>
      <c r="Y31" s="112">
        <v>5119</v>
      </c>
      <c r="Z31" s="112">
        <v>5474</v>
      </c>
      <c r="AB31" s="117">
        <f t="shared" si="2"/>
        <v>0.17075833671273044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774</v>
      </c>
      <c r="W32" s="116">
        <v>836</v>
      </c>
      <c r="X32" s="116">
        <v>664</v>
      </c>
      <c r="Y32" s="112">
        <v>686</v>
      </c>
      <c r="Z32" s="112">
        <v>812</v>
      </c>
      <c r="AB32" s="117">
        <f t="shared" si="2"/>
        <v>2.5329881149202982E-2</v>
      </c>
    </row>
    <row r="33" spans="19:32" x14ac:dyDescent="0.25">
      <c r="S33" s="115" t="s">
        <v>78</v>
      </c>
      <c r="T33" s="115"/>
      <c r="U33" s="116"/>
      <c r="V33" s="116">
        <v>802</v>
      </c>
      <c r="W33" s="116">
        <v>827</v>
      </c>
      <c r="X33" s="116">
        <v>930</v>
      </c>
      <c r="Y33" s="112">
        <v>999</v>
      </c>
      <c r="Z33" s="112">
        <v>1010</v>
      </c>
      <c r="AB33" s="117">
        <f t="shared" si="2"/>
        <v>3.1506379261939672E-2</v>
      </c>
    </row>
    <row r="34" spans="19:32" x14ac:dyDescent="0.25">
      <c r="S34" s="118" t="s">
        <v>53</v>
      </c>
      <c r="T34" s="118"/>
      <c r="U34" s="119"/>
      <c r="V34" s="119">
        <v>28100</v>
      </c>
      <c r="W34" s="119">
        <v>30182</v>
      </c>
      <c r="X34" s="119">
        <v>29286</v>
      </c>
      <c r="Y34" s="120">
        <v>30524</v>
      </c>
      <c r="Z34" s="120">
        <v>32057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16391</v>
      </c>
      <c r="W37" s="112">
        <v>16132</v>
      </c>
      <c r="X37" s="112">
        <v>16667</v>
      </c>
      <c r="Y37" s="112">
        <v>16758</v>
      </c>
      <c r="Z37" s="112">
        <v>16754</v>
      </c>
      <c r="AB37" s="132">
        <f>Z37/Z40*100</f>
        <v>78.683135302681634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3576</v>
      </c>
      <c r="W38" s="112">
        <v>4294</v>
      </c>
      <c r="X38" s="112">
        <v>4052</v>
      </c>
      <c r="Y38" s="112">
        <v>4120</v>
      </c>
      <c r="Z38" s="112">
        <v>4539</v>
      </c>
      <c r="AB38" s="132">
        <f>Z38/Z40*100</f>
        <v>21.316864697318366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19967</v>
      </c>
      <c r="W40" s="112">
        <v>20426</v>
      </c>
      <c r="X40" s="112">
        <v>20719</v>
      </c>
      <c r="Y40" s="112">
        <v>20878</v>
      </c>
      <c r="Z40" s="112">
        <v>21293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8</v>
      </c>
      <c r="X44" s="112">
        <v>7</v>
      </c>
      <c r="Y44" s="112">
        <v>4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435</v>
      </c>
      <c r="W45" s="112">
        <v>473</v>
      </c>
      <c r="X45" s="112">
        <v>525</v>
      </c>
      <c r="Y45" s="112">
        <v>517</v>
      </c>
      <c r="Z45" s="112">
        <v>573</v>
      </c>
    </row>
    <row r="46" spans="19:32" x14ac:dyDescent="0.25">
      <c r="S46" s="115" t="s">
        <v>38</v>
      </c>
      <c r="T46" s="115"/>
      <c r="U46" s="112"/>
      <c r="V46" s="112">
        <v>1005</v>
      </c>
      <c r="W46" s="112">
        <v>1088</v>
      </c>
      <c r="X46" s="112">
        <v>1000</v>
      </c>
      <c r="Y46" s="112">
        <v>1028</v>
      </c>
      <c r="Z46" s="112">
        <v>1094</v>
      </c>
    </row>
    <row r="47" spans="19:32" x14ac:dyDescent="0.25">
      <c r="S47" s="115" t="s">
        <v>39</v>
      </c>
      <c r="T47" s="115"/>
      <c r="U47" s="112"/>
      <c r="V47" s="112">
        <v>1605</v>
      </c>
      <c r="W47" s="112">
        <v>1541</v>
      </c>
      <c r="X47" s="112">
        <v>1501</v>
      </c>
      <c r="Y47" s="112">
        <v>1379</v>
      </c>
      <c r="Z47" s="112">
        <v>1369</v>
      </c>
    </row>
    <row r="48" spans="19:32" x14ac:dyDescent="0.25">
      <c r="S48" s="115" t="s">
        <v>40</v>
      </c>
      <c r="T48" s="115"/>
      <c r="U48" s="112"/>
      <c r="V48" s="112">
        <v>1844</v>
      </c>
      <c r="W48" s="112">
        <v>2108</v>
      </c>
      <c r="X48" s="112">
        <v>2043</v>
      </c>
      <c r="Y48" s="112">
        <v>2031</v>
      </c>
      <c r="Z48" s="112">
        <v>1977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1442</v>
      </c>
      <c r="W49" s="112">
        <v>1539</v>
      </c>
      <c r="X49" s="112">
        <v>1582</v>
      </c>
      <c r="Y49" s="112">
        <v>1761</v>
      </c>
      <c r="Z49" s="112">
        <v>1882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Warrnambool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1180</v>
      </c>
      <c r="W50" s="112">
        <v>1283</v>
      </c>
      <c r="X50" s="112">
        <v>1235</v>
      </c>
      <c r="Y50" s="112">
        <v>1325</v>
      </c>
      <c r="Z50" s="112">
        <v>1443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1225</v>
      </c>
      <c r="W51" s="112">
        <v>1284</v>
      </c>
      <c r="X51" s="112">
        <v>1194</v>
      </c>
      <c r="Y51" s="112">
        <v>1213</v>
      </c>
      <c r="Z51" s="112">
        <v>1248</v>
      </c>
    </row>
    <row r="52" spans="1:26" ht="15" customHeight="1" x14ac:dyDescent="0.25">
      <c r="S52" s="115" t="s">
        <v>44</v>
      </c>
      <c r="T52" s="115"/>
      <c r="U52" s="112"/>
      <c r="V52" s="112">
        <v>1257</v>
      </c>
      <c r="W52" s="112">
        <v>1281</v>
      </c>
      <c r="X52" s="112">
        <v>1232</v>
      </c>
      <c r="Y52" s="112">
        <v>1284</v>
      </c>
      <c r="Z52" s="112">
        <v>1282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1167</v>
      </c>
      <c r="W53" s="112">
        <v>1251</v>
      </c>
      <c r="X53" s="112">
        <v>1202</v>
      </c>
      <c r="Y53" s="112">
        <v>1180</v>
      </c>
      <c r="Z53" s="112">
        <v>1221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1124</v>
      </c>
      <c r="W54" s="112">
        <v>1176</v>
      </c>
      <c r="X54" s="112">
        <v>1145</v>
      </c>
      <c r="Y54" s="112">
        <v>1148</v>
      </c>
      <c r="Z54" s="112">
        <v>1129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938</v>
      </c>
      <c r="W55" s="112">
        <v>992</v>
      </c>
      <c r="X55" s="112">
        <v>987</v>
      </c>
      <c r="Y55" s="112">
        <v>954</v>
      </c>
      <c r="Z55" s="112">
        <v>1038</v>
      </c>
    </row>
    <row r="56" spans="1:26" ht="15" customHeight="1" x14ac:dyDescent="0.25">
      <c r="S56" s="115" t="s">
        <v>48</v>
      </c>
      <c r="T56" s="115"/>
      <c r="U56" s="112"/>
      <c r="V56" s="112">
        <v>488</v>
      </c>
      <c r="W56" s="112">
        <v>537</v>
      </c>
      <c r="X56" s="112">
        <v>537</v>
      </c>
      <c r="Y56" s="112">
        <v>557</v>
      </c>
      <c r="Z56" s="112">
        <v>618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213</v>
      </c>
      <c r="W57" s="112">
        <v>247</v>
      </c>
      <c r="X57" s="112">
        <v>238</v>
      </c>
      <c r="Y57" s="112">
        <v>272</v>
      </c>
      <c r="Z57" s="112">
        <v>271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94</v>
      </c>
      <c r="W58" s="112">
        <v>91</v>
      </c>
      <c r="X58" s="112">
        <v>76</v>
      </c>
      <c r="Y58" s="112">
        <v>99</v>
      </c>
      <c r="Z58" s="112">
        <v>118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64</v>
      </c>
      <c r="W59" s="112">
        <v>59</v>
      </c>
      <c r="X59" s="112">
        <v>61</v>
      </c>
      <c r="Y59" s="112">
        <v>52</v>
      </c>
      <c r="Z59" s="112">
        <v>64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33</v>
      </c>
      <c r="W60" s="112">
        <v>43</v>
      </c>
      <c r="X60" s="112">
        <v>33</v>
      </c>
      <c r="Y60" s="112">
        <v>31</v>
      </c>
      <c r="Z60" s="112">
        <v>27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14117</v>
      </c>
      <c r="W61" s="112">
        <v>15010</v>
      </c>
      <c r="X61" s="112">
        <v>14598</v>
      </c>
      <c r="Y61" s="112">
        <v>14835</v>
      </c>
      <c r="Z61" s="112">
        <v>15350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3</v>
      </c>
      <c r="X63" s="112">
        <v>5</v>
      </c>
      <c r="Y63" s="112">
        <v>12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447</v>
      </c>
      <c r="W64" s="112">
        <v>533</v>
      </c>
      <c r="X64" s="112">
        <v>544</v>
      </c>
      <c r="Y64" s="112">
        <v>581</v>
      </c>
      <c r="Z64" s="112">
        <v>696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Warrnambool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1065</v>
      </c>
      <c r="W65" s="112">
        <v>1088</v>
      </c>
      <c r="X65" s="112">
        <v>1067</v>
      </c>
      <c r="Y65" s="112">
        <v>1152</v>
      </c>
      <c r="Z65" s="112">
        <v>1243</v>
      </c>
    </row>
    <row r="66" spans="1:26" x14ac:dyDescent="0.25">
      <c r="S66" s="115" t="s">
        <v>39</v>
      </c>
      <c r="T66" s="115"/>
      <c r="U66" s="112"/>
      <c r="V66" s="112">
        <v>1491</v>
      </c>
      <c r="W66" s="112">
        <v>1536</v>
      </c>
      <c r="X66" s="112">
        <v>1401</v>
      </c>
      <c r="Y66" s="112">
        <v>1506</v>
      </c>
      <c r="Z66" s="112">
        <v>1577</v>
      </c>
    </row>
    <row r="67" spans="1:26" x14ac:dyDescent="0.25">
      <c r="S67" s="115" t="s">
        <v>40</v>
      </c>
      <c r="T67" s="115"/>
      <c r="U67" s="112"/>
      <c r="V67" s="112">
        <v>1722</v>
      </c>
      <c r="W67" s="112">
        <v>1880</v>
      </c>
      <c r="X67" s="112">
        <v>1702</v>
      </c>
      <c r="Y67" s="112">
        <v>1858</v>
      </c>
      <c r="Z67" s="112">
        <v>1856</v>
      </c>
    </row>
    <row r="68" spans="1:26" x14ac:dyDescent="0.25">
      <c r="S68" s="115" t="s">
        <v>41</v>
      </c>
      <c r="T68" s="115"/>
      <c r="U68" s="112"/>
      <c r="V68" s="112">
        <v>1209</v>
      </c>
      <c r="W68" s="112">
        <v>1375</v>
      </c>
      <c r="X68" s="112">
        <v>1404</v>
      </c>
      <c r="Y68" s="112">
        <v>1584</v>
      </c>
      <c r="Z68" s="112">
        <v>1784</v>
      </c>
    </row>
    <row r="69" spans="1:26" x14ac:dyDescent="0.25">
      <c r="S69" s="115" t="s">
        <v>42</v>
      </c>
      <c r="T69" s="115"/>
      <c r="U69" s="112"/>
      <c r="V69" s="112">
        <v>1241</v>
      </c>
      <c r="W69" s="112">
        <v>1358</v>
      </c>
      <c r="X69" s="112">
        <v>1328</v>
      </c>
      <c r="Y69" s="112">
        <v>1363</v>
      </c>
      <c r="Z69" s="112">
        <v>1425</v>
      </c>
    </row>
    <row r="70" spans="1:26" x14ac:dyDescent="0.25">
      <c r="S70" s="115" t="s">
        <v>43</v>
      </c>
      <c r="T70" s="115"/>
      <c r="U70" s="112"/>
      <c r="V70" s="112">
        <v>1273</v>
      </c>
      <c r="W70" s="112">
        <v>1395</v>
      </c>
      <c r="X70" s="112">
        <v>1286</v>
      </c>
      <c r="Y70" s="112">
        <v>1434</v>
      </c>
      <c r="Z70" s="112">
        <v>1578</v>
      </c>
    </row>
    <row r="71" spans="1:26" x14ac:dyDescent="0.25">
      <c r="S71" s="115" t="s">
        <v>44</v>
      </c>
      <c r="T71" s="115"/>
      <c r="U71" s="112"/>
      <c r="V71" s="112">
        <v>1375</v>
      </c>
      <c r="W71" s="112">
        <v>1454</v>
      </c>
      <c r="X71" s="112">
        <v>1466</v>
      </c>
      <c r="Y71" s="112">
        <v>1441</v>
      </c>
      <c r="Z71" s="112">
        <v>1450</v>
      </c>
    </row>
    <row r="72" spans="1:26" x14ac:dyDescent="0.25">
      <c r="S72" s="115" t="s">
        <v>45</v>
      </c>
      <c r="T72" s="115"/>
      <c r="U72" s="112"/>
      <c r="V72" s="112">
        <v>1291</v>
      </c>
      <c r="W72" s="112">
        <v>1398</v>
      </c>
      <c r="X72" s="112">
        <v>1374</v>
      </c>
      <c r="Y72" s="112">
        <v>1519</v>
      </c>
      <c r="Z72" s="112">
        <v>1581</v>
      </c>
    </row>
    <row r="73" spans="1:26" x14ac:dyDescent="0.25">
      <c r="S73" s="115" t="s">
        <v>46</v>
      </c>
      <c r="T73" s="115"/>
      <c r="U73" s="112"/>
      <c r="V73" s="112">
        <v>1330</v>
      </c>
      <c r="W73" s="112">
        <v>1423</v>
      </c>
      <c r="X73" s="112">
        <v>1338</v>
      </c>
      <c r="Y73" s="112">
        <v>1374</v>
      </c>
      <c r="Z73" s="112">
        <v>1398</v>
      </c>
    </row>
    <row r="74" spans="1:26" x14ac:dyDescent="0.25">
      <c r="S74" s="115" t="s">
        <v>47</v>
      </c>
      <c r="T74" s="115"/>
      <c r="U74" s="112"/>
      <c r="V74" s="112">
        <v>835</v>
      </c>
      <c r="W74" s="112">
        <v>1016</v>
      </c>
      <c r="X74" s="112">
        <v>1046</v>
      </c>
      <c r="Y74" s="112">
        <v>1066</v>
      </c>
      <c r="Z74" s="112">
        <v>1199</v>
      </c>
    </row>
    <row r="75" spans="1:26" x14ac:dyDescent="0.25">
      <c r="S75" s="115" t="s">
        <v>48</v>
      </c>
      <c r="T75" s="115"/>
      <c r="U75" s="112"/>
      <c r="V75" s="112">
        <v>382</v>
      </c>
      <c r="W75" s="112">
        <v>422</v>
      </c>
      <c r="X75" s="112">
        <v>427</v>
      </c>
      <c r="Y75" s="112">
        <v>471</v>
      </c>
      <c r="Z75" s="112">
        <v>542</v>
      </c>
    </row>
    <row r="76" spans="1:26" x14ac:dyDescent="0.25">
      <c r="S76" s="115" t="s">
        <v>49</v>
      </c>
      <c r="T76" s="115"/>
      <c r="U76" s="112"/>
      <c r="V76" s="112">
        <v>128</v>
      </c>
      <c r="W76" s="112">
        <v>132</v>
      </c>
      <c r="X76" s="112">
        <v>163</v>
      </c>
      <c r="Y76" s="112">
        <v>156</v>
      </c>
      <c r="Z76" s="112">
        <v>188</v>
      </c>
    </row>
    <row r="77" spans="1:26" x14ac:dyDescent="0.25">
      <c r="S77" s="115" t="s">
        <v>50</v>
      </c>
      <c r="T77" s="115"/>
      <c r="U77" s="112"/>
      <c r="V77" s="112">
        <v>82</v>
      </c>
      <c r="W77" s="112">
        <v>62</v>
      </c>
      <c r="X77" s="112">
        <v>59</v>
      </c>
      <c r="Y77" s="112">
        <v>67</v>
      </c>
      <c r="Z77" s="112">
        <v>68</v>
      </c>
    </row>
    <row r="78" spans="1:26" x14ac:dyDescent="0.25">
      <c r="S78" s="115" t="s">
        <v>51</v>
      </c>
      <c r="T78" s="115"/>
      <c r="U78" s="112"/>
      <c r="V78" s="112">
        <v>47</v>
      </c>
      <c r="W78" s="112">
        <v>47</v>
      </c>
      <c r="X78" s="112">
        <v>46</v>
      </c>
      <c r="Y78" s="112">
        <v>40</v>
      </c>
      <c r="Z78" s="112">
        <v>49</v>
      </c>
    </row>
    <row r="79" spans="1:26" x14ac:dyDescent="0.25">
      <c r="S79" s="115" t="s">
        <v>52</v>
      </c>
      <c r="T79" s="115"/>
      <c r="U79" s="112"/>
      <c r="V79" s="112">
        <v>47</v>
      </c>
      <c r="W79" s="112">
        <v>39</v>
      </c>
      <c r="X79" s="112">
        <v>43</v>
      </c>
      <c r="Y79" s="112">
        <v>31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13981</v>
      </c>
      <c r="W80" s="112">
        <v>15164</v>
      </c>
      <c r="X80" s="112">
        <v>14684</v>
      </c>
      <c r="Y80" s="112">
        <v>15655</v>
      </c>
      <c r="Z80" s="112">
        <v>16672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Warrnambool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974</v>
      </c>
      <c r="W83" s="112">
        <v>994</v>
      </c>
      <c r="X83" s="112">
        <v>1001</v>
      </c>
      <c r="Y83" s="112">
        <v>1001</v>
      </c>
      <c r="Z83" s="112">
        <v>1043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1254</v>
      </c>
      <c r="W84" s="112">
        <v>1262</v>
      </c>
      <c r="X84" s="112">
        <v>1286</v>
      </c>
      <c r="Y84" s="112">
        <v>1312</v>
      </c>
      <c r="Z84" s="112">
        <v>1336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1702</v>
      </c>
      <c r="W85" s="112">
        <v>1768</v>
      </c>
      <c r="X85" s="112">
        <v>1801</v>
      </c>
      <c r="Y85" s="112">
        <v>1787</v>
      </c>
      <c r="Z85" s="112">
        <v>1870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32,057</v>
      </c>
      <c r="D86" s="96">
        <f t="shared" ref="D86:D91" si="4">AD4</f>
        <v>5.0222775520901486E-2</v>
      </c>
      <c r="E86" s="97">
        <f t="shared" ref="E86:E91" si="5">AD4</f>
        <v>5.0222775520901486E-2</v>
      </c>
      <c r="F86" s="96">
        <f t="shared" ref="F86:F91" si="6">AF4</f>
        <v>0.14073731407017287</v>
      </c>
      <c r="G86" s="97">
        <f t="shared" ref="G86:G91" si="7">AF4</f>
        <v>0.14073731407017287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614</v>
      </c>
      <c r="W86" s="112">
        <v>666</v>
      </c>
      <c r="X86" s="112">
        <v>686</v>
      </c>
      <c r="Y86" s="112">
        <v>693</v>
      </c>
      <c r="Z86" s="112">
        <v>713</v>
      </c>
    </row>
    <row r="87" spans="1:30" ht="15" customHeight="1" x14ac:dyDescent="0.25">
      <c r="A87" s="98" t="s">
        <v>4</v>
      </c>
      <c r="B87" s="49"/>
      <c r="C87" s="57" t="str">
        <f t="shared" si="3"/>
        <v>15,352</v>
      </c>
      <c r="D87" s="96">
        <f t="shared" si="4"/>
        <v>3.4850016852039145E-2</v>
      </c>
      <c r="E87" s="97">
        <f t="shared" si="5"/>
        <v>3.4850016852039145E-2</v>
      </c>
      <c r="F87" s="96">
        <f t="shared" si="6"/>
        <v>8.7098144738705585E-2</v>
      </c>
      <c r="G87" s="97">
        <f t="shared" si="7"/>
        <v>8.7098144738705585E-2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360</v>
      </c>
      <c r="W87" s="112">
        <v>365</v>
      </c>
      <c r="X87" s="112">
        <v>367</v>
      </c>
      <c r="Y87" s="112">
        <v>379</v>
      </c>
      <c r="Z87" s="112">
        <v>373</v>
      </c>
    </row>
    <row r="88" spans="1:30" ht="15" customHeight="1" x14ac:dyDescent="0.25">
      <c r="A88" s="98" t="s">
        <v>5</v>
      </c>
      <c r="B88" s="49"/>
      <c r="C88" s="57" t="str">
        <f t="shared" si="3"/>
        <v>16,672</v>
      </c>
      <c r="D88" s="96">
        <f t="shared" si="4"/>
        <v>6.4963270520600469E-2</v>
      </c>
      <c r="E88" s="97">
        <f t="shared" si="5"/>
        <v>6.4963270520600469E-2</v>
      </c>
      <c r="F88" s="96">
        <f t="shared" si="6"/>
        <v>0.1928167704085284</v>
      </c>
      <c r="G88" s="97">
        <f t="shared" si="7"/>
        <v>0.1928167704085284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669</v>
      </c>
      <c r="W88" s="112">
        <v>670</v>
      </c>
      <c r="X88" s="112">
        <v>689</v>
      </c>
      <c r="Y88" s="112">
        <v>710</v>
      </c>
      <c r="Z88" s="112">
        <v>723</v>
      </c>
    </row>
    <row r="89" spans="1:30" ht="15" customHeight="1" x14ac:dyDescent="0.25">
      <c r="A89" s="49" t="s">
        <v>6</v>
      </c>
      <c r="B89" s="49"/>
      <c r="C89" s="57" t="str">
        <f t="shared" si="3"/>
        <v>21,300</v>
      </c>
      <c r="D89" s="96">
        <f t="shared" si="4"/>
        <v>2.0114942528735691E-2</v>
      </c>
      <c r="E89" s="97">
        <f t="shared" si="5"/>
        <v>2.0114942528735691E-2</v>
      </c>
      <c r="F89" s="96">
        <f t="shared" si="6"/>
        <v>6.686701728024036E-2</v>
      </c>
      <c r="G89" s="97">
        <f t="shared" si="7"/>
        <v>6.686701728024036E-2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868</v>
      </c>
      <c r="W89" s="112">
        <v>877</v>
      </c>
      <c r="X89" s="112">
        <v>884</v>
      </c>
      <c r="Y89" s="112">
        <v>883</v>
      </c>
      <c r="Z89" s="112">
        <v>868</v>
      </c>
    </row>
    <row r="90" spans="1:30" ht="15" customHeight="1" x14ac:dyDescent="0.25">
      <c r="A90" s="49" t="s">
        <v>96</v>
      </c>
      <c r="B90" s="49"/>
      <c r="C90" s="57" t="str">
        <f t="shared" si="3"/>
        <v>$41,243</v>
      </c>
      <c r="D90" s="96">
        <f t="shared" si="4"/>
        <v>3.6187509262235462E-3</v>
      </c>
      <c r="E90" s="97">
        <f t="shared" si="5"/>
        <v>3.6187509262235462E-3</v>
      </c>
      <c r="F90" s="96">
        <f t="shared" si="6"/>
        <v>0.16308516638465886</v>
      </c>
      <c r="G90" s="97">
        <f t="shared" si="7"/>
        <v>0.16308516638465886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1695</v>
      </c>
      <c r="W90" s="112">
        <v>1736</v>
      </c>
      <c r="X90" s="112">
        <v>1740</v>
      </c>
      <c r="Y90" s="112">
        <v>1749</v>
      </c>
      <c r="Z90" s="112">
        <v>1724</v>
      </c>
    </row>
    <row r="91" spans="1:30" ht="15" customHeight="1" x14ac:dyDescent="0.25">
      <c r="A91" s="49" t="s">
        <v>7</v>
      </c>
      <c r="B91" s="49"/>
      <c r="C91" s="57" t="str">
        <f t="shared" si="3"/>
        <v>$1,268.5 mil</v>
      </c>
      <c r="D91" s="96">
        <f t="shared" si="4"/>
        <v>5.6723983917611243E-2</v>
      </c>
      <c r="E91" s="97">
        <f t="shared" si="5"/>
        <v>5.6723983917611243E-2</v>
      </c>
      <c r="F91" s="96">
        <f t="shared" si="6"/>
        <v>0.19128939750115803</v>
      </c>
      <c r="G91" s="97">
        <f t="shared" si="7"/>
        <v>0.19128939750115803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10145</v>
      </c>
      <c r="W91" s="112">
        <v>10314</v>
      </c>
      <c r="X91" s="112">
        <v>10476</v>
      </c>
      <c r="Y91" s="112">
        <v>10426</v>
      </c>
      <c r="Z91" s="112">
        <v>10600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697</v>
      </c>
      <c r="W93" s="112">
        <v>717</v>
      </c>
      <c r="X93" s="112">
        <v>770</v>
      </c>
      <c r="Y93" s="112">
        <v>803</v>
      </c>
      <c r="Z93" s="112">
        <v>845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2132</v>
      </c>
      <c r="W94" s="112">
        <v>2262</v>
      </c>
      <c r="X94" s="112">
        <v>2307</v>
      </c>
      <c r="Y94" s="112">
        <v>2374</v>
      </c>
      <c r="Z94" s="112">
        <v>2439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352</v>
      </c>
      <c r="W95" s="112">
        <v>347</v>
      </c>
      <c r="X95" s="112">
        <v>379</v>
      </c>
      <c r="Y95" s="112">
        <v>398</v>
      </c>
      <c r="Z95" s="112">
        <v>400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1425</v>
      </c>
      <c r="W96" s="112">
        <v>1528</v>
      </c>
      <c r="X96" s="112">
        <v>1554</v>
      </c>
      <c r="Y96" s="112">
        <v>1667</v>
      </c>
      <c r="Z96" s="112">
        <v>1755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1488</v>
      </c>
      <c r="W97" s="112">
        <v>1533</v>
      </c>
      <c r="X97" s="112">
        <v>1489</v>
      </c>
      <c r="Y97" s="112">
        <v>1481</v>
      </c>
      <c r="Z97" s="112">
        <v>1506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1170</v>
      </c>
      <c r="W98" s="112">
        <v>1179</v>
      </c>
      <c r="X98" s="112">
        <v>1181</v>
      </c>
      <c r="Y98" s="112">
        <v>1187</v>
      </c>
      <c r="Z98" s="112">
        <v>1170</v>
      </c>
    </row>
    <row r="99" spans="1:32" ht="15" customHeight="1" x14ac:dyDescent="0.25">
      <c r="S99" s="115" t="s">
        <v>197</v>
      </c>
      <c r="T99" s="115"/>
      <c r="U99" s="112"/>
      <c r="V99" s="112">
        <v>38</v>
      </c>
      <c r="W99" s="112">
        <v>39</v>
      </c>
      <c r="X99" s="112">
        <v>50</v>
      </c>
      <c r="Y99" s="112">
        <v>53</v>
      </c>
      <c r="Z99" s="112">
        <v>63</v>
      </c>
    </row>
    <row r="100" spans="1:32" ht="15" customHeight="1" x14ac:dyDescent="0.25">
      <c r="S100" s="115" t="s">
        <v>58</v>
      </c>
      <c r="T100" s="115"/>
      <c r="U100" s="112"/>
      <c r="V100" s="112">
        <v>973</v>
      </c>
      <c r="W100" s="112">
        <v>992</v>
      </c>
      <c r="X100" s="112">
        <v>963</v>
      </c>
      <c r="Y100" s="112">
        <v>961</v>
      </c>
      <c r="Z100" s="112">
        <v>946</v>
      </c>
    </row>
    <row r="101" spans="1:32" x14ac:dyDescent="0.25">
      <c r="A101" s="18"/>
      <c r="S101" s="118" t="s">
        <v>53</v>
      </c>
      <c r="T101" s="118"/>
      <c r="U101" s="112"/>
      <c r="V101" s="112">
        <v>9815</v>
      </c>
      <c r="W101" s="112">
        <v>10111</v>
      </c>
      <c r="X101" s="112">
        <v>10238</v>
      </c>
      <c r="Y101" s="112">
        <v>10431</v>
      </c>
      <c r="Z101" s="112">
        <v>10670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19875</v>
      </c>
      <c r="W104" s="112">
        <v>21976</v>
      </c>
      <c r="X104" s="112">
        <v>22310</v>
      </c>
      <c r="Y104" s="112">
        <v>22755</v>
      </c>
      <c r="Z104" s="112">
        <v>24385</v>
      </c>
      <c r="AB104" s="109" t="str">
        <f>TEXT(Z104,"###,###")</f>
        <v>24,385</v>
      </c>
      <c r="AD104" s="130">
        <f>Z104/($Z$4)*100</f>
        <v>76.067629534890983</v>
      </c>
      <c r="AF104" s="109"/>
    </row>
    <row r="105" spans="1:32" x14ac:dyDescent="0.25">
      <c r="S105" s="115" t="s">
        <v>17</v>
      </c>
      <c r="T105" s="115"/>
      <c r="U105" s="112"/>
      <c r="V105" s="112">
        <v>5568</v>
      </c>
      <c r="W105" s="112">
        <v>6153</v>
      </c>
      <c r="X105" s="112">
        <v>5904</v>
      </c>
      <c r="Y105" s="112">
        <v>5962</v>
      </c>
      <c r="Z105" s="112">
        <v>5813</v>
      </c>
      <c r="AB105" s="109" t="str">
        <f>TEXT(Z105,"###,###")</f>
        <v>5,813</v>
      </c>
      <c r="AD105" s="130">
        <f>Z105/($Z$4)*100</f>
        <v>18.133325014817355</v>
      </c>
      <c r="AF105" s="109"/>
    </row>
    <row r="106" spans="1:32" x14ac:dyDescent="0.25">
      <c r="S106" s="118" t="s">
        <v>53</v>
      </c>
      <c r="T106" s="118"/>
      <c r="U106" s="120"/>
      <c r="V106" s="120">
        <v>25443</v>
      </c>
      <c r="W106" s="120">
        <v>28129</v>
      </c>
      <c r="X106" s="120">
        <v>28214</v>
      </c>
      <c r="Y106" s="120">
        <v>28717</v>
      </c>
      <c r="Z106" s="120">
        <v>30198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4507</v>
      </c>
      <c r="W108" s="112">
        <v>4078</v>
      </c>
      <c r="X108" s="112">
        <v>3843</v>
      </c>
      <c r="Y108" s="112">
        <v>4137</v>
      </c>
      <c r="Z108" s="112">
        <v>4019</v>
      </c>
      <c r="AB108" s="109" t="str">
        <f>TEXT(Z108,"###,###")</f>
        <v>4,019</v>
      </c>
      <c r="AD108" s="130">
        <f>Z108/($Z$4)*100</f>
        <v>12.537043391458964</v>
      </c>
      <c r="AF108" s="109"/>
    </row>
    <row r="109" spans="1:32" x14ac:dyDescent="0.25">
      <c r="S109" s="115" t="s">
        <v>20</v>
      </c>
      <c r="T109" s="115"/>
      <c r="U109" s="112"/>
      <c r="V109" s="112">
        <v>4430</v>
      </c>
      <c r="W109" s="112">
        <v>5154</v>
      </c>
      <c r="X109" s="112">
        <v>5045</v>
      </c>
      <c r="Y109" s="112">
        <v>5429</v>
      </c>
      <c r="Z109" s="112">
        <v>5703</v>
      </c>
      <c r="AB109" s="109" t="str">
        <f>TEXT(Z109,"###,###")</f>
        <v>5,703</v>
      </c>
      <c r="AD109" s="130">
        <f>Z109/($Z$4)*100</f>
        <v>17.790186230776431</v>
      </c>
      <c r="AF109" s="109"/>
    </row>
    <row r="110" spans="1:32" x14ac:dyDescent="0.25">
      <c r="S110" s="115" t="s">
        <v>21</v>
      </c>
      <c r="T110" s="115"/>
      <c r="U110" s="112"/>
      <c r="V110" s="112">
        <v>5971</v>
      </c>
      <c r="W110" s="112">
        <v>6972</v>
      </c>
      <c r="X110" s="112">
        <v>6969</v>
      </c>
      <c r="Y110" s="112">
        <v>7270</v>
      </c>
      <c r="Z110" s="112">
        <v>7451</v>
      </c>
      <c r="AB110" s="109" t="str">
        <f>TEXT(Z110,"###,###")</f>
        <v>7,451</v>
      </c>
      <c r="AD110" s="130">
        <f>Z110/($Z$4)*100</f>
        <v>23.242973453535889</v>
      </c>
      <c r="AF110" s="109"/>
    </row>
    <row r="111" spans="1:32" x14ac:dyDescent="0.25">
      <c r="S111" s="115" t="s">
        <v>22</v>
      </c>
      <c r="T111" s="115"/>
      <c r="U111" s="112"/>
      <c r="V111" s="112">
        <v>10743</v>
      </c>
      <c r="W111" s="112">
        <v>11928</v>
      </c>
      <c r="X111" s="112">
        <v>11572</v>
      </c>
      <c r="Y111" s="112">
        <v>11881</v>
      </c>
      <c r="Z111" s="112">
        <v>13023</v>
      </c>
      <c r="AB111" s="109" t="str">
        <f>TEXT(Z111,"###,###")</f>
        <v>13,023</v>
      </c>
      <c r="AD111" s="130">
        <f>Z111/($Z$4)*100</f>
        <v>40.624512586954488</v>
      </c>
      <c r="AF111" s="109"/>
    </row>
    <row r="112" spans="1:32" x14ac:dyDescent="0.25">
      <c r="S112" s="118" t="s">
        <v>53</v>
      </c>
      <c r="T112" s="118"/>
      <c r="U112" s="112"/>
      <c r="V112" s="112">
        <v>28102</v>
      </c>
      <c r="W112" s="112">
        <v>30177</v>
      </c>
      <c r="X112" s="112">
        <v>29284</v>
      </c>
      <c r="Y112" s="112">
        <v>30524</v>
      </c>
      <c r="Z112" s="112">
        <v>32055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40.880000000000003</v>
      </c>
      <c r="W118" s="131">
        <v>40.840000000000003</v>
      </c>
      <c r="X118" s="131">
        <v>41.03</v>
      </c>
      <c r="Y118" s="131">
        <v>41.16</v>
      </c>
      <c r="Z118" s="131">
        <v>41.3</v>
      </c>
      <c r="AB118" s="109" t="str">
        <f>TEXT(Z118,"##.0")</f>
        <v>41.3</v>
      </c>
    </row>
    <row r="120" spans="19:32" x14ac:dyDescent="0.25">
      <c r="S120" s="101" t="s">
        <v>98</v>
      </c>
      <c r="T120" s="112"/>
      <c r="U120" s="112"/>
      <c r="V120" s="112">
        <v>17249</v>
      </c>
      <c r="W120" s="112">
        <v>17673</v>
      </c>
      <c r="X120" s="112">
        <v>17886</v>
      </c>
      <c r="Y120" s="112">
        <v>17927</v>
      </c>
      <c r="Z120" s="112">
        <v>18263</v>
      </c>
      <c r="AB120" s="109" t="str">
        <f>TEXT(Z120,"###,###")</f>
        <v>18,263</v>
      </c>
    </row>
    <row r="121" spans="19:32" x14ac:dyDescent="0.25">
      <c r="S121" s="101" t="s">
        <v>99</v>
      </c>
      <c r="T121" s="112"/>
      <c r="U121" s="112"/>
      <c r="V121" s="112">
        <v>1471</v>
      </c>
      <c r="W121" s="112">
        <v>1439</v>
      </c>
      <c r="X121" s="112">
        <v>1480</v>
      </c>
      <c r="Y121" s="112">
        <v>1513</v>
      </c>
      <c r="Z121" s="112">
        <v>1497</v>
      </c>
      <c r="AB121" s="109" t="str">
        <f>TEXT(Z121,"###,###")</f>
        <v>1,497</v>
      </c>
    </row>
    <row r="122" spans="19:32" x14ac:dyDescent="0.25">
      <c r="S122" s="101" t="s">
        <v>100</v>
      </c>
      <c r="T122" s="112"/>
      <c r="U122" s="112"/>
      <c r="V122" s="112">
        <v>1239</v>
      </c>
      <c r="W122" s="112">
        <v>1315</v>
      </c>
      <c r="X122" s="112">
        <v>1351</v>
      </c>
      <c r="Y122" s="112">
        <v>1435</v>
      </c>
      <c r="Z122" s="112">
        <v>1540</v>
      </c>
      <c r="AB122" s="109" t="str">
        <f>TEXT(Z122,"###,###")</f>
        <v>1,540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18488</v>
      </c>
      <c r="W124" s="112">
        <v>18988</v>
      </c>
      <c r="X124" s="112">
        <v>19237</v>
      </c>
      <c r="Y124" s="112">
        <v>19362</v>
      </c>
      <c r="Z124" s="112">
        <v>19803</v>
      </c>
      <c r="AB124" s="109" t="str">
        <f>TEXT(Z124,"###,###")</f>
        <v>19,803</v>
      </c>
      <c r="AD124" s="127">
        <f>Z124/$Z$7*100</f>
        <v>92.971830985915489</v>
      </c>
    </row>
    <row r="125" spans="19:32" x14ac:dyDescent="0.25">
      <c r="S125" s="101" t="s">
        <v>102</v>
      </c>
      <c r="T125" s="112"/>
      <c r="U125" s="112"/>
      <c r="V125" s="112">
        <v>2710</v>
      </c>
      <c r="W125" s="112">
        <v>2754</v>
      </c>
      <c r="X125" s="112">
        <v>2831</v>
      </c>
      <c r="Y125" s="112">
        <v>2948</v>
      </c>
      <c r="Z125" s="112">
        <v>3037</v>
      </c>
      <c r="AB125" s="109" t="str">
        <f>TEXT(Z125,"###,###")</f>
        <v>3,037</v>
      </c>
      <c r="AD125" s="127">
        <f>Z125/$Z$7*100</f>
        <v>14.258215962441314</v>
      </c>
    </row>
    <row r="127" spans="19:32" x14ac:dyDescent="0.25">
      <c r="S127" s="101" t="s">
        <v>103</v>
      </c>
      <c r="T127" s="112"/>
      <c r="U127" s="112"/>
      <c r="V127" s="112">
        <v>10147</v>
      </c>
      <c r="W127" s="112">
        <v>10311</v>
      </c>
      <c r="X127" s="112">
        <v>10476</v>
      </c>
      <c r="Y127" s="112">
        <v>10425</v>
      </c>
      <c r="Z127" s="112">
        <v>10602</v>
      </c>
      <c r="AB127" s="109" t="str">
        <f>TEXT(Z127,"###,###")</f>
        <v>10,602</v>
      </c>
      <c r="AD127" s="127">
        <f>Z127/$Z$7*100</f>
        <v>49.774647887323944</v>
      </c>
    </row>
    <row r="128" spans="19:32" x14ac:dyDescent="0.25">
      <c r="S128" s="101" t="s">
        <v>104</v>
      </c>
      <c r="T128" s="112"/>
      <c r="U128" s="112"/>
      <c r="V128" s="112">
        <v>9814</v>
      </c>
      <c r="W128" s="112">
        <v>10112</v>
      </c>
      <c r="X128" s="112">
        <v>10241</v>
      </c>
      <c r="Y128" s="112">
        <v>10431</v>
      </c>
      <c r="Z128" s="112">
        <v>10667</v>
      </c>
      <c r="AB128" s="109" t="str">
        <f>TEXT(Z128,"###,###")</f>
        <v>10,667</v>
      </c>
      <c r="AD128" s="127">
        <f>Z128/$Z$7*100</f>
        <v>50.079812206572768</v>
      </c>
    </row>
    <row r="130" spans="19:20" x14ac:dyDescent="0.25">
      <c r="S130" s="101" t="s">
        <v>280</v>
      </c>
      <c r="T130" s="127">
        <v>85.741784037558688</v>
      </c>
    </row>
    <row r="131" spans="19:20" x14ac:dyDescent="0.25">
      <c r="S131" s="101" t="s">
        <v>281</v>
      </c>
      <c r="T131" s="127">
        <v>7.0281690140845061</v>
      </c>
    </row>
    <row r="132" spans="19:20" x14ac:dyDescent="0.25">
      <c r="S132" s="101" t="s">
        <v>282</v>
      </c>
      <c r="T132" s="127">
        <v>7.2300469483568079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DEE4A4D-751D-41C7-A483-1148527ACA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7AD7B7-F478-424E-BC1D-6869B069E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B40359-B5F0-474D-86F0-823FEAAB3F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A7D122-9D84-4377-9FCA-6D70B887A8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310B-FEEA-4364-BE3C-9D1C1F417305}">
  <sheetPr codeName="Sheet13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181</v>
      </c>
      <c r="T1" s="99"/>
      <c r="U1" s="99"/>
      <c r="V1" s="99"/>
      <c r="W1" s="99"/>
      <c r="X1" s="99"/>
      <c r="Y1" s="100" t="s">
        <v>266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181</v>
      </c>
      <c r="Y3" s="105" t="s">
        <v>266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8.71 Wellington,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32389</v>
      </c>
      <c r="W4" s="108">
        <v>32143</v>
      </c>
      <c r="X4" s="108">
        <v>32811</v>
      </c>
      <c r="Y4" s="108">
        <v>34036</v>
      </c>
      <c r="Z4" s="108">
        <v>37043</v>
      </c>
      <c r="AB4" s="109" t="str">
        <f>TEXT(Z4,"###,###")</f>
        <v>37,043</v>
      </c>
      <c r="AD4" s="110">
        <f>Z4/Y4-1</f>
        <v>8.834763191914452E-2</v>
      </c>
      <c r="AF4" s="110">
        <f>Z4/V4-1</f>
        <v>0.14369075920837315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16692</v>
      </c>
      <c r="W5" s="108">
        <v>16299</v>
      </c>
      <c r="X5" s="108">
        <v>16770</v>
      </c>
      <c r="Y5" s="108">
        <v>17057</v>
      </c>
      <c r="Z5" s="108">
        <v>18386</v>
      </c>
      <c r="AB5" s="109" t="str">
        <f>TEXT(Z5,"###,###")</f>
        <v>18,386</v>
      </c>
      <c r="AD5" s="110">
        <f t="shared" ref="AD5:AD9" si="0">Z5/Y5-1</f>
        <v>7.7915225420648326E-2</v>
      </c>
      <c r="AF5" s="110">
        <f t="shared" ref="AF5:AF9" si="1">Z5/V5-1</f>
        <v>0.10148574167265756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15697</v>
      </c>
      <c r="W6" s="108">
        <v>15847</v>
      </c>
      <c r="X6" s="108">
        <v>16040</v>
      </c>
      <c r="Y6" s="108">
        <v>16960</v>
      </c>
      <c r="Z6" s="108">
        <v>18637</v>
      </c>
      <c r="AB6" s="109" t="str">
        <f>TEXT(Z6,"###,###")</f>
        <v>18,637</v>
      </c>
      <c r="AD6" s="110">
        <f t="shared" si="0"/>
        <v>9.8879716981132182E-2</v>
      </c>
      <c r="AF6" s="110">
        <f t="shared" si="1"/>
        <v>0.18729693572020123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22795</v>
      </c>
      <c r="W7" s="108">
        <v>22669</v>
      </c>
      <c r="X7" s="108">
        <v>23437</v>
      </c>
      <c r="Y7" s="108">
        <v>23960</v>
      </c>
      <c r="Z7" s="108">
        <v>24888</v>
      </c>
      <c r="AB7" s="109" t="str">
        <f>TEXT(Z7,"###,###")</f>
        <v>24,888</v>
      </c>
      <c r="AD7" s="110">
        <f t="shared" si="0"/>
        <v>3.8731218697829695E-2</v>
      </c>
      <c r="AF7" s="110">
        <f t="shared" si="1"/>
        <v>9.1818381223952583E-2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37,043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24,888</v>
      </c>
      <c r="P8" s="67"/>
      <c r="S8" s="107" t="s">
        <v>83</v>
      </c>
      <c r="T8" s="108"/>
      <c r="U8" s="108"/>
      <c r="V8" s="108">
        <v>39965.5</v>
      </c>
      <c r="W8" s="108">
        <v>41074</v>
      </c>
      <c r="X8" s="108">
        <v>42239.85</v>
      </c>
      <c r="Y8" s="108">
        <v>44065.45</v>
      </c>
      <c r="Z8" s="108">
        <v>44117.21</v>
      </c>
      <c r="AB8" s="109" t="str">
        <f>TEXT(Z8,"$###,###")</f>
        <v>$44,117</v>
      </c>
      <c r="AD8" s="110">
        <f t="shared" si="0"/>
        <v>1.1746163944768018E-3</v>
      </c>
      <c r="AF8" s="110">
        <f t="shared" si="1"/>
        <v>0.1038823485256033</v>
      </c>
    </row>
    <row r="9" spans="1:32" x14ac:dyDescent="0.25">
      <c r="A9" s="30" t="s">
        <v>14</v>
      </c>
      <c r="B9" s="71"/>
      <c r="C9" s="72"/>
      <c r="D9" s="73">
        <f>AD104</f>
        <v>70.744810085576233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51.321922211507555</v>
      </c>
      <c r="P9" s="74" t="s">
        <v>84</v>
      </c>
      <c r="S9" s="107" t="s">
        <v>7</v>
      </c>
      <c r="T9" s="108"/>
      <c r="U9" s="108"/>
      <c r="V9" s="108">
        <v>1163099409</v>
      </c>
      <c r="W9" s="108">
        <v>1195437615</v>
      </c>
      <c r="X9" s="108">
        <v>1277778696</v>
      </c>
      <c r="Y9" s="108">
        <v>1323460511</v>
      </c>
      <c r="Z9" s="108">
        <v>1430017631</v>
      </c>
      <c r="AB9" s="109" t="str">
        <f>TEXT(Z9/1000000,"$#,###.0")&amp;" mil"</f>
        <v>$1,430.0 mil</v>
      </c>
      <c r="AD9" s="110">
        <f t="shared" si="0"/>
        <v>8.0514015427242347E-2</v>
      </c>
      <c r="AF9" s="110">
        <f t="shared" si="1"/>
        <v>0.22948874355416349</v>
      </c>
    </row>
    <row r="10" spans="1:32" x14ac:dyDescent="0.25">
      <c r="A10" s="30" t="s">
        <v>17</v>
      </c>
      <c r="B10" s="71"/>
      <c r="C10" s="72"/>
      <c r="D10" s="73">
        <f>AD105</f>
        <v>18.556812353211132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48.657987785278046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78.274670523947293</v>
      </c>
      <c r="P11" s="74" t="s">
        <v>84</v>
      </c>
      <c r="S11" s="107" t="s">
        <v>29</v>
      </c>
      <c r="T11" s="112"/>
      <c r="U11" s="112"/>
      <c r="V11" s="112">
        <v>27409</v>
      </c>
      <c r="W11" s="112">
        <v>27478</v>
      </c>
      <c r="X11" s="112">
        <v>27821</v>
      </c>
      <c r="Y11" s="112">
        <v>28843</v>
      </c>
      <c r="Z11" s="112">
        <v>31628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11.531661845065894</v>
      </c>
      <c r="P12" s="74" t="s">
        <v>84</v>
      </c>
      <c r="S12" s="107" t="s">
        <v>30</v>
      </c>
      <c r="T12" s="112"/>
      <c r="U12" s="112"/>
      <c r="V12" s="112">
        <v>4978</v>
      </c>
      <c r="W12" s="112">
        <v>4662</v>
      </c>
      <c r="X12" s="112">
        <v>4986</v>
      </c>
      <c r="Y12" s="112">
        <v>5193</v>
      </c>
      <c r="Z12" s="112">
        <v>5414</v>
      </c>
    </row>
    <row r="13" spans="1:32" ht="15" customHeight="1" x14ac:dyDescent="0.25">
      <c r="A13" s="30" t="s">
        <v>19</v>
      </c>
      <c r="B13" s="72"/>
      <c r="C13" s="72"/>
      <c r="D13" s="73">
        <f>AD108</f>
        <v>15.222849121291471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10.225811636129862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16.799395297357126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22.263315606187405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17.592481021809856</v>
      </c>
      <c r="P15" s="74" t="s">
        <v>84</v>
      </c>
      <c r="S15" s="115" t="s">
        <v>60</v>
      </c>
      <c r="T15" s="115"/>
      <c r="U15" s="116"/>
      <c r="V15" s="116">
        <v>2526</v>
      </c>
      <c r="W15" s="116">
        <v>2701</v>
      </c>
      <c r="X15" s="116">
        <v>3045</v>
      </c>
      <c r="Y15" s="112">
        <v>3088</v>
      </c>
      <c r="Z15" s="112">
        <v>3117</v>
      </c>
      <c r="AB15" s="117">
        <f t="shared" ref="AB15:AB34" si="2">IF(Z15="np",0,Z15/$Z$34)</f>
        <v>8.4149995950433307E-2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35.007963717841427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82.40751897819014</v>
      </c>
      <c r="P16" s="37" t="s">
        <v>84</v>
      </c>
      <c r="S16" s="115" t="s">
        <v>61</v>
      </c>
      <c r="T16" s="115"/>
      <c r="U16" s="116"/>
      <c r="V16" s="116">
        <v>568</v>
      </c>
      <c r="W16" s="116">
        <v>580</v>
      </c>
      <c r="X16" s="116">
        <v>649</v>
      </c>
      <c r="Y16" s="112">
        <v>586</v>
      </c>
      <c r="Z16" s="112">
        <v>586</v>
      </c>
      <c r="AB16" s="117">
        <f t="shared" si="2"/>
        <v>1.5820307227126698E-2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2387</v>
      </c>
      <c r="W17" s="116">
        <v>1874</v>
      </c>
      <c r="X17" s="116">
        <v>1835</v>
      </c>
      <c r="Y17" s="112">
        <v>1872</v>
      </c>
      <c r="Z17" s="112">
        <v>1985</v>
      </c>
      <c r="AB17" s="117">
        <f t="shared" si="2"/>
        <v>5.3589265948543505E-2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335</v>
      </c>
      <c r="W18" s="116">
        <v>427</v>
      </c>
      <c r="X18" s="116">
        <v>439</v>
      </c>
      <c r="Y18" s="112">
        <v>429</v>
      </c>
      <c r="Z18" s="112">
        <v>450</v>
      </c>
      <c r="AB18" s="117">
        <f t="shared" si="2"/>
        <v>1.2148700089090468E-2</v>
      </c>
    </row>
    <row r="19" spans="1:28" x14ac:dyDescent="0.25">
      <c r="A19" s="63" t="str">
        <f>$S$1&amp;" ("&amp;$V$2&amp;" to "&amp;$Z$2&amp;")"</f>
        <v>Wellington (2017-18 to 2021-22)</v>
      </c>
      <c r="B19" s="63"/>
      <c r="C19" s="63"/>
      <c r="D19" s="63"/>
      <c r="E19" s="63"/>
      <c r="F19" s="63"/>
      <c r="G19" s="63" t="str">
        <f>$S$1&amp;" ("&amp;$V$2&amp;" to "&amp;$Z$2&amp;")"</f>
        <v>Wellington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2401</v>
      </c>
      <c r="W19" s="116">
        <v>2373</v>
      </c>
      <c r="X19" s="116">
        <v>2492</v>
      </c>
      <c r="Y19" s="112">
        <v>2569</v>
      </c>
      <c r="Z19" s="112">
        <v>2980</v>
      </c>
      <c r="AB19" s="117">
        <f t="shared" si="2"/>
        <v>8.045139170108799E-2</v>
      </c>
    </row>
    <row r="20" spans="1:28" x14ac:dyDescent="0.25">
      <c r="S20" s="115" t="s">
        <v>65</v>
      </c>
      <c r="T20" s="115"/>
      <c r="U20" s="116"/>
      <c r="V20" s="116">
        <v>560</v>
      </c>
      <c r="W20" s="116">
        <v>538</v>
      </c>
      <c r="X20" s="116">
        <v>582</v>
      </c>
      <c r="Y20" s="112">
        <v>687</v>
      </c>
      <c r="Z20" s="112">
        <v>746</v>
      </c>
      <c r="AB20" s="117">
        <f t="shared" si="2"/>
        <v>2.0139845036581085E-2</v>
      </c>
    </row>
    <row r="21" spans="1:28" x14ac:dyDescent="0.25">
      <c r="S21" s="115" t="s">
        <v>66</v>
      </c>
      <c r="T21" s="115"/>
      <c r="U21" s="116"/>
      <c r="V21" s="116">
        <v>2741</v>
      </c>
      <c r="W21" s="116">
        <v>2732</v>
      </c>
      <c r="X21" s="116">
        <v>2866</v>
      </c>
      <c r="Y21" s="112">
        <v>3014</v>
      </c>
      <c r="Z21" s="112">
        <v>3417</v>
      </c>
      <c r="AB21" s="117">
        <f t="shared" si="2"/>
        <v>9.2249129343160277E-2</v>
      </c>
    </row>
    <row r="22" spans="1:28" x14ac:dyDescent="0.25">
      <c r="S22" s="115" t="s">
        <v>67</v>
      </c>
      <c r="T22" s="115"/>
      <c r="U22" s="116"/>
      <c r="V22" s="116">
        <v>1951</v>
      </c>
      <c r="W22" s="116">
        <v>1935</v>
      </c>
      <c r="X22" s="116">
        <v>2106</v>
      </c>
      <c r="Y22" s="112">
        <v>2314</v>
      </c>
      <c r="Z22" s="112">
        <v>2655</v>
      </c>
      <c r="AB22" s="117">
        <f t="shared" si="2"/>
        <v>7.1677330525633756E-2</v>
      </c>
    </row>
    <row r="23" spans="1:28" x14ac:dyDescent="0.25">
      <c r="S23" s="115" t="s">
        <v>68</v>
      </c>
      <c r="T23" s="115"/>
      <c r="U23" s="116"/>
      <c r="V23" s="116">
        <v>909</v>
      </c>
      <c r="W23" s="116">
        <v>857</v>
      </c>
      <c r="X23" s="116">
        <v>821</v>
      </c>
      <c r="Y23" s="112">
        <v>879</v>
      </c>
      <c r="Z23" s="112">
        <v>1023</v>
      </c>
      <c r="AB23" s="117">
        <f t="shared" si="2"/>
        <v>2.7618044869198995E-2</v>
      </c>
    </row>
    <row r="24" spans="1:28" x14ac:dyDescent="0.25">
      <c r="S24" s="115" t="s">
        <v>69</v>
      </c>
      <c r="T24" s="115"/>
      <c r="U24" s="116"/>
      <c r="V24" s="116">
        <v>142</v>
      </c>
      <c r="W24" s="116">
        <v>155</v>
      </c>
      <c r="X24" s="116">
        <v>151</v>
      </c>
      <c r="Y24" s="112">
        <v>170</v>
      </c>
      <c r="Z24" s="112">
        <v>174</v>
      </c>
      <c r="AB24" s="117">
        <f t="shared" si="2"/>
        <v>4.6974973677816473E-3</v>
      </c>
    </row>
    <row r="25" spans="1:28" x14ac:dyDescent="0.25">
      <c r="S25" s="115" t="s">
        <v>70</v>
      </c>
      <c r="T25" s="115"/>
      <c r="U25" s="116"/>
      <c r="V25" s="116">
        <v>833</v>
      </c>
      <c r="W25" s="116">
        <v>804</v>
      </c>
      <c r="X25" s="116">
        <v>862</v>
      </c>
      <c r="Y25" s="112">
        <v>815</v>
      </c>
      <c r="Z25" s="112">
        <v>883</v>
      </c>
      <c r="AB25" s="117">
        <f t="shared" si="2"/>
        <v>2.3838449285926405E-2</v>
      </c>
    </row>
    <row r="26" spans="1:28" x14ac:dyDescent="0.25">
      <c r="S26" s="115" t="s">
        <v>71</v>
      </c>
      <c r="T26" s="115"/>
      <c r="U26" s="116"/>
      <c r="V26" s="116">
        <v>529</v>
      </c>
      <c r="W26" s="116">
        <v>518</v>
      </c>
      <c r="X26" s="116">
        <v>585</v>
      </c>
      <c r="Y26" s="112">
        <v>650</v>
      </c>
      <c r="Z26" s="112">
        <v>660</v>
      </c>
      <c r="AB26" s="117">
        <f t="shared" si="2"/>
        <v>1.7818093463999353E-2</v>
      </c>
    </row>
    <row r="27" spans="1:28" x14ac:dyDescent="0.25">
      <c r="S27" s="115" t="s">
        <v>72</v>
      </c>
      <c r="T27" s="115"/>
      <c r="U27" s="116"/>
      <c r="V27" s="116">
        <v>1321</v>
      </c>
      <c r="W27" s="116">
        <v>1403</v>
      </c>
      <c r="X27" s="116">
        <v>1284</v>
      </c>
      <c r="Y27" s="112">
        <v>1333</v>
      </c>
      <c r="Z27" s="112">
        <v>1489</v>
      </c>
      <c r="AB27" s="117">
        <f t="shared" si="2"/>
        <v>4.01986987392349E-2</v>
      </c>
    </row>
    <row r="28" spans="1:28" x14ac:dyDescent="0.25">
      <c r="S28" s="115" t="s">
        <v>73</v>
      </c>
      <c r="T28" s="115"/>
      <c r="U28" s="116"/>
      <c r="V28" s="116">
        <v>2427</v>
      </c>
      <c r="W28" s="116">
        <v>2227</v>
      </c>
      <c r="X28" s="116">
        <v>2280</v>
      </c>
      <c r="Y28" s="112">
        <v>2320</v>
      </c>
      <c r="Z28" s="112">
        <v>2580</v>
      </c>
      <c r="AB28" s="117">
        <f t="shared" si="2"/>
        <v>6.9652547177452007E-2</v>
      </c>
    </row>
    <row r="29" spans="1:28" x14ac:dyDescent="0.25">
      <c r="S29" s="115" t="s">
        <v>74</v>
      </c>
      <c r="T29" s="115"/>
      <c r="U29" s="116"/>
      <c r="V29" s="116">
        <v>2052</v>
      </c>
      <c r="W29" s="116">
        <v>3280</v>
      </c>
      <c r="X29" s="116">
        <v>1888</v>
      </c>
      <c r="Y29" s="112">
        <v>2359</v>
      </c>
      <c r="Z29" s="112">
        <v>2622</v>
      </c>
      <c r="AB29" s="117">
        <f t="shared" si="2"/>
        <v>7.078642585243379E-2</v>
      </c>
    </row>
    <row r="30" spans="1:28" x14ac:dyDescent="0.25">
      <c r="S30" s="115" t="s">
        <v>75</v>
      </c>
      <c r="T30" s="115"/>
      <c r="U30" s="116"/>
      <c r="V30" s="116">
        <v>2683</v>
      </c>
      <c r="W30" s="116">
        <v>1913</v>
      </c>
      <c r="X30" s="116">
        <v>2660</v>
      </c>
      <c r="Y30" s="112">
        <v>2578</v>
      </c>
      <c r="Z30" s="112">
        <v>2783</v>
      </c>
      <c r="AB30" s="117">
        <f t="shared" si="2"/>
        <v>7.5132960773197269E-2</v>
      </c>
    </row>
    <row r="31" spans="1:28" x14ac:dyDescent="0.25">
      <c r="S31" s="115" t="s">
        <v>76</v>
      </c>
      <c r="T31" s="115"/>
      <c r="U31" s="116"/>
      <c r="V31" s="116">
        <v>3341</v>
      </c>
      <c r="W31" s="116">
        <v>3678</v>
      </c>
      <c r="X31" s="116">
        <v>3874</v>
      </c>
      <c r="Y31" s="112">
        <v>4396</v>
      </c>
      <c r="Z31" s="112">
        <v>4878</v>
      </c>
      <c r="AB31" s="117">
        <f t="shared" si="2"/>
        <v>0.13169190896574068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440</v>
      </c>
      <c r="W32" s="116">
        <v>498</v>
      </c>
      <c r="X32" s="116">
        <v>527</v>
      </c>
      <c r="Y32" s="112">
        <v>505</v>
      </c>
      <c r="Z32" s="112">
        <v>627</v>
      </c>
      <c r="AB32" s="117">
        <f t="shared" si="2"/>
        <v>1.6927188790799384E-2</v>
      </c>
    </row>
    <row r="33" spans="19:32" x14ac:dyDescent="0.25">
      <c r="S33" s="115" t="s">
        <v>78</v>
      </c>
      <c r="T33" s="115"/>
      <c r="U33" s="116"/>
      <c r="V33" s="116">
        <v>1017</v>
      </c>
      <c r="W33" s="116">
        <v>975</v>
      </c>
      <c r="X33" s="116">
        <v>971</v>
      </c>
      <c r="Y33" s="112">
        <v>1053</v>
      </c>
      <c r="Z33" s="112">
        <v>1126</v>
      </c>
      <c r="AB33" s="117">
        <f t="shared" si="2"/>
        <v>3.0398747334035258E-2</v>
      </c>
    </row>
    <row r="34" spans="19:32" x14ac:dyDescent="0.25">
      <c r="S34" s="118" t="s">
        <v>53</v>
      </c>
      <c r="T34" s="118"/>
      <c r="U34" s="119"/>
      <c r="V34" s="119">
        <v>32387</v>
      </c>
      <c r="W34" s="119">
        <v>32143</v>
      </c>
      <c r="X34" s="119">
        <v>32808</v>
      </c>
      <c r="Y34" s="120">
        <v>34036</v>
      </c>
      <c r="Z34" s="120">
        <v>37041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19305</v>
      </c>
      <c r="W37" s="112">
        <v>19003</v>
      </c>
      <c r="X37" s="112">
        <v>19738</v>
      </c>
      <c r="Y37" s="112">
        <v>20215</v>
      </c>
      <c r="Z37" s="112">
        <v>20517</v>
      </c>
      <c r="AB37" s="132">
        <f>Z37/Z40*100</f>
        <v>82.40751897819014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3486</v>
      </c>
      <c r="W38" s="112">
        <v>3663</v>
      </c>
      <c r="X38" s="112">
        <v>3697</v>
      </c>
      <c r="Y38" s="112">
        <v>3745</v>
      </c>
      <c r="Z38" s="112">
        <v>4380</v>
      </c>
      <c r="AB38" s="132">
        <f>Z38/Z40*100</f>
        <v>17.592481021809856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22791</v>
      </c>
      <c r="W40" s="112">
        <v>22666</v>
      </c>
      <c r="X40" s="112">
        <v>23435</v>
      </c>
      <c r="Y40" s="112">
        <v>23960</v>
      </c>
      <c r="Z40" s="112">
        <v>24897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15</v>
      </c>
      <c r="X44" s="112">
        <v>7</v>
      </c>
      <c r="Y44" s="112">
        <v>12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314</v>
      </c>
      <c r="W45" s="112">
        <v>321</v>
      </c>
      <c r="X45" s="112">
        <v>337</v>
      </c>
      <c r="Y45" s="112">
        <v>415</v>
      </c>
      <c r="Z45" s="112">
        <v>524</v>
      </c>
    </row>
    <row r="46" spans="19:32" x14ac:dyDescent="0.25">
      <c r="S46" s="115" t="s">
        <v>38</v>
      </c>
      <c r="T46" s="115"/>
      <c r="U46" s="112"/>
      <c r="V46" s="112">
        <v>948</v>
      </c>
      <c r="W46" s="112">
        <v>969</v>
      </c>
      <c r="X46" s="112">
        <v>884</v>
      </c>
      <c r="Y46" s="112">
        <v>912</v>
      </c>
      <c r="Z46" s="112">
        <v>1132</v>
      </c>
    </row>
    <row r="47" spans="19:32" x14ac:dyDescent="0.25">
      <c r="S47" s="115" t="s">
        <v>39</v>
      </c>
      <c r="T47" s="115"/>
      <c r="U47" s="112"/>
      <c r="V47" s="112">
        <v>1445</v>
      </c>
      <c r="W47" s="112">
        <v>1519</v>
      </c>
      <c r="X47" s="112">
        <v>1440</v>
      </c>
      <c r="Y47" s="112">
        <v>1409</v>
      </c>
      <c r="Z47" s="112">
        <v>1496</v>
      </c>
    </row>
    <row r="48" spans="19:32" x14ac:dyDescent="0.25">
      <c r="S48" s="115" t="s">
        <v>40</v>
      </c>
      <c r="T48" s="115"/>
      <c r="U48" s="112"/>
      <c r="V48" s="112">
        <v>1744</v>
      </c>
      <c r="W48" s="112">
        <v>1770</v>
      </c>
      <c r="X48" s="112">
        <v>1901</v>
      </c>
      <c r="Y48" s="112">
        <v>1931</v>
      </c>
      <c r="Z48" s="112">
        <v>1990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1612</v>
      </c>
      <c r="W49" s="112">
        <v>1489</v>
      </c>
      <c r="X49" s="112">
        <v>1613</v>
      </c>
      <c r="Y49" s="112">
        <v>1714</v>
      </c>
      <c r="Z49" s="112">
        <v>1851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Wellington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1538</v>
      </c>
      <c r="W50" s="112">
        <v>1521</v>
      </c>
      <c r="X50" s="112">
        <v>1524</v>
      </c>
      <c r="Y50" s="112">
        <v>1562</v>
      </c>
      <c r="Z50" s="112">
        <v>1721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1427</v>
      </c>
      <c r="W51" s="112">
        <v>1347</v>
      </c>
      <c r="X51" s="112">
        <v>1449</v>
      </c>
      <c r="Y51" s="112">
        <v>1420</v>
      </c>
      <c r="Z51" s="112">
        <v>1595</v>
      </c>
    </row>
    <row r="52" spans="1:26" ht="15" customHeight="1" x14ac:dyDescent="0.25">
      <c r="S52" s="115" t="s">
        <v>44</v>
      </c>
      <c r="T52" s="115"/>
      <c r="U52" s="112"/>
      <c r="V52" s="112">
        <v>1547</v>
      </c>
      <c r="W52" s="112">
        <v>1421</v>
      </c>
      <c r="X52" s="112">
        <v>1455</v>
      </c>
      <c r="Y52" s="112">
        <v>1478</v>
      </c>
      <c r="Z52" s="112">
        <v>1503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1509</v>
      </c>
      <c r="W53" s="112">
        <v>1428</v>
      </c>
      <c r="X53" s="112">
        <v>1516</v>
      </c>
      <c r="Y53" s="112">
        <v>1551</v>
      </c>
      <c r="Z53" s="112">
        <v>1672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1848</v>
      </c>
      <c r="W54" s="112">
        <v>1690</v>
      </c>
      <c r="X54" s="112">
        <v>1668</v>
      </c>
      <c r="Y54" s="112">
        <v>1661</v>
      </c>
      <c r="Z54" s="112">
        <v>1681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1348</v>
      </c>
      <c r="W55" s="112">
        <v>1390</v>
      </c>
      <c r="X55" s="112">
        <v>1509</v>
      </c>
      <c r="Y55" s="112">
        <v>1458</v>
      </c>
      <c r="Z55" s="112">
        <v>1514</v>
      </c>
    </row>
    <row r="56" spans="1:26" ht="15" customHeight="1" x14ac:dyDescent="0.25">
      <c r="S56" s="115" t="s">
        <v>48</v>
      </c>
      <c r="T56" s="115"/>
      <c r="U56" s="112"/>
      <c r="V56" s="112">
        <v>788</v>
      </c>
      <c r="W56" s="112">
        <v>802</v>
      </c>
      <c r="X56" s="112">
        <v>777</v>
      </c>
      <c r="Y56" s="112">
        <v>859</v>
      </c>
      <c r="Z56" s="112">
        <v>925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350</v>
      </c>
      <c r="W57" s="112">
        <v>359</v>
      </c>
      <c r="X57" s="112">
        <v>417</v>
      </c>
      <c r="Y57" s="112">
        <v>402</v>
      </c>
      <c r="Z57" s="112">
        <v>471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153</v>
      </c>
      <c r="W58" s="112">
        <v>158</v>
      </c>
      <c r="X58" s="112">
        <v>142</v>
      </c>
      <c r="Y58" s="112">
        <v>152</v>
      </c>
      <c r="Z58" s="112">
        <v>173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64</v>
      </c>
      <c r="W59" s="112">
        <v>64</v>
      </c>
      <c r="X59" s="112">
        <v>65</v>
      </c>
      <c r="Y59" s="112">
        <v>71</v>
      </c>
      <c r="Z59" s="112">
        <v>83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46</v>
      </c>
      <c r="W60" s="112">
        <v>44</v>
      </c>
      <c r="X60" s="112">
        <v>54</v>
      </c>
      <c r="Y60" s="112">
        <v>50</v>
      </c>
      <c r="Z60" s="112">
        <v>50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16693</v>
      </c>
      <c r="W61" s="112">
        <v>16299</v>
      </c>
      <c r="X61" s="112">
        <v>16770</v>
      </c>
      <c r="Y61" s="112">
        <v>17057</v>
      </c>
      <c r="Z61" s="112">
        <v>18386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13</v>
      </c>
      <c r="X63" s="112">
        <v>12</v>
      </c>
      <c r="Y63" s="112">
        <v>12</v>
      </c>
      <c r="Z63" s="112">
        <v>18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439</v>
      </c>
      <c r="W64" s="112">
        <v>383</v>
      </c>
      <c r="X64" s="112">
        <v>373</v>
      </c>
      <c r="Y64" s="112">
        <v>518</v>
      </c>
      <c r="Z64" s="112">
        <v>641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Wellington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983</v>
      </c>
      <c r="W65" s="112">
        <v>1011</v>
      </c>
      <c r="X65" s="112">
        <v>980</v>
      </c>
      <c r="Y65" s="112">
        <v>1076</v>
      </c>
      <c r="Z65" s="112">
        <v>1336</v>
      </c>
    </row>
    <row r="66" spans="1:26" x14ac:dyDescent="0.25">
      <c r="S66" s="115" t="s">
        <v>39</v>
      </c>
      <c r="T66" s="115"/>
      <c r="U66" s="112"/>
      <c r="V66" s="112">
        <v>1382</v>
      </c>
      <c r="W66" s="112">
        <v>1359</v>
      </c>
      <c r="X66" s="112">
        <v>1320</v>
      </c>
      <c r="Y66" s="112">
        <v>1453</v>
      </c>
      <c r="Z66" s="112">
        <v>1554</v>
      </c>
    </row>
    <row r="67" spans="1:26" x14ac:dyDescent="0.25">
      <c r="S67" s="115" t="s">
        <v>40</v>
      </c>
      <c r="T67" s="115"/>
      <c r="U67" s="112"/>
      <c r="V67" s="112">
        <v>1516</v>
      </c>
      <c r="W67" s="112">
        <v>1556</v>
      </c>
      <c r="X67" s="112">
        <v>1656</v>
      </c>
      <c r="Y67" s="112">
        <v>1713</v>
      </c>
      <c r="Z67" s="112">
        <v>1878</v>
      </c>
    </row>
    <row r="68" spans="1:26" x14ac:dyDescent="0.25">
      <c r="S68" s="115" t="s">
        <v>41</v>
      </c>
      <c r="T68" s="115"/>
      <c r="U68" s="112"/>
      <c r="V68" s="112">
        <v>1455</v>
      </c>
      <c r="W68" s="112">
        <v>1477</v>
      </c>
      <c r="X68" s="112">
        <v>1483</v>
      </c>
      <c r="Y68" s="112">
        <v>1614</v>
      </c>
      <c r="Z68" s="112">
        <v>1734</v>
      </c>
    </row>
    <row r="69" spans="1:26" x14ac:dyDescent="0.25">
      <c r="S69" s="115" t="s">
        <v>42</v>
      </c>
      <c r="T69" s="115"/>
      <c r="U69" s="112"/>
      <c r="V69" s="112">
        <v>1374</v>
      </c>
      <c r="W69" s="112">
        <v>1461</v>
      </c>
      <c r="X69" s="112">
        <v>1550</v>
      </c>
      <c r="Y69" s="112">
        <v>1587</v>
      </c>
      <c r="Z69" s="112">
        <v>1784</v>
      </c>
    </row>
    <row r="70" spans="1:26" x14ac:dyDescent="0.25">
      <c r="S70" s="115" t="s">
        <v>43</v>
      </c>
      <c r="T70" s="115"/>
      <c r="U70" s="112"/>
      <c r="V70" s="112">
        <v>1340</v>
      </c>
      <c r="W70" s="112">
        <v>1368</v>
      </c>
      <c r="X70" s="112">
        <v>1356</v>
      </c>
      <c r="Y70" s="112">
        <v>1474</v>
      </c>
      <c r="Z70" s="112">
        <v>1597</v>
      </c>
    </row>
    <row r="71" spans="1:26" x14ac:dyDescent="0.25">
      <c r="S71" s="115" t="s">
        <v>44</v>
      </c>
      <c r="T71" s="115"/>
      <c r="U71" s="112"/>
      <c r="V71" s="112">
        <v>1691</v>
      </c>
      <c r="W71" s="112">
        <v>1548</v>
      </c>
      <c r="X71" s="112">
        <v>1548</v>
      </c>
      <c r="Y71" s="112">
        <v>1543</v>
      </c>
      <c r="Z71" s="112">
        <v>1629</v>
      </c>
    </row>
    <row r="72" spans="1:26" x14ac:dyDescent="0.25">
      <c r="S72" s="115" t="s">
        <v>45</v>
      </c>
      <c r="T72" s="115"/>
      <c r="U72" s="112"/>
      <c r="V72" s="112">
        <v>1571</v>
      </c>
      <c r="W72" s="112">
        <v>1661</v>
      </c>
      <c r="X72" s="112">
        <v>1622</v>
      </c>
      <c r="Y72" s="112">
        <v>1743</v>
      </c>
      <c r="Z72" s="112">
        <v>1941</v>
      </c>
    </row>
    <row r="73" spans="1:26" x14ac:dyDescent="0.25">
      <c r="S73" s="115" t="s">
        <v>46</v>
      </c>
      <c r="T73" s="115"/>
      <c r="U73" s="112"/>
      <c r="V73" s="112">
        <v>1665</v>
      </c>
      <c r="W73" s="112">
        <v>1623</v>
      </c>
      <c r="X73" s="112">
        <v>1615</v>
      </c>
      <c r="Y73" s="112">
        <v>1612</v>
      </c>
      <c r="Z73" s="112">
        <v>1716</v>
      </c>
    </row>
    <row r="74" spans="1:26" x14ac:dyDescent="0.25">
      <c r="S74" s="115" t="s">
        <v>47</v>
      </c>
      <c r="T74" s="115"/>
      <c r="U74" s="112"/>
      <c r="V74" s="112">
        <v>1237</v>
      </c>
      <c r="W74" s="112">
        <v>1302</v>
      </c>
      <c r="X74" s="112">
        <v>1377</v>
      </c>
      <c r="Y74" s="112">
        <v>1394</v>
      </c>
      <c r="Z74" s="112">
        <v>1487</v>
      </c>
    </row>
    <row r="75" spans="1:26" x14ac:dyDescent="0.25">
      <c r="S75" s="115" t="s">
        <v>48</v>
      </c>
      <c r="T75" s="115"/>
      <c r="U75" s="112"/>
      <c r="V75" s="112">
        <v>584</v>
      </c>
      <c r="W75" s="112">
        <v>666</v>
      </c>
      <c r="X75" s="112">
        <v>687</v>
      </c>
      <c r="Y75" s="112">
        <v>743</v>
      </c>
      <c r="Z75" s="112">
        <v>810</v>
      </c>
    </row>
    <row r="76" spans="1:26" x14ac:dyDescent="0.25">
      <c r="S76" s="115" t="s">
        <v>49</v>
      </c>
      <c r="T76" s="115"/>
      <c r="U76" s="112"/>
      <c r="V76" s="112">
        <v>210</v>
      </c>
      <c r="W76" s="112">
        <v>208</v>
      </c>
      <c r="X76" s="112">
        <v>239</v>
      </c>
      <c r="Y76" s="112">
        <v>261</v>
      </c>
      <c r="Z76" s="112">
        <v>299</v>
      </c>
    </row>
    <row r="77" spans="1:26" x14ac:dyDescent="0.25">
      <c r="S77" s="115" t="s">
        <v>50</v>
      </c>
      <c r="T77" s="115"/>
      <c r="U77" s="112"/>
      <c r="V77" s="112">
        <v>113</v>
      </c>
      <c r="W77" s="112">
        <v>98</v>
      </c>
      <c r="X77" s="112">
        <v>104</v>
      </c>
      <c r="Y77" s="112">
        <v>104</v>
      </c>
      <c r="Z77" s="112">
        <v>114</v>
      </c>
    </row>
    <row r="78" spans="1:26" x14ac:dyDescent="0.25">
      <c r="S78" s="115" t="s">
        <v>51</v>
      </c>
      <c r="T78" s="115"/>
      <c r="U78" s="112"/>
      <c r="V78" s="112">
        <v>68</v>
      </c>
      <c r="W78" s="112">
        <v>60</v>
      </c>
      <c r="X78" s="112">
        <v>66</v>
      </c>
      <c r="Y78" s="112">
        <v>61</v>
      </c>
      <c r="Z78" s="112">
        <v>59</v>
      </c>
    </row>
    <row r="79" spans="1:26" x14ac:dyDescent="0.25">
      <c r="S79" s="115" t="s">
        <v>52</v>
      </c>
      <c r="T79" s="115"/>
      <c r="U79" s="112"/>
      <c r="V79" s="112">
        <v>56</v>
      </c>
      <c r="W79" s="112">
        <v>47</v>
      </c>
      <c r="X79" s="112">
        <v>50</v>
      </c>
      <c r="Y79" s="112">
        <v>52</v>
      </c>
      <c r="Z79" s="112">
        <v>59</v>
      </c>
    </row>
    <row r="80" spans="1:26" x14ac:dyDescent="0.25">
      <c r="S80" s="118" t="s">
        <v>53</v>
      </c>
      <c r="T80" s="118"/>
      <c r="U80" s="112"/>
      <c r="V80" s="112">
        <v>15694</v>
      </c>
      <c r="W80" s="112">
        <v>15847</v>
      </c>
      <c r="X80" s="112">
        <v>16039</v>
      </c>
      <c r="Y80" s="112">
        <v>16960</v>
      </c>
      <c r="Z80" s="112">
        <v>18640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Wellington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1180</v>
      </c>
      <c r="W83" s="112">
        <v>1230</v>
      </c>
      <c r="X83" s="112">
        <v>1282</v>
      </c>
      <c r="Y83" s="112">
        <v>1299</v>
      </c>
      <c r="Z83" s="112">
        <v>1327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1032</v>
      </c>
      <c r="W84" s="112">
        <v>1066</v>
      </c>
      <c r="X84" s="112">
        <v>1116</v>
      </c>
      <c r="Y84" s="112">
        <v>1111</v>
      </c>
      <c r="Z84" s="112">
        <v>1150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2356</v>
      </c>
      <c r="W85" s="112">
        <v>2357</v>
      </c>
      <c r="X85" s="112">
        <v>2436</v>
      </c>
      <c r="Y85" s="112">
        <v>2430</v>
      </c>
      <c r="Z85" s="112">
        <v>2500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37,043</v>
      </c>
      <c r="D86" s="96">
        <f t="shared" ref="D86:D91" si="4">AD4</f>
        <v>8.834763191914452E-2</v>
      </c>
      <c r="E86" s="97">
        <f t="shared" ref="E86:E91" si="5">AD4</f>
        <v>8.834763191914452E-2</v>
      </c>
      <c r="F86" s="96">
        <f t="shared" ref="F86:F91" si="6">AF4</f>
        <v>0.14369075920837315</v>
      </c>
      <c r="G86" s="97">
        <f t="shared" ref="G86:G91" si="7">AF4</f>
        <v>0.14369075920837315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642</v>
      </c>
      <c r="W86" s="112">
        <v>690</v>
      </c>
      <c r="X86" s="112">
        <v>718</v>
      </c>
      <c r="Y86" s="112">
        <v>712</v>
      </c>
      <c r="Z86" s="112">
        <v>760</v>
      </c>
    </row>
    <row r="87" spans="1:30" ht="15" customHeight="1" x14ac:dyDescent="0.25">
      <c r="A87" s="98" t="s">
        <v>4</v>
      </c>
      <c r="B87" s="49"/>
      <c r="C87" s="57" t="str">
        <f t="shared" si="3"/>
        <v>18,386</v>
      </c>
      <c r="D87" s="96">
        <f t="shared" si="4"/>
        <v>7.7915225420648326E-2</v>
      </c>
      <c r="E87" s="97">
        <f t="shared" si="5"/>
        <v>7.7915225420648326E-2</v>
      </c>
      <c r="F87" s="96">
        <f t="shared" si="6"/>
        <v>0.10148574167265756</v>
      </c>
      <c r="G87" s="97">
        <f t="shared" si="7"/>
        <v>0.10148574167265756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333</v>
      </c>
      <c r="W87" s="112">
        <v>351</v>
      </c>
      <c r="X87" s="112">
        <v>334</v>
      </c>
      <c r="Y87" s="112">
        <v>330</v>
      </c>
      <c r="Z87" s="112">
        <v>339</v>
      </c>
    </row>
    <row r="88" spans="1:30" ht="15" customHeight="1" x14ac:dyDescent="0.25">
      <c r="A88" s="98" t="s">
        <v>5</v>
      </c>
      <c r="B88" s="49"/>
      <c r="C88" s="57" t="str">
        <f t="shared" si="3"/>
        <v>18,637</v>
      </c>
      <c r="D88" s="96">
        <f t="shared" si="4"/>
        <v>9.8879716981132182E-2</v>
      </c>
      <c r="E88" s="97">
        <f t="shared" si="5"/>
        <v>9.8879716981132182E-2</v>
      </c>
      <c r="F88" s="96">
        <f t="shared" si="6"/>
        <v>0.18729693572020123</v>
      </c>
      <c r="G88" s="97">
        <f t="shared" si="7"/>
        <v>0.18729693572020123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457</v>
      </c>
      <c r="W88" s="112">
        <v>445</v>
      </c>
      <c r="X88" s="112">
        <v>467</v>
      </c>
      <c r="Y88" s="112">
        <v>491</v>
      </c>
      <c r="Z88" s="112">
        <v>540</v>
      </c>
    </row>
    <row r="89" spans="1:30" ht="15" customHeight="1" x14ac:dyDescent="0.25">
      <c r="A89" s="49" t="s">
        <v>6</v>
      </c>
      <c r="B89" s="49"/>
      <c r="C89" s="57" t="str">
        <f t="shared" si="3"/>
        <v>24,888</v>
      </c>
      <c r="D89" s="96">
        <f t="shared" si="4"/>
        <v>3.8731218697829695E-2</v>
      </c>
      <c r="E89" s="97">
        <f t="shared" si="5"/>
        <v>3.8731218697829695E-2</v>
      </c>
      <c r="F89" s="96">
        <f t="shared" si="6"/>
        <v>9.1818381223952583E-2</v>
      </c>
      <c r="G89" s="97">
        <f t="shared" si="7"/>
        <v>9.1818381223952583E-2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1214</v>
      </c>
      <c r="W89" s="112">
        <v>1179</v>
      </c>
      <c r="X89" s="112">
        <v>1231</v>
      </c>
      <c r="Y89" s="112">
        <v>1242</v>
      </c>
      <c r="Z89" s="112">
        <v>1263</v>
      </c>
    </row>
    <row r="90" spans="1:30" ht="15" customHeight="1" x14ac:dyDescent="0.25">
      <c r="A90" s="49" t="s">
        <v>96</v>
      </c>
      <c r="B90" s="49"/>
      <c r="C90" s="57" t="str">
        <f t="shared" si="3"/>
        <v>$44,117</v>
      </c>
      <c r="D90" s="96">
        <f t="shared" si="4"/>
        <v>1.1746163944768018E-3</v>
      </c>
      <c r="E90" s="97">
        <f t="shared" si="5"/>
        <v>1.1746163944768018E-3</v>
      </c>
      <c r="F90" s="96">
        <f t="shared" si="6"/>
        <v>0.1038823485256033</v>
      </c>
      <c r="G90" s="97">
        <f t="shared" si="7"/>
        <v>0.1038823485256033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1779</v>
      </c>
      <c r="W90" s="112">
        <v>1779</v>
      </c>
      <c r="X90" s="112">
        <v>1805</v>
      </c>
      <c r="Y90" s="112">
        <v>1857</v>
      </c>
      <c r="Z90" s="112">
        <v>1852</v>
      </c>
    </row>
    <row r="91" spans="1:30" ht="15" customHeight="1" x14ac:dyDescent="0.25">
      <c r="A91" s="49" t="s">
        <v>7</v>
      </c>
      <c r="B91" s="49"/>
      <c r="C91" s="57" t="str">
        <f t="shared" si="3"/>
        <v>$1,430.0 mil</v>
      </c>
      <c r="D91" s="96">
        <f t="shared" si="4"/>
        <v>8.0514015427242347E-2</v>
      </c>
      <c r="E91" s="97">
        <f t="shared" si="5"/>
        <v>8.0514015427242347E-2</v>
      </c>
      <c r="F91" s="96">
        <f t="shared" si="6"/>
        <v>0.22948874355416349</v>
      </c>
      <c r="G91" s="97">
        <f t="shared" si="7"/>
        <v>0.22948874355416349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11863</v>
      </c>
      <c r="W91" s="112">
        <v>11778</v>
      </c>
      <c r="X91" s="112">
        <v>12183</v>
      </c>
      <c r="Y91" s="112">
        <v>12360</v>
      </c>
      <c r="Z91" s="112">
        <v>12771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873</v>
      </c>
      <c r="W93" s="112">
        <v>937</v>
      </c>
      <c r="X93" s="112">
        <v>998</v>
      </c>
      <c r="Y93" s="112">
        <v>1012</v>
      </c>
      <c r="Z93" s="112">
        <v>1030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2082</v>
      </c>
      <c r="W94" s="112">
        <v>2108</v>
      </c>
      <c r="X94" s="112">
        <v>2149</v>
      </c>
      <c r="Y94" s="112">
        <v>2199</v>
      </c>
      <c r="Z94" s="112">
        <v>2267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372</v>
      </c>
      <c r="W95" s="112">
        <v>382</v>
      </c>
      <c r="X95" s="112">
        <v>429</v>
      </c>
      <c r="Y95" s="112">
        <v>458</v>
      </c>
      <c r="Z95" s="112">
        <v>468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1645</v>
      </c>
      <c r="W96" s="112">
        <v>1753</v>
      </c>
      <c r="X96" s="112">
        <v>1801</v>
      </c>
      <c r="Y96" s="112">
        <v>1908</v>
      </c>
      <c r="Z96" s="112">
        <v>2057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1545</v>
      </c>
      <c r="W97" s="112">
        <v>1542</v>
      </c>
      <c r="X97" s="112">
        <v>1555</v>
      </c>
      <c r="Y97" s="112">
        <v>1520</v>
      </c>
      <c r="Z97" s="112">
        <v>1609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1052</v>
      </c>
      <c r="W98" s="112">
        <v>1046</v>
      </c>
      <c r="X98" s="112">
        <v>1068</v>
      </c>
      <c r="Y98" s="112">
        <v>1089</v>
      </c>
      <c r="Z98" s="112">
        <v>1185</v>
      </c>
    </row>
    <row r="99" spans="1:32" ht="15" customHeight="1" x14ac:dyDescent="0.25">
      <c r="S99" s="115" t="s">
        <v>197</v>
      </c>
      <c r="T99" s="115"/>
      <c r="U99" s="112"/>
      <c r="V99" s="112">
        <v>85</v>
      </c>
      <c r="W99" s="112">
        <v>91</v>
      </c>
      <c r="X99" s="112">
        <v>95</v>
      </c>
      <c r="Y99" s="112">
        <v>98</v>
      </c>
      <c r="Z99" s="112">
        <v>110</v>
      </c>
    </row>
    <row r="100" spans="1:32" ht="15" customHeight="1" x14ac:dyDescent="0.25">
      <c r="S100" s="115" t="s">
        <v>58</v>
      </c>
      <c r="T100" s="115"/>
      <c r="U100" s="112"/>
      <c r="V100" s="112">
        <v>915</v>
      </c>
      <c r="W100" s="112">
        <v>922</v>
      </c>
      <c r="X100" s="112">
        <v>991</v>
      </c>
      <c r="Y100" s="112">
        <v>1040</v>
      </c>
      <c r="Z100" s="112">
        <v>1027</v>
      </c>
    </row>
    <row r="101" spans="1:32" x14ac:dyDescent="0.25">
      <c r="A101" s="18"/>
      <c r="S101" s="118" t="s">
        <v>53</v>
      </c>
      <c r="T101" s="118"/>
      <c r="U101" s="112"/>
      <c r="V101" s="112">
        <v>10930</v>
      </c>
      <c r="W101" s="112">
        <v>10895</v>
      </c>
      <c r="X101" s="112">
        <v>11258</v>
      </c>
      <c r="Y101" s="112">
        <v>11581</v>
      </c>
      <c r="Z101" s="112">
        <v>12109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21665</v>
      </c>
      <c r="W104" s="112">
        <v>21668</v>
      </c>
      <c r="X104" s="112">
        <v>23098</v>
      </c>
      <c r="Y104" s="112">
        <v>23556</v>
      </c>
      <c r="Z104" s="112">
        <v>26206</v>
      </c>
      <c r="AB104" s="109" t="str">
        <f>TEXT(Z104,"###,###")</f>
        <v>26,206</v>
      </c>
      <c r="AD104" s="130">
        <f>Z104/($Z$4)*100</f>
        <v>70.744810085576233</v>
      </c>
      <c r="AF104" s="109"/>
    </row>
    <row r="105" spans="1:32" x14ac:dyDescent="0.25">
      <c r="S105" s="115" t="s">
        <v>17</v>
      </c>
      <c r="T105" s="115"/>
      <c r="U105" s="112"/>
      <c r="V105" s="112">
        <v>6092</v>
      </c>
      <c r="W105" s="112">
        <v>6679</v>
      </c>
      <c r="X105" s="112">
        <v>6108</v>
      </c>
      <c r="Y105" s="112">
        <v>6555</v>
      </c>
      <c r="Z105" s="112">
        <v>6874</v>
      </c>
      <c r="AB105" s="109" t="str">
        <f>TEXT(Z105,"###,###")</f>
        <v>6,874</v>
      </c>
      <c r="AD105" s="130">
        <f>Z105/($Z$4)*100</f>
        <v>18.556812353211132</v>
      </c>
      <c r="AF105" s="109"/>
    </row>
    <row r="106" spans="1:32" x14ac:dyDescent="0.25">
      <c r="S106" s="118" t="s">
        <v>53</v>
      </c>
      <c r="T106" s="118"/>
      <c r="U106" s="120"/>
      <c r="V106" s="120">
        <v>27757</v>
      </c>
      <c r="W106" s="120">
        <v>28347</v>
      </c>
      <c r="X106" s="120">
        <v>29206</v>
      </c>
      <c r="Y106" s="120">
        <v>30111</v>
      </c>
      <c r="Z106" s="120">
        <v>33080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5274</v>
      </c>
      <c r="W108" s="112">
        <v>4972</v>
      </c>
      <c r="X108" s="112">
        <v>5156</v>
      </c>
      <c r="Y108" s="112">
        <v>5400</v>
      </c>
      <c r="Z108" s="112">
        <v>5639</v>
      </c>
      <c r="AB108" s="109" t="str">
        <f>TEXT(Z108,"###,###")</f>
        <v>5,639</v>
      </c>
      <c r="AD108" s="130">
        <f>Z108/($Z$4)*100</f>
        <v>15.222849121291471</v>
      </c>
      <c r="AF108" s="109"/>
    </row>
    <row r="109" spans="1:32" x14ac:dyDescent="0.25">
      <c r="S109" s="115" t="s">
        <v>20</v>
      </c>
      <c r="T109" s="115"/>
      <c r="U109" s="112"/>
      <c r="V109" s="112">
        <v>5303</v>
      </c>
      <c r="W109" s="112">
        <v>4849</v>
      </c>
      <c r="X109" s="112">
        <v>4994</v>
      </c>
      <c r="Y109" s="112">
        <v>5517</v>
      </c>
      <c r="Z109" s="112">
        <v>6223</v>
      </c>
      <c r="AB109" s="109" t="str">
        <f>TEXT(Z109,"###,###")</f>
        <v>6,223</v>
      </c>
      <c r="AD109" s="130">
        <f>Z109/($Z$4)*100</f>
        <v>16.799395297357126</v>
      </c>
      <c r="AF109" s="109"/>
    </row>
    <row r="110" spans="1:32" x14ac:dyDescent="0.25">
      <c r="S110" s="115" t="s">
        <v>21</v>
      </c>
      <c r="T110" s="115"/>
      <c r="U110" s="112"/>
      <c r="V110" s="112">
        <v>6549</v>
      </c>
      <c r="W110" s="112">
        <v>6929</v>
      </c>
      <c r="X110" s="112">
        <v>7427</v>
      </c>
      <c r="Y110" s="112">
        <v>7438</v>
      </c>
      <c r="Z110" s="112">
        <v>8247</v>
      </c>
      <c r="AB110" s="109" t="str">
        <f>TEXT(Z110,"###,###")</f>
        <v>8,247</v>
      </c>
      <c r="AD110" s="130">
        <f>Z110/($Z$4)*100</f>
        <v>22.263315606187405</v>
      </c>
      <c r="AF110" s="109"/>
    </row>
    <row r="111" spans="1:32" x14ac:dyDescent="0.25">
      <c r="S111" s="115" t="s">
        <v>22</v>
      </c>
      <c r="T111" s="115"/>
      <c r="U111" s="112"/>
      <c r="V111" s="112">
        <v>10879</v>
      </c>
      <c r="W111" s="112">
        <v>11454</v>
      </c>
      <c r="X111" s="112">
        <v>10944</v>
      </c>
      <c r="Y111" s="112">
        <v>11755</v>
      </c>
      <c r="Z111" s="112">
        <v>12968</v>
      </c>
      <c r="AB111" s="109" t="str">
        <f>TEXT(Z111,"###,###")</f>
        <v>12,968</v>
      </c>
      <c r="AD111" s="130">
        <f>Z111/($Z$4)*100</f>
        <v>35.007963717841427</v>
      </c>
      <c r="AF111" s="109"/>
    </row>
    <row r="112" spans="1:32" x14ac:dyDescent="0.25">
      <c r="S112" s="118" t="s">
        <v>53</v>
      </c>
      <c r="T112" s="118"/>
      <c r="U112" s="112"/>
      <c r="V112" s="112">
        <v>32388</v>
      </c>
      <c r="W112" s="112">
        <v>32141</v>
      </c>
      <c r="X112" s="112">
        <v>32812</v>
      </c>
      <c r="Y112" s="112">
        <v>34036</v>
      </c>
      <c r="Z112" s="112">
        <v>37038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43.46</v>
      </c>
      <c r="W118" s="131">
        <v>43.23</v>
      </c>
      <c r="X118" s="131">
        <v>43.53</v>
      </c>
      <c r="Y118" s="131">
        <v>43.47</v>
      </c>
      <c r="Z118" s="131">
        <v>43.26</v>
      </c>
      <c r="AB118" s="109" t="str">
        <f>TEXT(Z118,"##.0")</f>
        <v>43.3</v>
      </c>
    </row>
    <row r="120" spans="19:32" x14ac:dyDescent="0.25">
      <c r="S120" s="101" t="s">
        <v>98</v>
      </c>
      <c r="T120" s="112"/>
      <c r="U120" s="112"/>
      <c r="V120" s="112">
        <v>17818</v>
      </c>
      <c r="W120" s="112">
        <v>18012</v>
      </c>
      <c r="X120" s="112">
        <v>18451</v>
      </c>
      <c r="Y120" s="112">
        <v>18769</v>
      </c>
      <c r="Z120" s="112">
        <v>19481</v>
      </c>
      <c r="AB120" s="109" t="str">
        <f>TEXT(Z120,"###,###")</f>
        <v>19,481</v>
      </c>
    </row>
    <row r="121" spans="19:32" x14ac:dyDescent="0.25">
      <c r="S121" s="101" t="s">
        <v>99</v>
      </c>
      <c r="T121" s="112"/>
      <c r="U121" s="112"/>
      <c r="V121" s="112">
        <v>2794</v>
      </c>
      <c r="W121" s="112">
        <v>2558</v>
      </c>
      <c r="X121" s="112">
        <v>2723</v>
      </c>
      <c r="Y121" s="112">
        <v>2810</v>
      </c>
      <c r="Z121" s="112">
        <v>2870</v>
      </c>
      <c r="AB121" s="109" t="str">
        <f>TEXT(Z121,"###,###")</f>
        <v>2,870</v>
      </c>
    </row>
    <row r="122" spans="19:32" x14ac:dyDescent="0.25">
      <c r="S122" s="101" t="s">
        <v>100</v>
      </c>
      <c r="T122" s="112"/>
      <c r="U122" s="112"/>
      <c r="V122" s="112">
        <v>2184</v>
      </c>
      <c r="W122" s="112">
        <v>2105</v>
      </c>
      <c r="X122" s="112">
        <v>2260</v>
      </c>
      <c r="Y122" s="112">
        <v>2383</v>
      </c>
      <c r="Z122" s="112">
        <v>2545</v>
      </c>
      <c r="AB122" s="109" t="str">
        <f>TEXT(Z122,"###,###")</f>
        <v>2,545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20002</v>
      </c>
      <c r="W124" s="112">
        <v>20117</v>
      </c>
      <c r="X124" s="112">
        <v>20711</v>
      </c>
      <c r="Y124" s="112">
        <v>21152</v>
      </c>
      <c r="Z124" s="112">
        <v>22026</v>
      </c>
      <c r="AB124" s="109" t="str">
        <f>TEXT(Z124,"###,###")</f>
        <v>22,026</v>
      </c>
      <c r="AD124" s="127">
        <f>Z124/$Z$7*100</f>
        <v>88.500482160077141</v>
      </c>
    </row>
    <row r="125" spans="19:32" x14ac:dyDescent="0.25">
      <c r="S125" s="101" t="s">
        <v>102</v>
      </c>
      <c r="T125" s="112"/>
      <c r="U125" s="112"/>
      <c r="V125" s="112">
        <v>4978</v>
      </c>
      <c r="W125" s="112">
        <v>4663</v>
      </c>
      <c r="X125" s="112">
        <v>4983</v>
      </c>
      <c r="Y125" s="112">
        <v>5193</v>
      </c>
      <c r="Z125" s="112">
        <v>5415</v>
      </c>
      <c r="AB125" s="109" t="str">
        <f>TEXT(Z125,"###,###")</f>
        <v>5,415</v>
      </c>
      <c r="AD125" s="127">
        <f>Z125/$Z$7*100</f>
        <v>21.757473481195756</v>
      </c>
    </row>
    <row r="127" spans="19:32" x14ac:dyDescent="0.25">
      <c r="S127" s="101" t="s">
        <v>103</v>
      </c>
      <c r="T127" s="112"/>
      <c r="U127" s="112"/>
      <c r="V127" s="112">
        <v>11863</v>
      </c>
      <c r="W127" s="112">
        <v>11777</v>
      </c>
      <c r="X127" s="112">
        <v>12177</v>
      </c>
      <c r="Y127" s="112">
        <v>12355</v>
      </c>
      <c r="Z127" s="112">
        <v>12773</v>
      </c>
      <c r="AB127" s="109" t="str">
        <f>TEXT(Z127,"###,###")</f>
        <v>12,773</v>
      </c>
      <c r="AD127" s="127">
        <f>Z127/$Z$7*100</f>
        <v>51.321922211507555</v>
      </c>
    </row>
    <row r="128" spans="19:32" x14ac:dyDescent="0.25">
      <c r="S128" s="101" t="s">
        <v>104</v>
      </c>
      <c r="T128" s="112"/>
      <c r="U128" s="112"/>
      <c r="V128" s="112">
        <v>10931</v>
      </c>
      <c r="W128" s="112">
        <v>10891</v>
      </c>
      <c r="X128" s="112">
        <v>11258</v>
      </c>
      <c r="Y128" s="112">
        <v>11584</v>
      </c>
      <c r="Z128" s="112">
        <v>12110</v>
      </c>
      <c r="AB128" s="109" t="str">
        <f>TEXT(Z128,"###,###")</f>
        <v>12,110</v>
      </c>
      <c r="AD128" s="127">
        <f>Z128/$Z$7*100</f>
        <v>48.657987785278046</v>
      </c>
    </row>
    <row r="130" spans="19:20" x14ac:dyDescent="0.25">
      <c r="S130" s="101" t="s">
        <v>280</v>
      </c>
      <c r="T130" s="127">
        <v>78.274670523947293</v>
      </c>
    </row>
    <row r="131" spans="19:20" x14ac:dyDescent="0.25">
      <c r="S131" s="101" t="s">
        <v>281</v>
      </c>
      <c r="T131" s="127">
        <v>11.531661845065894</v>
      </c>
    </row>
    <row r="132" spans="19:20" x14ac:dyDescent="0.25">
      <c r="S132" s="101" t="s">
        <v>282</v>
      </c>
      <c r="T132" s="127">
        <v>10.225811636129862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D900A7-04BB-4639-8CFD-95B1E93EF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BE7C712-02F9-43B1-AF93-595D0F9B6B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08A8586-736F-4971-B87E-821BBE328E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EF9D460-9956-4455-8E63-54378AE5F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7C29-879B-4BEB-BF8A-E217BEBBB0FC}">
  <sheetPr codeName="Sheet13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182</v>
      </c>
      <c r="T1" s="99"/>
      <c r="U1" s="99"/>
      <c r="V1" s="99"/>
      <c r="W1" s="99"/>
      <c r="X1" s="99"/>
      <c r="Y1" s="100" t="s">
        <v>267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182</v>
      </c>
      <c r="Y3" s="105" t="s">
        <v>267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8.72 West Wimmera,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3900</v>
      </c>
      <c r="W4" s="108">
        <v>3884</v>
      </c>
      <c r="X4" s="108">
        <v>3899</v>
      </c>
      <c r="Y4" s="108">
        <v>3870</v>
      </c>
      <c r="Z4" s="108">
        <v>4033</v>
      </c>
      <c r="AB4" s="109" t="str">
        <f>TEXT(Z4,"###,###")</f>
        <v>4,033</v>
      </c>
      <c r="AD4" s="110">
        <f>Z4/Y4-1</f>
        <v>4.2118863049095623E-2</v>
      </c>
      <c r="AF4" s="110">
        <f>Z4/V4-1</f>
        <v>3.410256410256407E-2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2106</v>
      </c>
      <c r="W5" s="108">
        <v>2008</v>
      </c>
      <c r="X5" s="108">
        <v>2051</v>
      </c>
      <c r="Y5" s="108">
        <v>2019</v>
      </c>
      <c r="Z5" s="108">
        <v>2037</v>
      </c>
      <c r="AB5" s="109" t="str">
        <f>TEXT(Z5,"###,###")</f>
        <v>2,037</v>
      </c>
      <c r="AD5" s="110">
        <f t="shared" ref="AD5:AD9" si="0">Z5/Y5-1</f>
        <v>8.9153046062406816E-3</v>
      </c>
      <c r="AF5" s="110">
        <f t="shared" ref="AF5:AF9" si="1">Z5/V5-1</f>
        <v>-3.2763532763532721E-2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1795</v>
      </c>
      <c r="W6" s="108">
        <v>1872</v>
      </c>
      <c r="X6" s="108">
        <v>1848</v>
      </c>
      <c r="Y6" s="108">
        <v>1850</v>
      </c>
      <c r="Z6" s="108">
        <v>1997</v>
      </c>
      <c r="AB6" s="109" t="str">
        <f>TEXT(Z6,"###,###")</f>
        <v>1,997</v>
      </c>
      <c r="AD6" s="110">
        <f t="shared" si="0"/>
        <v>7.9459459459459536E-2</v>
      </c>
      <c r="AF6" s="110">
        <f t="shared" si="1"/>
        <v>0.11253481894150408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2357</v>
      </c>
      <c r="W7" s="108">
        <v>2318</v>
      </c>
      <c r="X7" s="108">
        <v>2386</v>
      </c>
      <c r="Y7" s="108">
        <v>2344</v>
      </c>
      <c r="Z7" s="108">
        <v>2334</v>
      </c>
      <c r="AB7" s="109" t="str">
        <f>TEXT(Z7,"###,###")</f>
        <v>2,334</v>
      </c>
      <c r="AD7" s="110">
        <f t="shared" si="0"/>
        <v>-4.2662116040955711E-3</v>
      </c>
      <c r="AF7" s="110">
        <f t="shared" si="1"/>
        <v>-9.7581671616461252E-3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4,033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2,334</v>
      </c>
      <c r="P8" s="67"/>
      <c r="S8" s="107" t="s">
        <v>83</v>
      </c>
      <c r="T8" s="108"/>
      <c r="U8" s="108"/>
      <c r="V8" s="108">
        <v>23805.3</v>
      </c>
      <c r="W8" s="108">
        <v>22932</v>
      </c>
      <c r="X8" s="108">
        <v>21234.93</v>
      </c>
      <c r="Y8" s="108">
        <v>22899.62</v>
      </c>
      <c r="Z8" s="108">
        <v>22780</v>
      </c>
      <c r="AB8" s="109" t="str">
        <f>TEXT(Z8,"$###,###")</f>
        <v>$22,780</v>
      </c>
      <c r="AD8" s="110">
        <f t="shared" si="0"/>
        <v>-5.2236674669710048E-3</v>
      </c>
      <c r="AF8" s="110">
        <f t="shared" si="1"/>
        <v>-4.3070240660693204E-2</v>
      </c>
    </row>
    <row r="9" spans="1:32" x14ac:dyDescent="0.25">
      <c r="A9" s="30" t="s">
        <v>14</v>
      </c>
      <c r="B9" s="71"/>
      <c r="C9" s="72"/>
      <c r="D9" s="73">
        <f>AD104</f>
        <v>50.60748822216712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52.784918594687234</v>
      </c>
      <c r="P9" s="74" t="s">
        <v>84</v>
      </c>
      <c r="S9" s="107" t="s">
        <v>7</v>
      </c>
      <c r="T9" s="108"/>
      <c r="U9" s="108"/>
      <c r="V9" s="108">
        <v>114638557</v>
      </c>
      <c r="W9" s="108">
        <v>150350561</v>
      </c>
      <c r="X9" s="108">
        <v>141396141</v>
      </c>
      <c r="Y9" s="108">
        <v>113226224</v>
      </c>
      <c r="Z9" s="108">
        <v>142190006</v>
      </c>
      <c r="AB9" s="109" t="str">
        <f>TEXT(Z9/1000000,"$#,###.0")&amp;" mil"</f>
        <v>$142.2 mil</v>
      </c>
      <c r="AD9" s="110">
        <f t="shared" si="0"/>
        <v>0.25580453870827657</v>
      </c>
      <c r="AF9" s="110">
        <f t="shared" si="1"/>
        <v>0.24033318039758655</v>
      </c>
    </row>
    <row r="10" spans="1:32" x14ac:dyDescent="0.25">
      <c r="A10" s="30" t="s">
        <v>17</v>
      </c>
      <c r="B10" s="71"/>
      <c r="C10" s="72"/>
      <c r="D10" s="73">
        <f>AD105</f>
        <v>20.728985866600546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47.300771208226223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53.170522707797772</v>
      </c>
      <c r="P11" s="74" t="s">
        <v>84</v>
      </c>
      <c r="S11" s="107" t="s">
        <v>29</v>
      </c>
      <c r="T11" s="112"/>
      <c r="U11" s="112"/>
      <c r="V11" s="112">
        <v>2762</v>
      </c>
      <c r="W11" s="112">
        <v>2757</v>
      </c>
      <c r="X11" s="112">
        <v>2748</v>
      </c>
      <c r="Y11" s="112">
        <v>2766</v>
      </c>
      <c r="Z11" s="112">
        <v>2934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27.977720651242503</v>
      </c>
      <c r="P12" s="74" t="s">
        <v>84</v>
      </c>
      <c r="S12" s="107" t="s">
        <v>30</v>
      </c>
      <c r="T12" s="112"/>
      <c r="U12" s="112"/>
      <c r="V12" s="112">
        <v>1133</v>
      </c>
      <c r="W12" s="112">
        <v>1130</v>
      </c>
      <c r="X12" s="112">
        <v>1155</v>
      </c>
      <c r="Y12" s="112">
        <v>1104</v>
      </c>
      <c r="Z12" s="112">
        <v>1092</v>
      </c>
    </row>
    <row r="13" spans="1:32" ht="15" customHeight="1" x14ac:dyDescent="0.25">
      <c r="A13" s="30" t="s">
        <v>19</v>
      </c>
      <c r="B13" s="72"/>
      <c r="C13" s="72"/>
      <c r="D13" s="73">
        <f>AD108</f>
        <v>18.869328043639971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18.894601542416453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17.505578973468882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46.9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15.695512025787256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24.271012006861064</v>
      </c>
      <c r="P15" s="74" t="s">
        <v>84</v>
      </c>
      <c r="S15" s="115" t="s">
        <v>60</v>
      </c>
      <c r="T15" s="115"/>
      <c r="U15" s="116"/>
      <c r="V15" s="116">
        <v>1034</v>
      </c>
      <c r="W15" s="116">
        <v>1026</v>
      </c>
      <c r="X15" s="116">
        <v>1072</v>
      </c>
      <c r="Y15" s="112">
        <v>1125</v>
      </c>
      <c r="Z15" s="112">
        <v>1119</v>
      </c>
      <c r="AB15" s="117">
        <f t="shared" ref="AB15:AB34" si="2">IF(Z15="np",0,Z15/$Z$34)</f>
        <v>0.27752976190476192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19.191668732953136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75.728987993138944</v>
      </c>
      <c r="P16" s="37" t="s">
        <v>84</v>
      </c>
      <c r="S16" s="115" t="s">
        <v>61</v>
      </c>
      <c r="T16" s="115"/>
      <c r="U16" s="116"/>
      <c r="V16" s="116">
        <v>7</v>
      </c>
      <c r="W16" s="116">
        <v>11</v>
      </c>
      <c r="X16" s="116">
        <v>12</v>
      </c>
      <c r="Y16" s="112">
        <v>7</v>
      </c>
      <c r="Z16" s="112">
        <v>10</v>
      </c>
      <c r="AB16" s="117">
        <f t="shared" si="2"/>
        <v>2.48015873015873E-3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152</v>
      </c>
      <c r="W17" s="116">
        <v>54</v>
      </c>
      <c r="X17" s="116">
        <v>58</v>
      </c>
      <c r="Y17" s="112">
        <v>69</v>
      </c>
      <c r="Z17" s="112">
        <v>68</v>
      </c>
      <c r="AB17" s="117">
        <f t="shared" si="2"/>
        <v>1.6865079365079364E-2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</v>
      </c>
      <c r="W18" s="116">
        <v>7</v>
      </c>
      <c r="X18" s="116">
        <v>7</v>
      </c>
      <c r="Y18" s="112">
        <v>5</v>
      </c>
      <c r="Z18" s="112">
        <v>8</v>
      </c>
      <c r="AB18" s="117">
        <f t="shared" si="2"/>
        <v>1.984126984126984E-3</v>
      </c>
    </row>
    <row r="19" spans="1:28" x14ac:dyDescent="0.25">
      <c r="A19" s="63" t="str">
        <f>$S$1&amp;" ("&amp;$V$2&amp;" to "&amp;$Z$2&amp;")"</f>
        <v>West Wimmera (2017-18 to 2021-22)</v>
      </c>
      <c r="B19" s="63"/>
      <c r="C19" s="63"/>
      <c r="D19" s="63"/>
      <c r="E19" s="63"/>
      <c r="F19" s="63"/>
      <c r="G19" s="63" t="str">
        <f>$S$1&amp;" ("&amp;$V$2&amp;" to "&amp;$Z$2&amp;")"</f>
        <v>West Wimmera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128</v>
      </c>
      <c r="W19" s="116">
        <v>151</v>
      </c>
      <c r="X19" s="116">
        <v>130</v>
      </c>
      <c r="Y19" s="112">
        <v>122</v>
      </c>
      <c r="Z19" s="112">
        <v>101</v>
      </c>
      <c r="AB19" s="117">
        <f t="shared" si="2"/>
        <v>2.5049603174603176E-2</v>
      </c>
    </row>
    <row r="20" spans="1:28" x14ac:dyDescent="0.25">
      <c r="S20" s="115" t="s">
        <v>65</v>
      </c>
      <c r="T20" s="115"/>
      <c r="U20" s="116"/>
      <c r="V20" s="116">
        <v>73</v>
      </c>
      <c r="W20" s="116">
        <v>56</v>
      </c>
      <c r="X20" s="116">
        <v>63</v>
      </c>
      <c r="Y20" s="112">
        <v>74</v>
      </c>
      <c r="Z20" s="112">
        <v>74</v>
      </c>
      <c r="AB20" s="117">
        <f t="shared" si="2"/>
        <v>1.8353174603174604E-2</v>
      </c>
    </row>
    <row r="21" spans="1:28" x14ac:dyDescent="0.25">
      <c r="S21" s="115" t="s">
        <v>66</v>
      </c>
      <c r="T21" s="115"/>
      <c r="U21" s="116"/>
      <c r="V21" s="116">
        <v>161</v>
      </c>
      <c r="W21" s="116">
        <v>181</v>
      </c>
      <c r="X21" s="116">
        <v>197</v>
      </c>
      <c r="Y21" s="112">
        <v>188</v>
      </c>
      <c r="Z21" s="112">
        <v>186</v>
      </c>
      <c r="AB21" s="117">
        <f t="shared" si="2"/>
        <v>4.6130952380952384E-2</v>
      </c>
    </row>
    <row r="22" spans="1:28" x14ac:dyDescent="0.25">
      <c r="S22" s="115" t="s">
        <v>67</v>
      </c>
      <c r="T22" s="115"/>
      <c r="U22" s="116"/>
      <c r="V22" s="116">
        <v>90</v>
      </c>
      <c r="W22" s="116">
        <v>100</v>
      </c>
      <c r="X22" s="116">
        <v>101</v>
      </c>
      <c r="Y22" s="112">
        <v>104</v>
      </c>
      <c r="Z22" s="112">
        <v>123</v>
      </c>
      <c r="AB22" s="117">
        <f t="shared" si="2"/>
        <v>3.050595238095238E-2</v>
      </c>
    </row>
    <row r="23" spans="1:28" x14ac:dyDescent="0.25">
      <c r="S23" s="115" t="s">
        <v>68</v>
      </c>
      <c r="T23" s="115"/>
      <c r="U23" s="116"/>
      <c r="V23" s="116">
        <v>151</v>
      </c>
      <c r="W23" s="116">
        <v>135</v>
      </c>
      <c r="X23" s="116">
        <v>140</v>
      </c>
      <c r="Y23" s="112">
        <v>123</v>
      </c>
      <c r="Z23" s="112">
        <v>133</v>
      </c>
      <c r="AB23" s="117">
        <f t="shared" si="2"/>
        <v>3.2986111111111112E-2</v>
      </c>
    </row>
    <row r="24" spans="1:28" x14ac:dyDescent="0.25">
      <c r="S24" s="115" t="s">
        <v>69</v>
      </c>
      <c r="T24" s="115"/>
      <c r="U24" s="116"/>
      <c r="V24" s="116">
        <v>18</v>
      </c>
      <c r="W24" s="116">
        <v>20</v>
      </c>
      <c r="X24" s="116">
        <v>20</v>
      </c>
      <c r="Y24" s="112">
        <v>24</v>
      </c>
      <c r="Z24" s="112">
        <v>21</v>
      </c>
      <c r="AB24" s="117">
        <f t="shared" si="2"/>
        <v>5.208333333333333E-3</v>
      </c>
    </row>
    <row r="25" spans="1:28" x14ac:dyDescent="0.25">
      <c r="S25" s="115" t="s">
        <v>70</v>
      </c>
      <c r="T25" s="115"/>
      <c r="U25" s="116"/>
      <c r="V25" s="116">
        <v>65</v>
      </c>
      <c r="W25" s="116">
        <v>60</v>
      </c>
      <c r="X25" s="116">
        <v>60</v>
      </c>
      <c r="Y25" s="112">
        <v>60</v>
      </c>
      <c r="Z25" s="112">
        <v>57</v>
      </c>
      <c r="AB25" s="117">
        <f t="shared" si="2"/>
        <v>1.4136904761904762E-2</v>
      </c>
    </row>
    <row r="26" spans="1:28" x14ac:dyDescent="0.25">
      <c r="S26" s="115" t="s">
        <v>71</v>
      </c>
      <c r="T26" s="115"/>
      <c r="U26" s="116"/>
      <c r="V26" s="116">
        <v>45</v>
      </c>
      <c r="W26" s="116">
        <v>51</v>
      </c>
      <c r="X26" s="116">
        <v>61</v>
      </c>
      <c r="Y26" s="112">
        <v>63</v>
      </c>
      <c r="Z26" s="112">
        <v>71</v>
      </c>
      <c r="AB26" s="117">
        <f t="shared" si="2"/>
        <v>1.7609126984126984E-2</v>
      </c>
    </row>
    <row r="27" spans="1:28" x14ac:dyDescent="0.25">
      <c r="S27" s="115" t="s">
        <v>72</v>
      </c>
      <c r="T27" s="115"/>
      <c r="U27" s="116"/>
      <c r="V27" s="116">
        <v>66</v>
      </c>
      <c r="W27" s="116">
        <v>87</v>
      </c>
      <c r="X27" s="116">
        <v>75</v>
      </c>
      <c r="Y27" s="112">
        <v>78</v>
      </c>
      <c r="Z27" s="112">
        <v>81</v>
      </c>
      <c r="AB27" s="117">
        <f t="shared" si="2"/>
        <v>2.0089285714285716E-2</v>
      </c>
    </row>
    <row r="28" spans="1:28" x14ac:dyDescent="0.25">
      <c r="S28" s="115" t="s">
        <v>73</v>
      </c>
      <c r="T28" s="115"/>
      <c r="U28" s="116"/>
      <c r="V28" s="116">
        <v>117</v>
      </c>
      <c r="W28" s="116">
        <v>130</v>
      </c>
      <c r="X28" s="116">
        <v>133</v>
      </c>
      <c r="Y28" s="112">
        <v>149</v>
      </c>
      <c r="Z28" s="112">
        <v>152</v>
      </c>
      <c r="AB28" s="117">
        <f t="shared" si="2"/>
        <v>3.7698412698412696E-2</v>
      </c>
    </row>
    <row r="29" spans="1:28" x14ac:dyDescent="0.25">
      <c r="S29" s="115" t="s">
        <v>74</v>
      </c>
      <c r="T29" s="115"/>
      <c r="U29" s="116"/>
      <c r="V29" s="116">
        <v>187</v>
      </c>
      <c r="W29" s="116">
        <v>336</v>
      </c>
      <c r="X29" s="116">
        <v>193</v>
      </c>
      <c r="Y29" s="112">
        <v>189</v>
      </c>
      <c r="Z29" s="112">
        <v>220</v>
      </c>
      <c r="AB29" s="117">
        <f t="shared" si="2"/>
        <v>5.4563492063492064E-2</v>
      </c>
    </row>
    <row r="30" spans="1:28" x14ac:dyDescent="0.25">
      <c r="S30" s="115" t="s">
        <v>75</v>
      </c>
      <c r="T30" s="115"/>
      <c r="U30" s="116"/>
      <c r="V30" s="116">
        <v>213</v>
      </c>
      <c r="W30" s="116">
        <v>137</v>
      </c>
      <c r="X30" s="116">
        <v>239</v>
      </c>
      <c r="Y30" s="112">
        <v>224</v>
      </c>
      <c r="Z30" s="112">
        <v>252</v>
      </c>
      <c r="AB30" s="117">
        <f t="shared" si="2"/>
        <v>6.25E-2</v>
      </c>
    </row>
    <row r="31" spans="1:28" x14ac:dyDescent="0.25">
      <c r="S31" s="115" t="s">
        <v>76</v>
      </c>
      <c r="T31" s="115"/>
      <c r="U31" s="116"/>
      <c r="V31" s="116">
        <v>377</v>
      </c>
      <c r="W31" s="116">
        <v>381</v>
      </c>
      <c r="X31" s="116">
        <v>397</v>
      </c>
      <c r="Y31" s="112">
        <v>385</v>
      </c>
      <c r="Z31" s="112">
        <v>498</v>
      </c>
      <c r="AB31" s="117">
        <f t="shared" si="2"/>
        <v>0.12351190476190477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32</v>
      </c>
      <c r="W32" s="116">
        <v>32</v>
      </c>
      <c r="X32" s="116">
        <v>41</v>
      </c>
      <c r="Y32" s="112">
        <v>37</v>
      </c>
      <c r="Z32" s="112">
        <v>40</v>
      </c>
      <c r="AB32" s="117">
        <f t="shared" si="2"/>
        <v>9.9206349206349201E-3</v>
      </c>
    </row>
    <row r="33" spans="19:32" x14ac:dyDescent="0.25">
      <c r="S33" s="115" t="s">
        <v>78</v>
      </c>
      <c r="T33" s="115"/>
      <c r="U33" s="116"/>
      <c r="V33" s="116">
        <v>53</v>
      </c>
      <c r="W33" s="116">
        <v>57</v>
      </c>
      <c r="X33" s="116">
        <v>82</v>
      </c>
      <c r="Y33" s="112">
        <v>73</v>
      </c>
      <c r="Z33" s="112">
        <v>81</v>
      </c>
      <c r="AB33" s="117">
        <f t="shared" si="2"/>
        <v>2.0089285714285716E-2</v>
      </c>
    </row>
    <row r="34" spans="19:32" x14ac:dyDescent="0.25">
      <c r="S34" s="118" t="s">
        <v>53</v>
      </c>
      <c r="T34" s="118"/>
      <c r="U34" s="119"/>
      <c r="V34" s="119">
        <v>3896</v>
      </c>
      <c r="W34" s="119">
        <v>3881</v>
      </c>
      <c r="X34" s="119">
        <v>3899</v>
      </c>
      <c r="Y34" s="120">
        <v>3870</v>
      </c>
      <c r="Z34" s="120">
        <v>4032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1927</v>
      </c>
      <c r="W37" s="112">
        <v>1859</v>
      </c>
      <c r="X37" s="112">
        <v>1883</v>
      </c>
      <c r="Y37" s="112">
        <v>1877</v>
      </c>
      <c r="Z37" s="112">
        <v>1766</v>
      </c>
      <c r="AB37" s="132">
        <f>Z37/Z40*100</f>
        <v>75.728987993138944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433</v>
      </c>
      <c r="W38" s="112">
        <v>459</v>
      </c>
      <c r="X38" s="112">
        <v>504</v>
      </c>
      <c r="Y38" s="112">
        <v>470</v>
      </c>
      <c r="Z38" s="112">
        <v>566</v>
      </c>
      <c r="AB38" s="132">
        <f>Z38/Z40*100</f>
        <v>24.271012006861064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2360</v>
      </c>
      <c r="W40" s="112">
        <v>2318</v>
      </c>
      <c r="X40" s="112">
        <v>2387</v>
      </c>
      <c r="Y40" s="112">
        <v>2347</v>
      </c>
      <c r="Z40" s="112">
        <v>2332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7</v>
      </c>
      <c r="X44" s="112">
        <v>7</v>
      </c>
      <c r="Y44" s="112">
        <v>8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53</v>
      </c>
      <c r="W45" s="112">
        <v>46</v>
      </c>
      <c r="X45" s="112">
        <v>64</v>
      </c>
      <c r="Y45" s="112">
        <v>59</v>
      </c>
      <c r="Z45" s="112">
        <v>43</v>
      </c>
    </row>
    <row r="46" spans="19:32" x14ac:dyDescent="0.25">
      <c r="S46" s="115" t="s">
        <v>38</v>
      </c>
      <c r="T46" s="115"/>
      <c r="U46" s="112"/>
      <c r="V46" s="112">
        <v>123</v>
      </c>
      <c r="W46" s="112">
        <v>127</v>
      </c>
      <c r="X46" s="112">
        <v>123</v>
      </c>
      <c r="Y46" s="112">
        <v>139</v>
      </c>
      <c r="Z46" s="112">
        <v>142</v>
      </c>
    </row>
    <row r="47" spans="19:32" x14ac:dyDescent="0.25">
      <c r="S47" s="115" t="s">
        <v>39</v>
      </c>
      <c r="T47" s="115"/>
      <c r="U47" s="112"/>
      <c r="V47" s="112">
        <v>194</v>
      </c>
      <c r="W47" s="112">
        <v>192</v>
      </c>
      <c r="X47" s="112">
        <v>189</v>
      </c>
      <c r="Y47" s="112">
        <v>181</v>
      </c>
      <c r="Z47" s="112">
        <v>184</v>
      </c>
    </row>
    <row r="48" spans="19:32" x14ac:dyDescent="0.25">
      <c r="S48" s="115" t="s">
        <v>40</v>
      </c>
      <c r="T48" s="115"/>
      <c r="U48" s="112"/>
      <c r="V48" s="112">
        <v>241</v>
      </c>
      <c r="W48" s="112">
        <v>201</v>
      </c>
      <c r="X48" s="112">
        <v>248</v>
      </c>
      <c r="Y48" s="112">
        <v>203</v>
      </c>
      <c r="Z48" s="112">
        <v>203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156</v>
      </c>
      <c r="W49" s="112">
        <v>158</v>
      </c>
      <c r="X49" s="112">
        <v>139</v>
      </c>
      <c r="Y49" s="112">
        <v>180</v>
      </c>
      <c r="Z49" s="112">
        <v>198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West Wimmera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125</v>
      </c>
      <c r="W50" s="112">
        <v>116</v>
      </c>
      <c r="X50" s="112">
        <v>117</v>
      </c>
      <c r="Y50" s="112">
        <v>100</v>
      </c>
      <c r="Z50" s="112">
        <v>117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147</v>
      </c>
      <c r="W51" s="112">
        <v>152</v>
      </c>
      <c r="X51" s="112">
        <v>124</v>
      </c>
      <c r="Y51" s="112">
        <v>127</v>
      </c>
      <c r="Z51" s="112">
        <v>115</v>
      </c>
    </row>
    <row r="52" spans="1:26" ht="15" customHeight="1" x14ac:dyDescent="0.25">
      <c r="S52" s="115" t="s">
        <v>44</v>
      </c>
      <c r="T52" s="115"/>
      <c r="U52" s="112"/>
      <c r="V52" s="112">
        <v>198</v>
      </c>
      <c r="W52" s="112">
        <v>141</v>
      </c>
      <c r="X52" s="112">
        <v>153</v>
      </c>
      <c r="Y52" s="112">
        <v>156</v>
      </c>
      <c r="Z52" s="112">
        <v>160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182</v>
      </c>
      <c r="W53" s="112">
        <v>180</v>
      </c>
      <c r="X53" s="112">
        <v>169</v>
      </c>
      <c r="Y53" s="112">
        <v>186</v>
      </c>
      <c r="Z53" s="112">
        <v>199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255</v>
      </c>
      <c r="W54" s="112">
        <v>252</v>
      </c>
      <c r="X54" s="112">
        <v>228</v>
      </c>
      <c r="Y54" s="112">
        <v>199</v>
      </c>
      <c r="Z54" s="112">
        <v>186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169</v>
      </c>
      <c r="W55" s="112">
        <v>177</v>
      </c>
      <c r="X55" s="112">
        <v>215</v>
      </c>
      <c r="Y55" s="112">
        <v>212</v>
      </c>
      <c r="Z55" s="112">
        <v>201</v>
      </c>
    </row>
    <row r="56" spans="1:26" ht="15" customHeight="1" x14ac:dyDescent="0.25">
      <c r="S56" s="115" t="s">
        <v>48</v>
      </c>
      <c r="T56" s="115"/>
      <c r="U56" s="112"/>
      <c r="V56" s="112">
        <v>126</v>
      </c>
      <c r="W56" s="112">
        <v>114</v>
      </c>
      <c r="X56" s="112">
        <v>120</v>
      </c>
      <c r="Y56" s="112">
        <v>113</v>
      </c>
      <c r="Z56" s="112">
        <v>129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70</v>
      </c>
      <c r="W57" s="112">
        <v>69</v>
      </c>
      <c r="X57" s="112">
        <v>78</v>
      </c>
      <c r="Y57" s="112">
        <v>83</v>
      </c>
      <c r="Z57" s="112">
        <v>84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42</v>
      </c>
      <c r="W58" s="112">
        <v>39</v>
      </c>
      <c r="X58" s="112">
        <v>42</v>
      </c>
      <c r="Y58" s="112">
        <v>37</v>
      </c>
      <c r="Z58" s="112">
        <v>40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27</v>
      </c>
      <c r="W59" s="112">
        <v>15</v>
      </c>
      <c r="X59" s="112">
        <v>14</v>
      </c>
      <c r="Y59" s="112">
        <v>26</v>
      </c>
      <c r="Z59" s="112">
        <v>20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</v>
      </c>
      <c r="W60" s="112">
        <v>6</v>
      </c>
      <c r="X60" s="112">
        <v>9</v>
      </c>
      <c r="Y60" s="112">
        <v>10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2104</v>
      </c>
      <c r="W61" s="112">
        <v>2006</v>
      </c>
      <c r="X61" s="112">
        <v>2053</v>
      </c>
      <c r="Y61" s="112">
        <v>2019</v>
      </c>
      <c r="Z61" s="112">
        <v>2034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6</v>
      </c>
      <c r="X63" s="112">
        <v>3</v>
      </c>
      <c r="Y63" s="112">
        <v>10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46</v>
      </c>
      <c r="W64" s="112">
        <v>45</v>
      </c>
      <c r="X64" s="112">
        <v>57</v>
      </c>
      <c r="Y64" s="112">
        <v>56</v>
      </c>
      <c r="Z64" s="112">
        <v>50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West Wimmera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114</v>
      </c>
      <c r="W65" s="112">
        <v>133</v>
      </c>
      <c r="X65" s="112">
        <v>128</v>
      </c>
      <c r="Y65" s="112">
        <v>135</v>
      </c>
      <c r="Z65" s="112">
        <v>145</v>
      </c>
    </row>
    <row r="66" spans="1:26" x14ac:dyDescent="0.25">
      <c r="S66" s="115" t="s">
        <v>39</v>
      </c>
      <c r="T66" s="115"/>
      <c r="U66" s="112"/>
      <c r="V66" s="112">
        <v>163</v>
      </c>
      <c r="W66" s="112">
        <v>168</v>
      </c>
      <c r="X66" s="112">
        <v>136</v>
      </c>
      <c r="Y66" s="112">
        <v>125</v>
      </c>
      <c r="Z66" s="112">
        <v>156</v>
      </c>
    </row>
    <row r="67" spans="1:26" x14ac:dyDescent="0.25">
      <c r="S67" s="115" t="s">
        <v>40</v>
      </c>
      <c r="T67" s="115"/>
      <c r="U67" s="112"/>
      <c r="V67" s="112">
        <v>161</v>
      </c>
      <c r="W67" s="112">
        <v>134</v>
      </c>
      <c r="X67" s="112">
        <v>158</v>
      </c>
      <c r="Y67" s="112">
        <v>168</v>
      </c>
      <c r="Z67" s="112">
        <v>174</v>
      </c>
    </row>
    <row r="68" spans="1:26" x14ac:dyDescent="0.25">
      <c r="S68" s="115" t="s">
        <v>41</v>
      </c>
      <c r="T68" s="115"/>
      <c r="U68" s="112"/>
      <c r="V68" s="112">
        <v>131</v>
      </c>
      <c r="W68" s="112">
        <v>152</v>
      </c>
      <c r="X68" s="112">
        <v>165</v>
      </c>
      <c r="Y68" s="112">
        <v>150</v>
      </c>
      <c r="Z68" s="112">
        <v>156</v>
      </c>
    </row>
    <row r="69" spans="1:26" x14ac:dyDescent="0.25">
      <c r="S69" s="115" t="s">
        <v>42</v>
      </c>
      <c r="T69" s="115"/>
      <c r="U69" s="112"/>
      <c r="V69" s="112">
        <v>123</v>
      </c>
      <c r="W69" s="112">
        <v>118</v>
      </c>
      <c r="X69" s="112">
        <v>119</v>
      </c>
      <c r="Y69" s="112">
        <v>131</v>
      </c>
      <c r="Z69" s="112">
        <v>170</v>
      </c>
    </row>
    <row r="70" spans="1:26" x14ac:dyDescent="0.25">
      <c r="S70" s="115" t="s">
        <v>43</v>
      </c>
      <c r="T70" s="115"/>
      <c r="U70" s="112"/>
      <c r="V70" s="112">
        <v>118</v>
      </c>
      <c r="W70" s="112">
        <v>130</v>
      </c>
      <c r="X70" s="112">
        <v>109</v>
      </c>
      <c r="Y70" s="112">
        <v>112</v>
      </c>
      <c r="Z70" s="112">
        <v>115</v>
      </c>
    </row>
    <row r="71" spans="1:26" x14ac:dyDescent="0.25">
      <c r="S71" s="115" t="s">
        <v>44</v>
      </c>
      <c r="T71" s="115"/>
      <c r="U71" s="112"/>
      <c r="V71" s="112">
        <v>193</v>
      </c>
      <c r="W71" s="112">
        <v>199</v>
      </c>
      <c r="X71" s="112">
        <v>179</v>
      </c>
      <c r="Y71" s="112">
        <v>146</v>
      </c>
      <c r="Z71" s="112">
        <v>140</v>
      </c>
    </row>
    <row r="72" spans="1:26" x14ac:dyDescent="0.25">
      <c r="S72" s="115" t="s">
        <v>45</v>
      </c>
      <c r="T72" s="115"/>
      <c r="U72" s="112"/>
      <c r="V72" s="112">
        <v>204</v>
      </c>
      <c r="W72" s="112">
        <v>216</v>
      </c>
      <c r="X72" s="112">
        <v>193</v>
      </c>
      <c r="Y72" s="112">
        <v>198</v>
      </c>
      <c r="Z72" s="112">
        <v>237</v>
      </c>
    </row>
    <row r="73" spans="1:26" x14ac:dyDescent="0.25">
      <c r="S73" s="115" t="s">
        <v>46</v>
      </c>
      <c r="T73" s="115"/>
      <c r="U73" s="112"/>
      <c r="V73" s="112">
        <v>212</v>
      </c>
      <c r="W73" s="112">
        <v>231</v>
      </c>
      <c r="X73" s="112">
        <v>232</v>
      </c>
      <c r="Y73" s="112">
        <v>228</v>
      </c>
      <c r="Z73" s="112">
        <v>259</v>
      </c>
    </row>
    <row r="74" spans="1:26" x14ac:dyDescent="0.25">
      <c r="S74" s="115" t="s">
        <v>47</v>
      </c>
      <c r="T74" s="115"/>
      <c r="U74" s="112"/>
      <c r="V74" s="112">
        <v>135</v>
      </c>
      <c r="W74" s="112">
        <v>144</v>
      </c>
      <c r="X74" s="112">
        <v>177</v>
      </c>
      <c r="Y74" s="112">
        <v>186</v>
      </c>
      <c r="Z74" s="112">
        <v>188</v>
      </c>
    </row>
    <row r="75" spans="1:26" x14ac:dyDescent="0.25">
      <c r="S75" s="115" t="s">
        <v>48</v>
      </c>
      <c r="T75" s="115"/>
      <c r="U75" s="112"/>
      <c r="V75" s="112">
        <v>85</v>
      </c>
      <c r="W75" s="112">
        <v>88</v>
      </c>
      <c r="X75" s="112">
        <v>78</v>
      </c>
      <c r="Y75" s="112">
        <v>93</v>
      </c>
      <c r="Z75" s="112">
        <v>87</v>
      </c>
    </row>
    <row r="76" spans="1:26" x14ac:dyDescent="0.25">
      <c r="S76" s="115" t="s">
        <v>49</v>
      </c>
      <c r="T76" s="115"/>
      <c r="U76" s="112"/>
      <c r="V76" s="112">
        <v>52</v>
      </c>
      <c r="W76" s="112">
        <v>58</v>
      </c>
      <c r="X76" s="112">
        <v>63</v>
      </c>
      <c r="Y76" s="112">
        <v>56</v>
      </c>
      <c r="Z76" s="112">
        <v>61</v>
      </c>
    </row>
    <row r="77" spans="1:26" x14ac:dyDescent="0.25">
      <c r="S77" s="115" t="s">
        <v>50</v>
      </c>
      <c r="T77" s="115"/>
      <c r="U77" s="112"/>
      <c r="V77" s="112">
        <v>24</v>
      </c>
      <c r="W77" s="112">
        <v>29</v>
      </c>
      <c r="X77" s="112">
        <v>30</v>
      </c>
      <c r="Y77" s="112">
        <v>32</v>
      </c>
      <c r="Z77" s="112">
        <v>28</v>
      </c>
    </row>
    <row r="78" spans="1:26" x14ac:dyDescent="0.25">
      <c r="S78" s="115" t="s">
        <v>51</v>
      </c>
      <c r="T78" s="115"/>
      <c r="U78" s="112"/>
      <c r="V78" s="112">
        <v>10</v>
      </c>
      <c r="W78" s="112">
        <v>12</v>
      </c>
      <c r="X78" s="112">
        <v>18</v>
      </c>
      <c r="Y78" s="112">
        <v>20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10</v>
      </c>
      <c r="W79" s="112">
        <v>4</v>
      </c>
      <c r="X79" s="112">
        <v>7</v>
      </c>
      <c r="Y79" s="112">
        <v>4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1790</v>
      </c>
      <c r="W80" s="112">
        <v>1872</v>
      </c>
      <c r="X80" s="112">
        <v>1848</v>
      </c>
      <c r="Y80" s="112">
        <v>1850</v>
      </c>
      <c r="Z80" s="112">
        <v>1999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West Wimmera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102</v>
      </c>
      <c r="W83" s="112">
        <v>103</v>
      </c>
      <c r="X83" s="112">
        <v>107</v>
      </c>
      <c r="Y83" s="112">
        <v>110</v>
      </c>
      <c r="Z83" s="112">
        <v>103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43</v>
      </c>
      <c r="W84" s="112">
        <v>49</v>
      </c>
      <c r="X84" s="112">
        <v>43</v>
      </c>
      <c r="Y84" s="112">
        <v>46</v>
      </c>
      <c r="Z84" s="112">
        <v>45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145</v>
      </c>
      <c r="W85" s="112">
        <v>131</v>
      </c>
      <c r="X85" s="112">
        <v>152</v>
      </c>
      <c r="Y85" s="112">
        <v>149</v>
      </c>
      <c r="Z85" s="112">
        <v>151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4,033</v>
      </c>
      <c r="D86" s="96">
        <f t="shared" ref="D86:D91" si="4">AD4</f>
        <v>4.2118863049095623E-2</v>
      </c>
      <c r="E86" s="97">
        <f t="shared" ref="E86:E91" si="5">AD4</f>
        <v>4.2118863049095623E-2</v>
      </c>
      <c r="F86" s="96">
        <f t="shared" ref="F86:F91" si="6">AF4</f>
        <v>3.410256410256407E-2</v>
      </c>
      <c r="G86" s="97">
        <f t="shared" ref="G86:G91" si="7">AF4</f>
        <v>3.410256410256407E-2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27</v>
      </c>
      <c r="W86" s="112">
        <v>30</v>
      </c>
      <c r="X86" s="112">
        <v>36</v>
      </c>
      <c r="Y86" s="112">
        <v>30</v>
      </c>
      <c r="Z86" s="112">
        <v>37</v>
      </c>
    </row>
    <row r="87" spans="1:30" ht="15" customHeight="1" x14ac:dyDescent="0.25">
      <c r="A87" s="98" t="s">
        <v>4</v>
      </c>
      <c r="B87" s="49"/>
      <c r="C87" s="57" t="str">
        <f t="shared" si="3"/>
        <v>2,037</v>
      </c>
      <c r="D87" s="96">
        <f t="shared" si="4"/>
        <v>8.9153046062406816E-3</v>
      </c>
      <c r="E87" s="97">
        <f t="shared" si="5"/>
        <v>8.9153046062406816E-3</v>
      </c>
      <c r="F87" s="96">
        <f t="shared" si="6"/>
        <v>-3.2763532763532721E-2</v>
      </c>
      <c r="G87" s="97">
        <f t="shared" si="7"/>
        <v>-3.2763532763532721E-2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14</v>
      </c>
      <c r="W87" s="112">
        <v>9</v>
      </c>
      <c r="X87" s="112">
        <v>7</v>
      </c>
      <c r="Y87" s="112">
        <v>13</v>
      </c>
      <c r="Z87" s="112">
        <v>11</v>
      </c>
    </row>
    <row r="88" spans="1:30" ht="15" customHeight="1" x14ac:dyDescent="0.25">
      <c r="A88" s="98" t="s">
        <v>5</v>
      </c>
      <c r="B88" s="49"/>
      <c r="C88" s="57" t="str">
        <f t="shared" si="3"/>
        <v>1,997</v>
      </c>
      <c r="D88" s="96">
        <f t="shared" si="4"/>
        <v>7.9459459459459536E-2</v>
      </c>
      <c r="E88" s="97">
        <f t="shared" si="5"/>
        <v>7.9459459459459536E-2</v>
      </c>
      <c r="F88" s="96">
        <f t="shared" si="6"/>
        <v>0.11253481894150408</v>
      </c>
      <c r="G88" s="97">
        <f t="shared" si="7"/>
        <v>0.11253481894150408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20</v>
      </c>
      <c r="W88" s="112">
        <v>25</v>
      </c>
      <c r="X88" s="112">
        <v>26</v>
      </c>
      <c r="Y88" s="112">
        <v>26</v>
      </c>
      <c r="Z88" s="112">
        <v>28</v>
      </c>
    </row>
    <row r="89" spans="1:30" ht="15" customHeight="1" x14ac:dyDescent="0.25">
      <c r="A89" s="49" t="s">
        <v>6</v>
      </c>
      <c r="B89" s="49"/>
      <c r="C89" s="57" t="str">
        <f t="shared" si="3"/>
        <v>2,334</v>
      </c>
      <c r="D89" s="96">
        <f t="shared" si="4"/>
        <v>-4.2662116040955711E-3</v>
      </c>
      <c r="E89" s="97">
        <f t="shared" si="5"/>
        <v>-4.2662116040955711E-3</v>
      </c>
      <c r="F89" s="96">
        <f t="shared" si="6"/>
        <v>-9.7581671616461252E-3</v>
      </c>
      <c r="G89" s="97">
        <f t="shared" si="7"/>
        <v>-9.7581671616461252E-3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124</v>
      </c>
      <c r="W89" s="112">
        <v>123</v>
      </c>
      <c r="X89" s="112">
        <v>109</v>
      </c>
      <c r="Y89" s="112">
        <v>111</v>
      </c>
      <c r="Z89" s="112">
        <v>100</v>
      </c>
    </row>
    <row r="90" spans="1:30" ht="15" customHeight="1" x14ac:dyDescent="0.25">
      <c r="A90" s="49" t="s">
        <v>96</v>
      </c>
      <c r="B90" s="49"/>
      <c r="C90" s="57" t="str">
        <f t="shared" si="3"/>
        <v>$22,780</v>
      </c>
      <c r="D90" s="96">
        <f t="shared" si="4"/>
        <v>-5.2236674669710048E-3</v>
      </c>
      <c r="E90" s="97">
        <f t="shared" si="5"/>
        <v>-5.2236674669710048E-3</v>
      </c>
      <c r="F90" s="96">
        <f t="shared" si="6"/>
        <v>-4.3070240660693204E-2</v>
      </c>
      <c r="G90" s="97">
        <f t="shared" si="7"/>
        <v>-4.3070240660693204E-2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247</v>
      </c>
      <c r="W90" s="112">
        <v>245</v>
      </c>
      <c r="X90" s="112">
        <v>224</v>
      </c>
      <c r="Y90" s="112">
        <v>217</v>
      </c>
      <c r="Z90" s="112">
        <v>211</v>
      </c>
    </row>
    <row r="91" spans="1:30" ht="15" customHeight="1" x14ac:dyDescent="0.25">
      <c r="A91" s="49" t="s">
        <v>7</v>
      </c>
      <c r="B91" s="49"/>
      <c r="C91" s="57" t="str">
        <f t="shared" si="3"/>
        <v>$142.2 mil</v>
      </c>
      <c r="D91" s="96">
        <f t="shared" si="4"/>
        <v>0.25580453870827657</v>
      </c>
      <c r="E91" s="97">
        <f t="shared" si="5"/>
        <v>0.25580453870827657</v>
      </c>
      <c r="F91" s="96">
        <f t="shared" si="6"/>
        <v>0.24033318039758655</v>
      </c>
      <c r="G91" s="97">
        <f t="shared" si="7"/>
        <v>0.24033318039758655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1263</v>
      </c>
      <c r="W91" s="112">
        <v>1225</v>
      </c>
      <c r="X91" s="112">
        <v>1282</v>
      </c>
      <c r="Y91" s="112">
        <v>1246</v>
      </c>
      <c r="Z91" s="112">
        <v>1229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52</v>
      </c>
      <c r="W93" s="112">
        <v>51</v>
      </c>
      <c r="X93" s="112">
        <v>56</v>
      </c>
      <c r="Y93" s="112">
        <v>61</v>
      </c>
      <c r="Z93" s="112">
        <v>67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217</v>
      </c>
      <c r="W94" s="112">
        <v>236</v>
      </c>
      <c r="X94" s="112">
        <v>217</v>
      </c>
      <c r="Y94" s="112">
        <v>226</v>
      </c>
      <c r="Z94" s="112">
        <v>238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26</v>
      </c>
      <c r="W95" s="112">
        <v>25</v>
      </c>
      <c r="X95" s="112">
        <v>26</v>
      </c>
      <c r="Y95" s="112">
        <v>25</v>
      </c>
      <c r="Z95" s="112">
        <v>22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139</v>
      </c>
      <c r="W96" s="112">
        <v>136</v>
      </c>
      <c r="X96" s="112">
        <v>133</v>
      </c>
      <c r="Y96" s="112">
        <v>135</v>
      </c>
      <c r="Z96" s="112">
        <v>135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134</v>
      </c>
      <c r="W97" s="112">
        <v>116</v>
      </c>
      <c r="X97" s="112">
        <v>126</v>
      </c>
      <c r="Y97" s="112">
        <v>116</v>
      </c>
      <c r="Z97" s="112">
        <v>121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65</v>
      </c>
      <c r="W98" s="112">
        <v>56</v>
      </c>
      <c r="X98" s="112">
        <v>54</v>
      </c>
      <c r="Y98" s="112">
        <v>55</v>
      </c>
      <c r="Z98" s="112">
        <v>56</v>
      </c>
    </row>
    <row r="99" spans="1:32" ht="15" customHeight="1" x14ac:dyDescent="0.25">
      <c r="S99" s="115" t="s">
        <v>197</v>
      </c>
      <c r="T99" s="115"/>
      <c r="U99" s="112"/>
      <c r="V99" s="112">
        <v>14</v>
      </c>
      <c r="W99" s="112">
        <v>10</v>
      </c>
      <c r="X99" s="112">
        <v>19</v>
      </c>
      <c r="Y99" s="112">
        <v>19</v>
      </c>
      <c r="Z99" s="112">
        <v>10</v>
      </c>
    </row>
    <row r="100" spans="1:32" ht="15" customHeight="1" x14ac:dyDescent="0.25">
      <c r="S100" s="115" t="s">
        <v>58</v>
      </c>
      <c r="T100" s="115"/>
      <c r="U100" s="112"/>
      <c r="V100" s="112">
        <v>130</v>
      </c>
      <c r="W100" s="112">
        <v>140</v>
      </c>
      <c r="X100" s="112">
        <v>124</v>
      </c>
      <c r="Y100" s="112">
        <v>139</v>
      </c>
      <c r="Z100" s="112">
        <v>143</v>
      </c>
    </row>
    <row r="101" spans="1:32" x14ac:dyDescent="0.25">
      <c r="A101" s="18"/>
      <c r="S101" s="118" t="s">
        <v>53</v>
      </c>
      <c r="T101" s="118"/>
      <c r="U101" s="112"/>
      <c r="V101" s="112">
        <v>1100</v>
      </c>
      <c r="W101" s="112">
        <v>1093</v>
      </c>
      <c r="X101" s="112">
        <v>1105</v>
      </c>
      <c r="Y101" s="112">
        <v>1099</v>
      </c>
      <c r="Z101" s="112">
        <v>1104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1947</v>
      </c>
      <c r="W104" s="112">
        <v>1975</v>
      </c>
      <c r="X104" s="112">
        <v>2030</v>
      </c>
      <c r="Y104" s="112">
        <v>2003</v>
      </c>
      <c r="Z104" s="112">
        <v>2041</v>
      </c>
      <c r="AB104" s="109" t="str">
        <f>TEXT(Z104,"###,###")</f>
        <v>2,041</v>
      </c>
      <c r="AD104" s="130">
        <f>Z104/($Z$4)*100</f>
        <v>50.60748822216712</v>
      </c>
      <c r="AF104" s="109"/>
    </row>
    <row r="105" spans="1:32" x14ac:dyDescent="0.25">
      <c r="S105" s="115" t="s">
        <v>17</v>
      </c>
      <c r="T105" s="115"/>
      <c r="U105" s="112"/>
      <c r="V105" s="112">
        <v>680</v>
      </c>
      <c r="W105" s="112">
        <v>767</v>
      </c>
      <c r="X105" s="112">
        <v>736</v>
      </c>
      <c r="Y105" s="112">
        <v>708</v>
      </c>
      <c r="Z105" s="112">
        <v>836</v>
      </c>
      <c r="AB105" s="109" t="str">
        <f>TEXT(Z105,"###,###")</f>
        <v>836</v>
      </c>
      <c r="AD105" s="130">
        <f>Z105/($Z$4)*100</f>
        <v>20.728985866600546</v>
      </c>
      <c r="AF105" s="109"/>
    </row>
    <row r="106" spans="1:32" x14ac:dyDescent="0.25">
      <c r="S106" s="118" t="s">
        <v>53</v>
      </c>
      <c r="T106" s="118"/>
      <c r="U106" s="120"/>
      <c r="V106" s="120">
        <v>2627</v>
      </c>
      <c r="W106" s="120">
        <v>2742</v>
      </c>
      <c r="X106" s="120">
        <v>2766</v>
      </c>
      <c r="Y106" s="120">
        <v>2711</v>
      </c>
      <c r="Z106" s="120">
        <v>2877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981</v>
      </c>
      <c r="W108" s="112">
        <v>834</v>
      </c>
      <c r="X108" s="112">
        <v>920</v>
      </c>
      <c r="Y108" s="112">
        <v>735</v>
      </c>
      <c r="Z108" s="112">
        <v>761</v>
      </c>
      <c r="AB108" s="109" t="str">
        <f>TEXT(Z108,"###,###")</f>
        <v>761</v>
      </c>
      <c r="AD108" s="130">
        <f>Z108/($Z$4)*100</f>
        <v>18.869328043639971</v>
      </c>
      <c r="AF108" s="109"/>
    </row>
    <row r="109" spans="1:32" x14ac:dyDescent="0.25">
      <c r="S109" s="115" t="s">
        <v>20</v>
      </c>
      <c r="T109" s="115"/>
      <c r="U109" s="112"/>
      <c r="V109" s="112">
        <v>606</v>
      </c>
      <c r="W109" s="112">
        <v>678</v>
      </c>
      <c r="X109" s="112">
        <v>722</v>
      </c>
      <c r="Y109" s="112">
        <v>743</v>
      </c>
      <c r="Z109" s="112">
        <v>706</v>
      </c>
      <c r="AB109" s="109" t="str">
        <f>TEXT(Z109,"###,###")</f>
        <v>706</v>
      </c>
      <c r="AD109" s="130">
        <f>Z109/($Z$4)*100</f>
        <v>17.505578973468882</v>
      </c>
      <c r="AF109" s="109"/>
    </row>
    <row r="110" spans="1:32" x14ac:dyDescent="0.25">
      <c r="S110" s="115" t="s">
        <v>21</v>
      </c>
      <c r="T110" s="115"/>
      <c r="U110" s="112"/>
      <c r="V110" s="112">
        <v>472</v>
      </c>
      <c r="W110" s="112">
        <v>550</v>
      </c>
      <c r="X110" s="112">
        <v>504</v>
      </c>
      <c r="Y110" s="112">
        <v>644</v>
      </c>
      <c r="Z110" s="112">
        <v>633</v>
      </c>
      <c r="AB110" s="109" t="str">
        <f>TEXT(Z110,"###,###")</f>
        <v>633</v>
      </c>
      <c r="AD110" s="130">
        <f>Z110/($Z$4)*100</f>
        <v>15.695512025787256</v>
      </c>
      <c r="AF110" s="109"/>
    </row>
    <row r="111" spans="1:32" x14ac:dyDescent="0.25">
      <c r="S111" s="115" t="s">
        <v>22</v>
      </c>
      <c r="T111" s="115"/>
      <c r="U111" s="112"/>
      <c r="V111" s="112">
        <v>567</v>
      </c>
      <c r="W111" s="112">
        <v>638</v>
      </c>
      <c r="X111" s="112">
        <v>585</v>
      </c>
      <c r="Y111" s="112">
        <v>589</v>
      </c>
      <c r="Z111" s="112">
        <v>774</v>
      </c>
      <c r="AB111" s="109" t="str">
        <f>TEXT(Z111,"###,###")</f>
        <v>774</v>
      </c>
      <c r="AD111" s="130">
        <f>Z111/($Z$4)*100</f>
        <v>19.191668732953136</v>
      </c>
      <c r="AF111" s="109"/>
    </row>
    <row r="112" spans="1:32" x14ac:dyDescent="0.25">
      <c r="S112" s="118" t="s">
        <v>53</v>
      </c>
      <c r="T112" s="118"/>
      <c r="U112" s="112"/>
      <c r="V112" s="112">
        <v>3895</v>
      </c>
      <c r="W112" s="112">
        <v>3886</v>
      </c>
      <c r="X112" s="112">
        <v>3899</v>
      </c>
      <c r="Y112" s="112">
        <v>3870</v>
      </c>
      <c r="Z112" s="112">
        <v>4030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46.62</v>
      </c>
      <c r="W118" s="131">
        <v>46.32</v>
      </c>
      <c r="X118" s="131">
        <v>46.49</v>
      </c>
      <c r="Y118" s="131">
        <v>46.79</v>
      </c>
      <c r="Z118" s="131">
        <v>46.87</v>
      </c>
      <c r="AB118" s="109" t="str">
        <f>TEXT(Z118,"##.0")</f>
        <v>46.9</v>
      </c>
    </row>
    <row r="120" spans="19:32" x14ac:dyDescent="0.25">
      <c r="S120" s="101" t="s">
        <v>98</v>
      </c>
      <c r="T120" s="112"/>
      <c r="U120" s="112"/>
      <c r="V120" s="112">
        <v>1223</v>
      </c>
      <c r="W120" s="112">
        <v>1195</v>
      </c>
      <c r="X120" s="112">
        <v>1235</v>
      </c>
      <c r="Y120" s="112">
        <v>1241</v>
      </c>
      <c r="Z120" s="112">
        <v>1241</v>
      </c>
      <c r="AB120" s="109" t="str">
        <f>TEXT(Z120,"###,###")</f>
        <v>1,241</v>
      </c>
    </row>
    <row r="121" spans="19:32" x14ac:dyDescent="0.25">
      <c r="S121" s="101" t="s">
        <v>99</v>
      </c>
      <c r="T121" s="112"/>
      <c r="U121" s="112"/>
      <c r="V121" s="112">
        <v>657</v>
      </c>
      <c r="W121" s="112">
        <v>631</v>
      </c>
      <c r="X121" s="112">
        <v>696</v>
      </c>
      <c r="Y121" s="112">
        <v>666</v>
      </c>
      <c r="Z121" s="112">
        <v>653</v>
      </c>
      <c r="AB121" s="109" t="str">
        <f>TEXT(Z121,"###,###")</f>
        <v>653</v>
      </c>
    </row>
    <row r="122" spans="19:32" x14ac:dyDescent="0.25">
      <c r="S122" s="101" t="s">
        <v>100</v>
      </c>
      <c r="T122" s="112"/>
      <c r="U122" s="112"/>
      <c r="V122" s="112">
        <v>479</v>
      </c>
      <c r="W122" s="112">
        <v>495</v>
      </c>
      <c r="X122" s="112">
        <v>454</v>
      </c>
      <c r="Y122" s="112">
        <v>438</v>
      </c>
      <c r="Z122" s="112">
        <v>441</v>
      </c>
      <c r="AB122" s="109" t="str">
        <f>TEXT(Z122,"###,###")</f>
        <v>441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1702</v>
      </c>
      <c r="W124" s="112">
        <v>1690</v>
      </c>
      <c r="X124" s="112">
        <v>1689</v>
      </c>
      <c r="Y124" s="112">
        <v>1679</v>
      </c>
      <c r="Z124" s="112">
        <v>1682</v>
      </c>
      <c r="AB124" s="109" t="str">
        <f>TEXT(Z124,"###,###")</f>
        <v>1,682</v>
      </c>
      <c r="AD124" s="127">
        <f>Z124/$Z$7*100</f>
        <v>72.065124250214225</v>
      </c>
    </row>
    <row r="125" spans="19:32" x14ac:dyDescent="0.25">
      <c r="S125" s="101" t="s">
        <v>102</v>
      </c>
      <c r="T125" s="112"/>
      <c r="U125" s="112"/>
      <c r="V125" s="112">
        <v>1136</v>
      </c>
      <c r="W125" s="112">
        <v>1126</v>
      </c>
      <c r="X125" s="112">
        <v>1150</v>
      </c>
      <c r="Y125" s="112">
        <v>1104</v>
      </c>
      <c r="Z125" s="112">
        <v>1094</v>
      </c>
      <c r="AB125" s="109" t="str">
        <f>TEXT(Z125,"###,###")</f>
        <v>1,094</v>
      </c>
      <c r="AD125" s="127">
        <f>Z125/$Z$7*100</f>
        <v>46.872322193658952</v>
      </c>
    </row>
    <row r="127" spans="19:32" x14ac:dyDescent="0.25">
      <c r="S127" s="101" t="s">
        <v>103</v>
      </c>
      <c r="T127" s="112"/>
      <c r="U127" s="112"/>
      <c r="V127" s="112">
        <v>1258</v>
      </c>
      <c r="W127" s="112">
        <v>1225</v>
      </c>
      <c r="X127" s="112">
        <v>1285</v>
      </c>
      <c r="Y127" s="112">
        <v>1251</v>
      </c>
      <c r="Z127" s="112">
        <v>1232</v>
      </c>
      <c r="AB127" s="109" t="str">
        <f>TEXT(Z127,"###,###")</f>
        <v>1,232</v>
      </c>
      <c r="AD127" s="127">
        <f>Z127/$Z$7*100</f>
        <v>52.784918594687234</v>
      </c>
    </row>
    <row r="128" spans="19:32" x14ac:dyDescent="0.25">
      <c r="S128" s="101" t="s">
        <v>104</v>
      </c>
      <c r="T128" s="112"/>
      <c r="U128" s="112"/>
      <c r="V128" s="112">
        <v>1097</v>
      </c>
      <c r="W128" s="112">
        <v>1092</v>
      </c>
      <c r="X128" s="112">
        <v>1101</v>
      </c>
      <c r="Y128" s="112">
        <v>1096</v>
      </c>
      <c r="Z128" s="112">
        <v>1104</v>
      </c>
      <c r="AB128" s="109" t="str">
        <f>TEXT(Z128,"###,###")</f>
        <v>1,104</v>
      </c>
      <c r="AD128" s="127">
        <f>Z128/$Z$7*100</f>
        <v>47.300771208226223</v>
      </c>
    </row>
    <row r="130" spans="19:20" x14ac:dyDescent="0.25">
      <c r="S130" s="101" t="s">
        <v>280</v>
      </c>
      <c r="T130" s="127">
        <v>53.170522707797772</v>
      </c>
    </row>
    <row r="131" spans="19:20" x14ac:dyDescent="0.25">
      <c r="S131" s="101" t="s">
        <v>281</v>
      </c>
      <c r="T131" s="127">
        <v>27.977720651242503</v>
      </c>
    </row>
    <row r="132" spans="19:20" x14ac:dyDescent="0.25">
      <c r="S132" s="101" t="s">
        <v>282</v>
      </c>
      <c r="T132" s="127">
        <v>18.894601542416453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84FC80-5A1B-4508-A9A4-684A36598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6E7416-DB2C-4658-86CA-9EBA4DEAAC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FE9C24-56B7-47E3-9874-8DF21A43A9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4AB0186-A6EB-4EB9-958A-C0703EACA7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52527-1E17-48B7-A175-04999584486A}">
  <sheetPr codeName="Sheet13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183</v>
      </c>
      <c r="T1" s="99"/>
      <c r="U1" s="99"/>
      <c r="V1" s="99"/>
      <c r="W1" s="99"/>
      <c r="X1" s="99"/>
      <c r="Y1" s="100" t="s">
        <v>268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183</v>
      </c>
      <c r="Y3" s="105" t="s">
        <v>268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8.73 Whitehorse,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130872</v>
      </c>
      <c r="W4" s="108">
        <v>135646</v>
      </c>
      <c r="X4" s="108">
        <v>135091</v>
      </c>
      <c r="Y4" s="108">
        <v>135249</v>
      </c>
      <c r="Z4" s="108">
        <v>149523</v>
      </c>
      <c r="AB4" s="109" t="str">
        <f>TEXT(Z4,"###,###")</f>
        <v>149,523</v>
      </c>
      <c r="AD4" s="110">
        <f>Z4/Y4-1</f>
        <v>0.1055386731140342</v>
      </c>
      <c r="AF4" s="110">
        <f>Z4/V4-1</f>
        <v>0.14251329543370628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65467</v>
      </c>
      <c r="W5" s="108">
        <v>67298</v>
      </c>
      <c r="X5" s="108">
        <v>67261</v>
      </c>
      <c r="Y5" s="108">
        <v>67062</v>
      </c>
      <c r="Z5" s="108">
        <v>73451</v>
      </c>
      <c r="AB5" s="109" t="str">
        <f>TEXT(Z5,"###,###")</f>
        <v>73,451</v>
      </c>
      <c r="AD5" s="110">
        <f t="shared" ref="AD5:AD9" si="0">Z5/Y5-1</f>
        <v>9.5270048611732383E-2</v>
      </c>
      <c r="AF5" s="110">
        <f t="shared" ref="AF5:AF9" si="1">Z5/V5-1</f>
        <v>0.12195457253272646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65404</v>
      </c>
      <c r="W6" s="108">
        <v>68347</v>
      </c>
      <c r="X6" s="108">
        <v>67836</v>
      </c>
      <c r="Y6" s="108">
        <v>68136</v>
      </c>
      <c r="Z6" s="108">
        <v>76013</v>
      </c>
      <c r="AB6" s="109" t="str">
        <f>TEXT(Z6,"###,###")</f>
        <v>76,013</v>
      </c>
      <c r="AD6" s="110">
        <f t="shared" si="0"/>
        <v>0.11560702125161448</v>
      </c>
      <c r="AF6" s="110">
        <f t="shared" si="1"/>
        <v>0.16220720445232706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93283</v>
      </c>
      <c r="W7" s="108">
        <v>95542</v>
      </c>
      <c r="X7" s="108">
        <v>96475</v>
      </c>
      <c r="Y7" s="108">
        <v>95093</v>
      </c>
      <c r="Z7" s="108">
        <v>98152</v>
      </c>
      <c r="AB7" s="109" t="str">
        <f>TEXT(Z7,"###,###")</f>
        <v>98,152</v>
      </c>
      <c r="AD7" s="110">
        <f t="shared" si="0"/>
        <v>3.2168508723039446E-2</v>
      </c>
      <c r="AF7" s="110">
        <f t="shared" si="1"/>
        <v>5.2196005703075476E-2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149,523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98,152</v>
      </c>
      <c r="P8" s="67"/>
      <c r="S8" s="107" t="s">
        <v>83</v>
      </c>
      <c r="T8" s="108"/>
      <c r="U8" s="108"/>
      <c r="V8" s="108">
        <v>41997</v>
      </c>
      <c r="W8" s="108">
        <v>42187.79</v>
      </c>
      <c r="X8" s="108">
        <v>42811.88</v>
      </c>
      <c r="Y8" s="108">
        <v>46050.59</v>
      </c>
      <c r="Z8" s="108">
        <v>46181</v>
      </c>
      <c r="AB8" s="109" t="str">
        <f>TEXT(Z8,"$###,###")</f>
        <v>$46,181</v>
      </c>
      <c r="AD8" s="110">
        <f t="shared" si="0"/>
        <v>2.8318855415316868E-3</v>
      </c>
      <c r="AF8" s="110">
        <f t="shared" si="1"/>
        <v>9.9626163773602894E-2</v>
      </c>
    </row>
    <row r="9" spans="1:32" x14ac:dyDescent="0.25">
      <c r="A9" s="30" t="s">
        <v>14</v>
      </c>
      <c r="B9" s="71"/>
      <c r="C9" s="72"/>
      <c r="D9" s="73">
        <f>AD104</f>
        <v>78.416029640924805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50.065204988181598</v>
      </c>
      <c r="P9" s="74" t="s">
        <v>84</v>
      </c>
      <c r="S9" s="107" t="s">
        <v>7</v>
      </c>
      <c r="T9" s="108"/>
      <c r="U9" s="108"/>
      <c r="V9" s="108">
        <v>5776406934</v>
      </c>
      <c r="W9" s="108">
        <v>6085644839</v>
      </c>
      <c r="X9" s="108">
        <v>6345090344</v>
      </c>
      <c r="Y9" s="108">
        <v>6642922713</v>
      </c>
      <c r="Z9" s="108">
        <v>7182403844</v>
      </c>
      <c r="AB9" s="109" t="str">
        <f>TEXT(Z9/1000000,"$#,###.0")&amp;" mil"</f>
        <v>$7,182.4 mil</v>
      </c>
      <c r="AD9" s="110">
        <f t="shared" si="0"/>
        <v>8.1211411649310783E-2</v>
      </c>
      <c r="AF9" s="110">
        <f t="shared" si="1"/>
        <v>0.2434033692682358</v>
      </c>
    </row>
    <row r="10" spans="1:32" x14ac:dyDescent="0.25">
      <c r="A10" s="30" t="s">
        <v>17</v>
      </c>
      <c r="B10" s="71"/>
      <c r="C10" s="72"/>
      <c r="D10" s="73">
        <f>AD105</f>
        <v>15.435083565739049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49.883853614801531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85.186241747493682</v>
      </c>
      <c r="P11" s="74" t="s">
        <v>84</v>
      </c>
      <c r="S11" s="107" t="s">
        <v>29</v>
      </c>
      <c r="T11" s="112"/>
      <c r="U11" s="112"/>
      <c r="V11" s="112">
        <v>118276</v>
      </c>
      <c r="W11" s="112">
        <v>122313</v>
      </c>
      <c r="X11" s="112">
        <v>121351</v>
      </c>
      <c r="Y11" s="112">
        <v>120967</v>
      </c>
      <c r="Z11" s="112">
        <v>134986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6.218925747819708</v>
      </c>
      <c r="P12" s="74" t="s">
        <v>84</v>
      </c>
      <c r="S12" s="107" t="s">
        <v>30</v>
      </c>
      <c r="T12" s="112"/>
      <c r="U12" s="112"/>
      <c r="V12" s="112">
        <v>12592</v>
      </c>
      <c r="W12" s="112">
        <v>13339</v>
      </c>
      <c r="X12" s="112">
        <v>13741</v>
      </c>
      <c r="Y12" s="112">
        <v>14282</v>
      </c>
      <c r="Z12" s="112">
        <v>14540</v>
      </c>
    </row>
    <row r="13" spans="1:32" ht="15" customHeight="1" x14ac:dyDescent="0.25">
      <c r="A13" s="30" t="s">
        <v>19</v>
      </c>
      <c r="B13" s="72"/>
      <c r="C13" s="72"/>
      <c r="D13" s="73">
        <f>AD108</f>
        <v>15.262534860857526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8.5927948488059336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14.455969984550871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20.157433973368647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20.571364530162707</v>
      </c>
      <c r="P15" s="74" t="s">
        <v>84</v>
      </c>
      <c r="S15" s="115" t="s">
        <v>60</v>
      </c>
      <c r="T15" s="115"/>
      <c r="U15" s="116"/>
      <c r="V15" s="116">
        <v>616</v>
      </c>
      <c r="W15" s="116">
        <v>492</v>
      </c>
      <c r="X15" s="116">
        <v>417</v>
      </c>
      <c r="Y15" s="112">
        <v>425</v>
      </c>
      <c r="Z15" s="112">
        <v>417</v>
      </c>
      <c r="AB15" s="117">
        <f t="shared" ref="AB15:AB34" si="2">IF(Z15="np",0,Z15/$Z$34)</f>
        <v>2.7889432112306795E-3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43.973168007597494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79.428635469837289</v>
      </c>
      <c r="P16" s="37" t="s">
        <v>84</v>
      </c>
      <c r="S16" s="115" t="s">
        <v>61</v>
      </c>
      <c r="T16" s="115"/>
      <c r="U16" s="116"/>
      <c r="V16" s="116">
        <v>141</v>
      </c>
      <c r="W16" s="116">
        <v>129</v>
      </c>
      <c r="X16" s="116">
        <v>142</v>
      </c>
      <c r="Y16" s="112">
        <v>126</v>
      </c>
      <c r="Z16" s="112">
        <v>126</v>
      </c>
      <c r="AB16" s="117">
        <f t="shared" si="2"/>
        <v>8.4270226526394641E-4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5821</v>
      </c>
      <c r="W17" s="116">
        <v>5875</v>
      </c>
      <c r="X17" s="116">
        <v>5565</v>
      </c>
      <c r="Y17" s="112">
        <v>5658</v>
      </c>
      <c r="Z17" s="112">
        <v>6183</v>
      </c>
      <c r="AB17" s="117">
        <f t="shared" si="2"/>
        <v>4.1352604016880797E-2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719</v>
      </c>
      <c r="W18" s="116">
        <v>731</v>
      </c>
      <c r="X18" s="116">
        <v>724</v>
      </c>
      <c r="Y18" s="112">
        <v>820</v>
      </c>
      <c r="Z18" s="112">
        <v>822</v>
      </c>
      <c r="AB18" s="117">
        <f t="shared" si="2"/>
        <v>5.4976290638647932E-3</v>
      </c>
    </row>
    <row r="19" spans="1:28" x14ac:dyDescent="0.25">
      <c r="A19" s="63" t="str">
        <f>$S$1&amp;" ("&amp;$V$2&amp;" to "&amp;$Z$2&amp;")"</f>
        <v>Whitehorse (2017-18 to 2021-22)</v>
      </c>
      <c r="B19" s="63"/>
      <c r="C19" s="63"/>
      <c r="D19" s="63"/>
      <c r="E19" s="63"/>
      <c r="F19" s="63"/>
      <c r="G19" s="63" t="str">
        <f>$S$1&amp;" ("&amp;$V$2&amp;" to "&amp;$Z$2&amp;")"</f>
        <v>Whitehorse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6215</v>
      </c>
      <c r="W19" s="116">
        <v>6384</v>
      </c>
      <c r="X19" s="116">
        <v>6171</v>
      </c>
      <c r="Y19" s="112">
        <v>6443</v>
      </c>
      <c r="Z19" s="112">
        <v>6811</v>
      </c>
      <c r="AB19" s="117">
        <f t="shared" si="2"/>
        <v>4.5552739116767771E-2</v>
      </c>
    </row>
    <row r="20" spans="1:28" x14ac:dyDescent="0.25">
      <c r="S20" s="115" t="s">
        <v>65</v>
      </c>
      <c r="T20" s="115"/>
      <c r="U20" s="116"/>
      <c r="V20" s="116">
        <v>6271</v>
      </c>
      <c r="W20" s="116">
        <v>6188</v>
      </c>
      <c r="X20" s="116">
        <v>5833</v>
      </c>
      <c r="Y20" s="112">
        <v>5784</v>
      </c>
      <c r="Z20" s="112">
        <v>6014</v>
      </c>
      <c r="AB20" s="117">
        <f t="shared" si="2"/>
        <v>4.0222312883312489E-2</v>
      </c>
    </row>
    <row r="21" spans="1:28" x14ac:dyDescent="0.25">
      <c r="S21" s="115" t="s">
        <v>66</v>
      </c>
      <c r="T21" s="115"/>
      <c r="U21" s="116"/>
      <c r="V21" s="116">
        <v>12053</v>
      </c>
      <c r="W21" s="116">
        <v>12262</v>
      </c>
      <c r="X21" s="116">
        <v>12779</v>
      </c>
      <c r="Y21" s="112">
        <v>12971</v>
      </c>
      <c r="Z21" s="112">
        <v>14935</v>
      </c>
      <c r="AB21" s="117">
        <f t="shared" si="2"/>
        <v>9.9886970886643167E-2</v>
      </c>
    </row>
    <row r="22" spans="1:28" x14ac:dyDescent="0.25">
      <c r="S22" s="115" t="s">
        <v>67</v>
      </c>
      <c r="T22" s="115"/>
      <c r="U22" s="116"/>
      <c r="V22" s="116">
        <v>10250</v>
      </c>
      <c r="W22" s="116">
        <v>10836</v>
      </c>
      <c r="X22" s="116">
        <v>11070</v>
      </c>
      <c r="Y22" s="112">
        <v>11058</v>
      </c>
      <c r="Z22" s="112">
        <v>13279</v>
      </c>
      <c r="AB22" s="117">
        <f t="shared" si="2"/>
        <v>8.8811455400317013E-2</v>
      </c>
    </row>
    <row r="23" spans="1:28" x14ac:dyDescent="0.25">
      <c r="S23" s="115" t="s">
        <v>68</v>
      </c>
      <c r="T23" s="115"/>
      <c r="U23" s="116"/>
      <c r="V23" s="116">
        <v>3291</v>
      </c>
      <c r="W23" s="116">
        <v>3451</v>
      </c>
      <c r="X23" s="116">
        <v>3423</v>
      </c>
      <c r="Y23" s="112">
        <v>3725</v>
      </c>
      <c r="Z23" s="112">
        <v>4095</v>
      </c>
      <c r="AB23" s="117">
        <f t="shared" si="2"/>
        <v>2.7387823621078257E-2</v>
      </c>
    </row>
    <row r="24" spans="1:28" x14ac:dyDescent="0.25">
      <c r="S24" s="115" t="s">
        <v>69</v>
      </c>
      <c r="T24" s="115"/>
      <c r="U24" s="116"/>
      <c r="V24" s="116">
        <v>3115</v>
      </c>
      <c r="W24" s="116">
        <v>3163</v>
      </c>
      <c r="X24" s="116">
        <v>2963</v>
      </c>
      <c r="Y24" s="112">
        <v>2818</v>
      </c>
      <c r="Z24" s="112">
        <v>3096</v>
      </c>
      <c r="AB24" s="117">
        <f t="shared" si="2"/>
        <v>2.0706398517914112E-2</v>
      </c>
    </row>
    <row r="25" spans="1:28" x14ac:dyDescent="0.25">
      <c r="S25" s="115" t="s">
        <v>70</v>
      </c>
      <c r="T25" s="115"/>
      <c r="U25" s="116"/>
      <c r="V25" s="116">
        <v>6696</v>
      </c>
      <c r="W25" s="116">
        <v>7028</v>
      </c>
      <c r="X25" s="116">
        <v>7235</v>
      </c>
      <c r="Y25" s="112">
        <v>7306</v>
      </c>
      <c r="Z25" s="112">
        <v>8397</v>
      </c>
      <c r="AB25" s="117">
        <f t="shared" si="2"/>
        <v>5.6160086677947287E-2</v>
      </c>
    </row>
    <row r="26" spans="1:28" x14ac:dyDescent="0.25">
      <c r="S26" s="115" t="s">
        <v>71</v>
      </c>
      <c r="T26" s="115"/>
      <c r="U26" s="116"/>
      <c r="V26" s="116">
        <v>2650</v>
      </c>
      <c r="W26" s="116">
        <v>2598</v>
      </c>
      <c r="X26" s="116">
        <v>2627</v>
      </c>
      <c r="Y26" s="112">
        <v>2390</v>
      </c>
      <c r="Z26" s="112">
        <v>2589</v>
      </c>
      <c r="AB26" s="117">
        <f t="shared" si="2"/>
        <v>1.7315525117209185E-2</v>
      </c>
    </row>
    <row r="27" spans="1:28" x14ac:dyDescent="0.25">
      <c r="S27" s="115" t="s">
        <v>72</v>
      </c>
      <c r="T27" s="115"/>
      <c r="U27" s="116"/>
      <c r="V27" s="116">
        <v>14594</v>
      </c>
      <c r="W27" s="116">
        <v>15181</v>
      </c>
      <c r="X27" s="116">
        <v>15051</v>
      </c>
      <c r="Y27" s="112">
        <v>15581</v>
      </c>
      <c r="Z27" s="112">
        <v>17114</v>
      </c>
      <c r="AB27" s="117">
        <f t="shared" si="2"/>
        <v>0.11446036958513633</v>
      </c>
    </row>
    <row r="28" spans="1:28" x14ac:dyDescent="0.25">
      <c r="S28" s="115" t="s">
        <v>73</v>
      </c>
      <c r="T28" s="115"/>
      <c r="U28" s="116"/>
      <c r="V28" s="116">
        <v>11860</v>
      </c>
      <c r="W28" s="116">
        <v>12519</v>
      </c>
      <c r="X28" s="116">
        <v>12785</v>
      </c>
      <c r="Y28" s="112">
        <v>12145</v>
      </c>
      <c r="Z28" s="112">
        <v>13259</v>
      </c>
      <c r="AB28" s="117">
        <f t="shared" si="2"/>
        <v>8.8677693135989402E-2</v>
      </c>
    </row>
    <row r="29" spans="1:28" x14ac:dyDescent="0.25">
      <c r="S29" s="115" t="s">
        <v>74</v>
      </c>
      <c r="T29" s="115"/>
      <c r="U29" s="116"/>
      <c r="V29" s="116">
        <v>4996</v>
      </c>
      <c r="W29" s="116">
        <v>8536</v>
      </c>
      <c r="X29" s="116">
        <v>5419</v>
      </c>
      <c r="Y29" s="112">
        <v>5613</v>
      </c>
      <c r="Z29" s="112">
        <v>6635</v>
      </c>
      <c r="AB29" s="117">
        <f t="shared" si="2"/>
        <v>4.4375631190684793E-2</v>
      </c>
    </row>
    <row r="30" spans="1:28" x14ac:dyDescent="0.25">
      <c r="S30" s="115" t="s">
        <v>75</v>
      </c>
      <c r="T30" s="115"/>
      <c r="U30" s="116"/>
      <c r="V30" s="116">
        <v>13049</v>
      </c>
      <c r="W30" s="116">
        <v>11389</v>
      </c>
      <c r="X30" s="116">
        <v>13533</v>
      </c>
      <c r="Y30" s="112">
        <v>12578</v>
      </c>
      <c r="Z30" s="112">
        <v>13494</v>
      </c>
      <c r="AB30" s="117">
        <f t="shared" si="2"/>
        <v>9.0249399741838834E-2</v>
      </c>
    </row>
    <row r="31" spans="1:28" x14ac:dyDescent="0.25">
      <c r="S31" s="115" t="s">
        <v>76</v>
      </c>
      <c r="T31" s="115"/>
      <c r="U31" s="116"/>
      <c r="V31" s="116">
        <v>15487</v>
      </c>
      <c r="W31" s="116">
        <v>16417</v>
      </c>
      <c r="X31" s="116">
        <v>16965</v>
      </c>
      <c r="Y31" s="112">
        <v>18417</v>
      </c>
      <c r="Z31" s="112">
        <v>20483</v>
      </c>
      <c r="AB31" s="117">
        <f t="shared" si="2"/>
        <v>0.13699262301112233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2850</v>
      </c>
      <c r="W32" s="116">
        <v>3042</v>
      </c>
      <c r="X32" s="116">
        <v>3112</v>
      </c>
      <c r="Y32" s="112">
        <v>2920</v>
      </c>
      <c r="Z32" s="112">
        <v>3294</v>
      </c>
      <c r="AB32" s="117">
        <f t="shared" si="2"/>
        <v>2.2030644934757454E-2</v>
      </c>
    </row>
    <row r="33" spans="19:32" x14ac:dyDescent="0.25">
      <c r="S33" s="115" t="s">
        <v>78</v>
      </c>
      <c r="T33" s="115"/>
      <c r="U33" s="116"/>
      <c r="V33" s="116">
        <v>4611</v>
      </c>
      <c r="W33" s="116">
        <v>4863</v>
      </c>
      <c r="X33" s="116">
        <v>5090</v>
      </c>
      <c r="Y33" s="112">
        <v>5035</v>
      </c>
      <c r="Z33" s="112">
        <v>5268</v>
      </c>
      <c r="AB33" s="117">
        <f t="shared" si="2"/>
        <v>3.5232980423892613E-2</v>
      </c>
    </row>
    <row r="34" spans="19:32" x14ac:dyDescent="0.25">
      <c r="S34" s="118" t="s">
        <v>53</v>
      </c>
      <c r="T34" s="118"/>
      <c r="U34" s="119"/>
      <c r="V34" s="119">
        <v>130872</v>
      </c>
      <c r="W34" s="119">
        <v>135651</v>
      </c>
      <c r="X34" s="119">
        <v>135094</v>
      </c>
      <c r="Y34" s="120">
        <v>135249</v>
      </c>
      <c r="Z34" s="120">
        <v>149519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78314</v>
      </c>
      <c r="W37" s="112">
        <v>78829</v>
      </c>
      <c r="X37" s="112">
        <v>79749</v>
      </c>
      <c r="Y37" s="112">
        <v>78528</v>
      </c>
      <c r="Z37" s="112">
        <v>77960</v>
      </c>
      <c r="AB37" s="132">
        <f>Z37/Z40*100</f>
        <v>79.428635469837289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14970</v>
      </c>
      <c r="W38" s="112">
        <v>16705</v>
      </c>
      <c r="X38" s="112">
        <v>16722</v>
      </c>
      <c r="Y38" s="112">
        <v>16559</v>
      </c>
      <c r="Z38" s="112">
        <v>20191</v>
      </c>
      <c r="AB38" s="132">
        <f>Z38/Z40*100</f>
        <v>20.571364530162707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93284</v>
      </c>
      <c r="W40" s="112">
        <v>95534</v>
      </c>
      <c r="X40" s="112">
        <v>96471</v>
      </c>
      <c r="Y40" s="112">
        <v>95087</v>
      </c>
      <c r="Z40" s="112">
        <v>98151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16</v>
      </c>
      <c r="X44" s="112">
        <v>17</v>
      </c>
      <c r="Y44" s="112">
        <v>23</v>
      </c>
      <c r="Z44" s="112">
        <v>24</v>
      </c>
    </row>
    <row r="45" spans="19:32" x14ac:dyDescent="0.25">
      <c r="S45" s="115" t="s">
        <v>37</v>
      </c>
      <c r="T45" s="115"/>
      <c r="U45" s="112"/>
      <c r="V45" s="112">
        <v>801</v>
      </c>
      <c r="W45" s="112">
        <v>847</v>
      </c>
      <c r="X45" s="112">
        <v>843</v>
      </c>
      <c r="Y45" s="112">
        <v>905</v>
      </c>
      <c r="Z45" s="112">
        <v>1391</v>
      </c>
    </row>
    <row r="46" spans="19:32" x14ac:dyDescent="0.25">
      <c r="S46" s="115" t="s">
        <v>38</v>
      </c>
      <c r="T46" s="115"/>
      <c r="U46" s="112"/>
      <c r="V46" s="112">
        <v>3376</v>
      </c>
      <c r="W46" s="112">
        <v>3632</v>
      </c>
      <c r="X46" s="112">
        <v>3520</v>
      </c>
      <c r="Y46" s="112">
        <v>3429</v>
      </c>
      <c r="Z46" s="112">
        <v>4389</v>
      </c>
    </row>
    <row r="47" spans="19:32" x14ac:dyDescent="0.25">
      <c r="S47" s="115" t="s">
        <v>39</v>
      </c>
      <c r="T47" s="115"/>
      <c r="U47" s="112"/>
      <c r="V47" s="112">
        <v>7550</v>
      </c>
      <c r="W47" s="112">
        <v>7704</v>
      </c>
      <c r="X47" s="112">
        <v>7562</v>
      </c>
      <c r="Y47" s="112">
        <v>7286</v>
      </c>
      <c r="Z47" s="112">
        <v>8471</v>
      </c>
    </row>
    <row r="48" spans="19:32" x14ac:dyDescent="0.25">
      <c r="S48" s="115" t="s">
        <v>40</v>
      </c>
      <c r="T48" s="115"/>
      <c r="U48" s="112"/>
      <c r="V48" s="112">
        <v>9270</v>
      </c>
      <c r="W48" s="112">
        <v>9835</v>
      </c>
      <c r="X48" s="112">
        <v>9806</v>
      </c>
      <c r="Y48" s="112">
        <v>9662</v>
      </c>
      <c r="Z48" s="112">
        <v>10416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7927</v>
      </c>
      <c r="W49" s="112">
        <v>7920</v>
      </c>
      <c r="X49" s="112">
        <v>7891</v>
      </c>
      <c r="Y49" s="112">
        <v>8061</v>
      </c>
      <c r="Z49" s="112">
        <v>8484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Whitehorse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7016</v>
      </c>
      <c r="W50" s="112">
        <v>7305</v>
      </c>
      <c r="X50" s="112">
        <v>7510</v>
      </c>
      <c r="Y50" s="112">
        <v>7520</v>
      </c>
      <c r="Z50" s="112">
        <v>8002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6356</v>
      </c>
      <c r="W51" s="112">
        <v>6424</v>
      </c>
      <c r="X51" s="112">
        <v>6419</v>
      </c>
      <c r="Y51" s="112">
        <v>6391</v>
      </c>
      <c r="Z51" s="112">
        <v>6967</v>
      </c>
    </row>
    <row r="52" spans="1:26" ht="15" customHeight="1" x14ac:dyDescent="0.25">
      <c r="S52" s="115" t="s">
        <v>44</v>
      </c>
      <c r="T52" s="115"/>
      <c r="U52" s="112"/>
      <c r="V52" s="112">
        <v>6372</v>
      </c>
      <c r="W52" s="112">
        <v>6319</v>
      </c>
      <c r="X52" s="112">
        <v>6179</v>
      </c>
      <c r="Y52" s="112">
        <v>6192</v>
      </c>
      <c r="Z52" s="112">
        <v>6392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5353</v>
      </c>
      <c r="W53" s="112">
        <v>5530</v>
      </c>
      <c r="X53" s="112">
        <v>5642</v>
      </c>
      <c r="Y53" s="112">
        <v>5777</v>
      </c>
      <c r="Z53" s="112">
        <v>6218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4762</v>
      </c>
      <c r="W54" s="112">
        <v>4799</v>
      </c>
      <c r="X54" s="112">
        <v>4812</v>
      </c>
      <c r="Y54" s="112">
        <v>4693</v>
      </c>
      <c r="Z54" s="112">
        <v>5018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3285</v>
      </c>
      <c r="W55" s="112">
        <v>3450</v>
      </c>
      <c r="X55" s="112">
        <v>3499</v>
      </c>
      <c r="Y55" s="112">
        <v>3589</v>
      </c>
      <c r="Z55" s="112">
        <v>3831</v>
      </c>
    </row>
    <row r="56" spans="1:26" ht="15" customHeight="1" x14ac:dyDescent="0.25">
      <c r="S56" s="115" t="s">
        <v>48</v>
      </c>
      <c r="T56" s="115"/>
      <c r="U56" s="112"/>
      <c r="V56" s="112">
        <v>1783</v>
      </c>
      <c r="W56" s="112">
        <v>1860</v>
      </c>
      <c r="X56" s="112">
        <v>1884</v>
      </c>
      <c r="Y56" s="112">
        <v>1897</v>
      </c>
      <c r="Z56" s="112">
        <v>2089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822</v>
      </c>
      <c r="W57" s="112">
        <v>912</v>
      </c>
      <c r="X57" s="112">
        <v>950</v>
      </c>
      <c r="Y57" s="112">
        <v>922</v>
      </c>
      <c r="Z57" s="112">
        <v>974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371</v>
      </c>
      <c r="W58" s="112">
        <v>385</v>
      </c>
      <c r="X58" s="112">
        <v>348</v>
      </c>
      <c r="Y58" s="112">
        <v>377</v>
      </c>
      <c r="Z58" s="112">
        <v>448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200</v>
      </c>
      <c r="W59" s="112">
        <v>196</v>
      </c>
      <c r="X59" s="112">
        <v>213</v>
      </c>
      <c r="Y59" s="112">
        <v>171</v>
      </c>
      <c r="Z59" s="112">
        <v>182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192</v>
      </c>
      <c r="W60" s="112">
        <v>173</v>
      </c>
      <c r="X60" s="112">
        <v>163</v>
      </c>
      <c r="Y60" s="112">
        <v>167</v>
      </c>
      <c r="Z60" s="112">
        <v>149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65465</v>
      </c>
      <c r="W61" s="112">
        <v>67301</v>
      </c>
      <c r="X61" s="112">
        <v>67258</v>
      </c>
      <c r="Y61" s="112">
        <v>67062</v>
      </c>
      <c r="Z61" s="112">
        <v>73452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20</v>
      </c>
      <c r="X63" s="112">
        <v>19</v>
      </c>
      <c r="Y63" s="112">
        <v>19</v>
      </c>
      <c r="Z63" s="112">
        <v>25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994</v>
      </c>
      <c r="W64" s="112">
        <v>1084</v>
      </c>
      <c r="X64" s="112">
        <v>1000</v>
      </c>
      <c r="Y64" s="112">
        <v>1094</v>
      </c>
      <c r="Z64" s="112">
        <v>1637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Whitehorse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3750</v>
      </c>
      <c r="W65" s="112">
        <v>4019</v>
      </c>
      <c r="X65" s="112">
        <v>3768</v>
      </c>
      <c r="Y65" s="112">
        <v>3697</v>
      </c>
      <c r="Z65" s="112">
        <v>4856</v>
      </c>
    </row>
    <row r="66" spans="1:26" x14ac:dyDescent="0.25">
      <c r="S66" s="115" t="s">
        <v>39</v>
      </c>
      <c r="T66" s="115"/>
      <c r="U66" s="112"/>
      <c r="V66" s="112">
        <v>7148</v>
      </c>
      <c r="W66" s="112">
        <v>7527</v>
      </c>
      <c r="X66" s="112">
        <v>7706</v>
      </c>
      <c r="Y66" s="112">
        <v>7720</v>
      </c>
      <c r="Z66" s="112">
        <v>8546</v>
      </c>
    </row>
    <row r="67" spans="1:26" x14ac:dyDescent="0.25">
      <c r="S67" s="115" t="s">
        <v>40</v>
      </c>
      <c r="T67" s="115"/>
      <c r="U67" s="112"/>
      <c r="V67" s="112">
        <v>8873</v>
      </c>
      <c r="W67" s="112">
        <v>9161</v>
      </c>
      <c r="X67" s="112">
        <v>9060</v>
      </c>
      <c r="Y67" s="112">
        <v>8978</v>
      </c>
      <c r="Z67" s="112">
        <v>9797</v>
      </c>
    </row>
    <row r="68" spans="1:26" x14ac:dyDescent="0.25">
      <c r="S68" s="115" t="s">
        <v>41</v>
      </c>
      <c r="T68" s="115"/>
      <c r="U68" s="112"/>
      <c r="V68" s="112">
        <v>7669</v>
      </c>
      <c r="W68" s="112">
        <v>8045</v>
      </c>
      <c r="X68" s="112">
        <v>7829</v>
      </c>
      <c r="Y68" s="112">
        <v>7944</v>
      </c>
      <c r="Z68" s="112">
        <v>8705</v>
      </c>
    </row>
    <row r="69" spans="1:26" x14ac:dyDescent="0.25">
      <c r="S69" s="115" t="s">
        <v>42</v>
      </c>
      <c r="T69" s="115"/>
      <c r="U69" s="112"/>
      <c r="V69" s="112">
        <v>6575</v>
      </c>
      <c r="W69" s="112">
        <v>7028</v>
      </c>
      <c r="X69" s="112">
        <v>7230</v>
      </c>
      <c r="Y69" s="112">
        <v>7480</v>
      </c>
      <c r="Z69" s="112">
        <v>8232</v>
      </c>
    </row>
    <row r="70" spans="1:26" x14ac:dyDescent="0.25">
      <c r="S70" s="115" t="s">
        <v>43</v>
      </c>
      <c r="T70" s="115"/>
      <c r="U70" s="112"/>
      <c r="V70" s="112">
        <v>6272</v>
      </c>
      <c r="W70" s="112">
        <v>6494</v>
      </c>
      <c r="X70" s="112">
        <v>6432</v>
      </c>
      <c r="Y70" s="112">
        <v>6495</v>
      </c>
      <c r="Z70" s="112">
        <v>7403</v>
      </c>
    </row>
    <row r="71" spans="1:26" x14ac:dyDescent="0.25">
      <c r="S71" s="115" t="s">
        <v>44</v>
      </c>
      <c r="T71" s="115"/>
      <c r="U71" s="112"/>
      <c r="V71" s="112">
        <v>7049</v>
      </c>
      <c r="W71" s="112">
        <v>7060</v>
      </c>
      <c r="X71" s="112">
        <v>6814</v>
      </c>
      <c r="Y71" s="112">
        <v>6608</v>
      </c>
      <c r="Z71" s="112">
        <v>6932</v>
      </c>
    </row>
    <row r="72" spans="1:26" x14ac:dyDescent="0.25">
      <c r="S72" s="115" t="s">
        <v>45</v>
      </c>
      <c r="T72" s="115"/>
      <c r="U72" s="112"/>
      <c r="V72" s="112">
        <v>5622</v>
      </c>
      <c r="W72" s="112">
        <v>6045</v>
      </c>
      <c r="X72" s="112">
        <v>6186</v>
      </c>
      <c r="Y72" s="112">
        <v>6413</v>
      </c>
      <c r="Z72" s="112">
        <v>7118</v>
      </c>
    </row>
    <row r="73" spans="1:26" x14ac:dyDescent="0.25">
      <c r="S73" s="115" t="s">
        <v>46</v>
      </c>
      <c r="T73" s="115"/>
      <c r="U73" s="112"/>
      <c r="V73" s="112">
        <v>4906</v>
      </c>
      <c r="W73" s="112">
        <v>5044</v>
      </c>
      <c r="X73" s="112">
        <v>5011</v>
      </c>
      <c r="Y73" s="112">
        <v>4959</v>
      </c>
      <c r="Z73" s="112">
        <v>5350</v>
      </c>
    </row>
    <row r="74" spans="1:26" x14ac:dyDescent="0.25">
      <c r="S74" s="115" t="s">
        <v>47</v>
      </c>
      <c r="T74" s="115"/>
      <c r="U74" s="112"/>
      <c r="V74" s="112">
        <v>3244</v>
      </c>
      <c r="W74" s="112">
        <v>3316</v>
      </c>
      <c r="X74" s="112">
        <v>3357</v>
      </c>
      <c r="Y74" s="112">
        <v>3439</v>
      </c>
      <c r="Z74" s="112">
        <v>3804</v>
      </c>
    </row>
    <row r="75" spans="1:26" x14ac:dyDescent="0.25">
      <c r="S75" s="115" t="s">
        <v>48</v>
      </c>
      <c r="T75" s="115"/>
      <c r="U75" s="112"/>
      <c r="V75" s="112">
        <v>1629</v>
      </c>
      <c r="W75" s="112">
        <v>1812</v>
      </c>
      <c r="X75" s="112">
        <v>1803</v>
      </c>
      <c r="Y75" s="112">
        <v>1740</v>
      </c>
      <c r="Z75" s="112">
        <v>1922</v>
      </c>
    </row>
    <row r="76" spans="1:26" x14ac:dyDescent="0.25">
      <c r="S76" s="115" t="s">
        <v>49</v>
      </c>
      <c r="T76" s="115"/>
      <c r="U76" s="112"/>
      <c r="V76" s="112">
        <v>724</v>
      </c>
      <c r="W76" s="112">
        <v>759</v>
      </c>
      <c r="X76" s="112">
        <v>738</v>
      </c>
      <c r="Y76" s="112">
        <v>769</v>
      </c>
      <c r="Z76" s="112">
        <v>838</v>
      </c>
    </row>
    <row r="77" spans="1:26" x14ac:dyDescent="0.25">
      <c r="S77" s="115" t="s">
        <v>50</v>
      </c>
      <c r="T77" s="115"/>
      <c r="U77" s="112"/>
      <c r="V77" s="112">
        <v>371</v>
      </c>
      <c r="W77" s="112">
        <v>376</v>
      </c>
      <c r="X77" s="112">
        <v>372</v>
      </c>
      <c r="Y77" s="112">
        <v>313</v>
      </c>
      <c r="Z77" s="112">
        <v>375</v>
      </c>
    </row>
    <row r="78" spans="1:26" x14ac:dyDescent="0.25">
      <c r="S78" s="115" t="s">
        <v>51</v>
      </c>
      <c r="T78" s="115"/>
      <c r="U78" s="112"/>
      <c r="V78" s="112">
        <v>233</v>
      </c>
      <c r="W78" s="112">
        <v>235</v>
      </c>
      <c r="X78" s="112">
        <v>206</v>
      </c>
      <c r="Y78" s="112">
        <v>203</v>
      </c>
      <c r="Z78" s="112">
        <v>205</v>
      </c>
    </row>
    <row r="79" spans="1:26" x14ac:dyDescent="0.25">
      <c r="S79" s="115" t="s">
        <v>52</v>
      </c>
      <c r="T79" s="115"/>
      <c r="U79" s="112"/>
      <c r="V79" s="112">
        <v>335</v>
      </c>
      <c r="W79" s="112">
        <v>325</v>
      </c>
      <c r="X79" s="112">
        <v>308</v>
      </c>
      <c r="Y79" s="112">
        <v>265</v>
      </c>
      <c r="Z79" s="112">
        <v>253</v>
      </c>
    </row>
    <row r="80" spans="1:26" x14ac:dyDescent="0.25">
      <c r="S80" s="118" t="s">
        <v>53</v>
      </c>
      <c r="T80" s="118"/>
      <c r="U80" s="112"/>
      <c r="V80" s="112">
        <v>65400</v>
      </c>
      <c r="W80" s="112">
        <v>68348</v>
      </c>
      <c r="X80" s="112">
        <v>67833</v>
      </c>
      <c r="Y80" s="112">
        <v>68136</v>
      </c>
      <c r="Z80" s="112">
        <v>76009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Whitehorse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7027</v>
      </c>
      <c r="W83" s="112">
        <v>7114</v>
      </c>
      <c r="X83" s="112">
        <v>7454</v>
      </c>
      <c r="Y83" s="112">
        <v>7332</v>
      </c>
      <c r="Z83" s="112">
        <v>7359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11849</v>
      </c>
      <c r="W84" s="112">
        <v>12257</v>
      </c>
      <c r="X84" s="112">
        <v>12628</v>
      </c>
      <c r="Y84" s="112">
        <v>12610</v>
      </c>
      <c r="Z84" s="112">
        <v>13041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5276</v>
      </c>
      <c r="W85" s="112">
        <v>5358</v>
      </c>
      <c r="X85" s="112">
        <v>5297</v>
      </c>
      <c r="Y85" s="112">
        <v>5279</v>
      </c>
      <c r="Z85" s="112">
        <v>5417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149,523</v>
      </c>
      <c r="D86" s="96">
        <f t="shared" ref="D86:D91" si="4">AD4</f>
        <v>0.1055386731140342</v>
      </c>
      <c r="E86" s="97">
        <f t="shared" ref="E86:E91" si="5">AD4</f>
        <v>0.1055386731140342</v>
      </c>
      <c r="F86" s="96">
        <f t="shared" ref="F86:F91" si="6">AF4</f>
        <v>0.14251329543370628</v>
      </c>
      <c r="G86" s="97">
        <f t="shared" ref="G86:G91" si="7">AF4</f>
        <v>0.14251329543370628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2422</v>
      </c>
      <c r="W86" s="112">
        <v>2520</v>
      </c>
      <c r="X86" s="112">
        <v>2627</v>
      </c>
      <c r="Y86" s="112">
        <v>2614</v>
      </c>
      <c r="Z86" s="112">
        <v>2687</v>
      </c>
    </row>
    <row r="87" spans="1:30" ht="15" customHeight="1" x14ac:dyDescent="0.25">
      <c r="A87" s="98" t="s">
        <v>4</v>
      </c>
      <c r="B87" s="49"/>
      <c r="C87" s="57" t="str">
        <f t="shared" si="3"/>
        <v>73,451</v>
      </c>
      <c r="D87" s="96">
        <f t="shared" si="4"/>
        <v>9.5270048611732383E-2</v>
      </c>
      <c r="E87" s="97">
        <f t="shared" si="5"/>
        <v>9.5270048611732383E-2</v>
      </c>
      <c r="F87" s="96">
        <f t="shared" si="6"/>
        <v>0.12195457253272646</v>
      </c>
      <c r="G87" s="97">
        <f t="shared" si="7"/>
        <v>0.12195457253272646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3412</v>
      </c>
      <c r="W87" s="112">
        <v>3441</v>
      </c>
      <c r="X87" s="112">
        <v>3321</v>
      </c>
      <c r="Y87" s="112">
        <v>3280</v>
      </c>
      <c r="Z87" s="112">
        <v>3405</v>
      </c>
    </row>
    <row r="88" spans="1:30" ht="15" customHeight="1" x14ac:dyDescent="0.25">
      <c r="A88" s="98" t="s">
        <v>5</v>
      </c>
      <c r="B88" s="49"/>
      <c r="C88" s="57" t="str">
        <f t="shared" si="3"/>
        <v>76,013</v>
      </c>
      <c r="D88" s="96">
        <f t="shared" si="4"/>
        <v>0.11560702125161448</v>
      </c>
      <c r="E88" s="97">
        <f t="shared" si="5"/>
        <v>0.11560702125161448</v>
      </c>
      <c r="F88" s="96">
        <f t="shared" si="6"/>
        <v>0.16220720445232706</v>
      </c>
      <c r="G88" s="97">
        <f t="shared" si="7"/>
        <v>0.16220720445232706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3178</v>
      </c>
      <c r="W88" s="112">
        <v>3224</v>
      </c>
      <c r="X88" s="112">
        <v>3224</v>
      </c>
      <c r="Y88" s="112">
        <v>3070</v>
      </c>
      <c r="Z88" s="112">
        <v>3318</v>
      </c>
    </row>
    <row r="89" spans="1:30" ht="15" customHeight="1" x14ac:dyDescent="0.25">
      <c r="A89" s="49" t="s">
        <v>6</v>
      </c>
      <c r="B89" s="49"/>
      <c r="C89" s="57" t="str">
        <f t="shared" si="3"/>
        <v>98,152</v>
      </c>
      <c r="D89" s="96">
        <f t="shared" si="4"/>
        <v>3.2168508723039446E-2</v>
      </c>
      <c r="E89" s="97">
        <f t="shared" si="5"/>
        <v>3.2168508723039446E-2</v>
      </c>
      <c r="F89" s="96">
        <f t="shared" si="6"/>
        <v>5.2196005703075476E-2</v>
      </c>
      <c r="G89" s="97">
        <f t="shared" si="7"/>
        <v>5.2196005703075476E-2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1702</v>
      </c>
      <c r="W89" s="112">
        <v>1755</v>
      </c>
      <c r="X89" s="112">
        <v>1781</v>
      </c>
      <c r="Y89" s="112">
        <v>1732</v>
      </c>
      <c r="Z89" s="112">
        <v>1816</v>
      </c>
    </row>
    <row r="90" spans="1:30" ht="15" customHeight="1" x14ac:dyDescent="0.25">
      <c r="A90" s="49" t="s">
        <v>96</v>
      </c>
      <c r="B90" s="49"/>
      <c r="C90" s="57" t="str">
        <f t="shared" si="3"/>
        <v>$46,181</v>
      </c>
      <c r="D90" s="96">
        <f t="shared" si="4"/>
        <v>2.8318855415316868E-3</v>
      </c>
      <c r="E90" s="97">
        <f t="shared" si="5"/>
        <v>2.8318855415316868E-3</v>
      </c>
      <c r="F90" s="96">
        <f t="shared" si="6"/>
        <v>9.9626163773602894E-2</v>
      </c>
      <c r="G90" s="97">
        <f t="shared" si="7"/>
        <v>9.9626163773602894E-2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3225</v>
      </c>
      <c r="W90" s="112">
        <v>3277</v>
      </c>
      <c r="X90" s="112">
        <v>3229</v>
      </c>
      <c r="Y90" s="112">
        <v>3221</v>
      </c>
      <c r="Z90" s="112">
        <v>3405</v>
      </c>
    </row>
    <row r="91" spans="1:30" ht="15" customHeight="1" x14ac:dyDescent="0.25">
      <c r="A91" s="49" t="s">
        <v>7</v>
      </c>
      <c r="B91" s="49"/>
      <c r="C91" s="57" t="str">
        <f t="shared" si="3"/>
        <v>$7,182.4 mil</v>
      </c>
      <c r="D91" s="96">
        <f t="shared" si="4"/>
        <v>8.1211411649310783E-2</v>
      </c>
      <c r="E91" s="97">
        <f t="shared" si="5"/>
        <v>8.1211411649310783E-2</v>
      </c>
      <c r="F91" s="96">
        <f t="shared" si="6"/>
        <v>0.2434033692682358</v>
      </c>
      <c r="G91" s="97">
        <f t="shared" si="7"/>
        <v>0.2434033692682358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47307</v>
      </c>
      <c r="W91" s="112">
        <v>48208</v>
      </c>
      <c r="X91" s="112">
        <v>48645</v>
      </c>
      <c r="Y91" s="112">
        <v>47799</v>
      </c>
      <c r="Z91" s="112">
        <v>49139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4415</v>
      </c>
      <c r="W93" s="112">
        <v>4557</v>
      </c>
      <c r="X93" s="112">
        <v>4752</v>
      </c>
      <c r="Y93" s="112">
        <v>4711</v>
      </c>
      <c r="Z93" s="112">
        <v>4826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13229</v>
      </c>
      <c r="W94" s="112">
        <v>13787</v>
      </c>
      <c r="X94" s="112">
        <v>14027</v>
      </c>
      <c r="Y94" s="112">
        <v>14206</v>
      </c>
      <c r="Z94" s="112">
        <v>14771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1209</v>
      </c>
      <c r="W95" s="112">
        <v>1258</v>
      </c>
      <c r="X95" s="112">
        <v>1360</v>
      </c>
      <c r="Y95" s="112">
        <v>1356</v>
      </c>
      <c r="Z95" s="112">
        <v>1476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4782</v>
      </c>
      <c r="W96" s="112">
        <v>5150</v>
      </c>
      <c r="X96" s="112">
        <v>5389</v>
      </c>
      <c r="Y96" s="112">
        <v>5443</v>
      </c>
      <c r="Z96" s="112">
        <v>5759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8199</v>
      </c>
      <c r="W97" s="112">
        <v>8242</v>
      </c>
      <c r="X97" s="112">
        <v>8148</v>
      </c>
      <c r="Y97" s="112">
        <v>7979</v>
      </c>
      <c r="Z97" s="112">
        <v>8103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4224</v>
      </c>
      <c r="W98" s="112">
        <v>4253</v>
      </c>
      <c r="X98" s="112">
        <v>4307</v>
      </c>
      <c r="Y98" s="112">
        <v>4174</v>
      </c>
      <c r="Z98" s="112">
        <v>4323</v>
      </c>
    </row>
    <row r="99" spans="1:32" ht="15" customHeight="1" x14ac:dyDescent="0.25">
      <c r="S99" s="115" t="s">
        <v>197</v>
      </c>
      <c r="T99" s="115"/>
      <c r="U99" s="112"/>
      <c r="V99" s="112">
        <v>278</v>
      </c>
      <c r="W99" s="112">
        <v>271</v>
      </c>
      <c r="X99" s="112">
        <v>271</v>
      </c>
      <c r="Y99" s="112">
        <v>294</v>
      </c>
      <c r="Z99" s="112">
        <v>302</v>
      </c>
    </row>
    <row r="100" spans="1:32" ht="15" customHeight="1" x14ac:dyDescent="0.25">
      <c r="S100" s="115" t="s">
        <v>58</v>
      </c>
      <c r="T100" s="115"/>
      <c r="U100" s="112"/>
      <c r="V100" s="112">
        <v>1703</v>
      </c>
      <c r="W100" s="112">
        <v>1762</v>
      </c>
      <c r="X100" s="112">
        <v>1850</v>
      </c>
      <c r="Y100" s="112">
        <v>1799</v>
      </c>
      <c r="Z100" s="112">
        <v>1887</v>
      </c>
    </row>
    <row r="101" spans="1:32" x14ac:dyDescent="0.25">
      <c r="A101" s="18"/>
      <c r="S101" s="118" t="s">
        <v>53</v>
      </c>
      <c r="T101" s="118"/>
      <c r="U101" s="112"/>
      <c r="V101" s="112">
        <v>45967</v>
      </c>
      <c r="W101" s="112">
        <v>47329</v>
      </c>
      <c r="X101" s="112">
        <v>47828</v>
      </c>
      <c r="Y101" s="112">
        <v>47239</v>
      </c>
      <c r="Z101" s="112">
        <v>48961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100880</v>
      </c>
      <c r="W104" s="112">
        <v>103553</v>
      </c>
      <c r="X104" s="112">
        <v>105436</v>
      </c>
      <c r="Y104" s="112">
        <v>104869</v>
      </c>
      <c r="Z104" s="112">
        <v>117250</v>
      </c>
      <c r="AB104" s="109" t="str">
        <f>TEXT(Z104,"###,###")</f>
        <v>117,250</v>
      </c>
      <c r="AD104" s="130">
        <f>Z104/($Z$4)*100</f>
        <v>78.416029640924805</v>
      </c>
      <c r="AF104" s="109"/>
    </row>
    <row r="105" spans="1:32" x14ac:dyDescent="0.25">
      <c r="S105" s="115" t="s">
        <v>17</v>
      </c>
      <c r="T105" s="115"/>
      <c r="U105" s="112"/>
      <c r="V105" s="112">
        <v>20881</v>
      </c>
      <c r="W105" s="112">
        <v>22605</v>
      </c>
      <c r="X105" s="112">
        <v>21488</v>
      </c>
      <c r="Y105" s="112">
        <v>20970</v>
      </c>
      <c r="Z105" s="112">
        <v>23079</v>
      </c>
      <c r="AB105" s="109" t="str">
        <f>TEXT(Z105,"###,###")</f>
        <v>23,079</v>
      </c>
      <c r="AD105" s="130">
        <f>Z105/($Z$4)*100</f>
        <v>15.435083565739049</v>
      </c>
      <c r="AF105" s="109"/>
    </row>
    <row r="106" spans="1:32" x14ac:dyDescent="0.25">
      <c r="S106" s="118" t="s">
        <v>53</v>
      </c>
      <c r="T106" s="118"/>
      <c r="U106" s="120"/>
      <c r="V106" s="120">
        <v>121761</v>
      </c>
      <c r="W106" s="120">
        <v>126158</v>
      </c>
      <c r="X106" s="120">
        <v>126924</v>
      </c>
      <c r="Y106" s="120">
        <v>125839</v>
      </c>
      <c r="Z106" s="120">
        <v>140329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23049</v>
      </c>
      <c r="W108" s="112">
        <v>21222</v>
      </c>
      <c r="X108" s="112">
        <v>21872</v>
      </c>
      <c r="Y108" s="112">
        <v>20872</v>
      </c>
      <c r="Z108" s="112">
        <v>22821</v>
      </c>
      <c r="AB108" s="109" t="str">
        <f>TEXT(Z108,"###,###")</f>
        <v>22,821</v>
      </c>
      <c r="AD108" s="130">
        <f>Z108/($Z$4)*100</f>
        <v>15.262534860857526</v>
      </c>
      <c r="AF108" s="109"/>
    </row>
    <row r="109" spans="1:32" x14ac:dyDescent="0.25">
      <c r="S109" s="115" t="s">
        <v>20</v>
      </c>
      <c r="T109" s="115"/>
      <c r="U109" s="112"/>
      <c r="V109" s="112">
        <v>18225</v>
      </c>
      <c r="W109" s="112">
        <v>18156</v>
      </c>
      <c r="X109" s="112">
        <v>18286</v>
      </c>
      <c r="Y109" s="112">
        <v>19888</v>
      </c>
      <c r="Z109" s="112">
        <v>21615</v>
      </c>
      <c r="AB109" s="109" t="str">
        <f>TEXT(Z109,"###,###")</f>
        <v>21,615</v>
      </c>
      <c r="AD109" s="130">
        <f>Z109/($Z$4)*100</f>
        <v>14.455969984550871</v>
      </c>
      <c r="AF109" s="109"/>
    </row>
    <row r="110" spans="1:32" x14ac:dyDescent="0.25">
      <c r="S110" s="115" t="s">
        <v>21</v>
      </c>
      <c r="T110" s="115"/>
      <c r="U110" s="112"/>
      <c r="V110" s="112">
        <v>25806</v>
      </c>
      <c r="W110" s="112">
        <v>29350</v>
      </c>
      <c r="X110" s="112">
        <v>27402</v>
      </c>
      <c r="Y110" s="112">
        <v>27003</v>
      </c>
      <c r="Z110" s="112">
        <v>30140</v>
      </c>
      <c r="AB110" s="109" t="str">
        <f>TEXT(Z110,"###,###")</f>
        <v>30,140</v>
      </c>
      <c r="AD110" s="130">
        <f>Z110/($Z$4)*100</f>
        <v>20.157433973368647</v>
      </c>
      <c r="AF110" s="109"/>
    </row>
    <row r="111" spans="1:32" x14ac:dyDescent="0.25">
      <c r="S111" s="115" t="s">
        <v>22</v>
      </c>
      <c r="T111" s="115"/>
      <c r="U111" s="112"/>
      <c r="V111" s="112">
        <v>54369</v>
      </c>
      <c r="W111" s="112">
        <v>57539</v>
      </c>
      <c r="X111" s="112">
        <v>57636</v>
      </c>
      <c r="Y111" s="112">
        <v>58076</v>
      </c>
      <c r="Z111" s="112">
        <v>65750</v>
      </c>
      <c r="AB111" s="109" t="str">
        <f>TEXT(Z111,"###,###")</f>
        <v>65,750</v>
      </c>
      <c r="AD111" s="130">
        <f>Z111/($Z$4)*100</f>
        <v>43.973168007597494</v>
      </c>
      <c r="AF111" s="109"/>
    </row>
    <row r="112" spans="1:32" x14ac:dyDescent="0.25">
      <c r="S112" s="118" t="s">
        <v>53</v>
      </c>
      <c r="T112" s="118"/>
      <c r="U112" s="112"/>
      <c r="V112" s="112">
        <v>130872</v>
      </c>
      <c r="W112" s="112">
        <v>135650</v>
      </c>
      <c r="X112" s="112">
        <v>135091</v>
      </c>
      <c r="Y112" s="112">
        <v>135249</v>
      </c>
      <c r="Z112" s="112">
        <v>149521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40.76</v>
      </c>
      <c r="W118" s="131">
        <v>40.619999999999997</v>
      </c>
      <c r="X118" s="131">
        <v>40.71</v>
      </c>
      <c r="Y118" s="131">
        <v>40.909999999999997</v>
      </c>
      <c r="Z118" s="131">
        <v>40.82</v>
      </c>
      <c r="AB118" s="109" t="str">
        <f>TEXT(Z118,"##.0")</f>
        <v>40.8</v>
      </c>
    </row>
    <row r="120" spans="19:32" x14ac:dyDescent="0.25">
      <c r="S120" s="101" t="s">
        <v>98</v>
      </c>
      <c r="T120" s="112"/>
      <c r="U120" s="112"/>
      <c r="V120" s="112">
        <v>80687</v>
      </c>
      <c r="W120" s="112">
        <v>82203</v>
      </c>
      <c r="X120" s="112">
        <v>82732</v>
      </c>
      <c r="Y120" s="112">
        <v>80809</v>
      </c>
      <c r="Z120" s="112">
        <v>83612</v>
      </c>
      <c r="AB120" s="109" t="str">
        <f>TEXT(Z120,"###,###")</f>
        <v>83,612</v>
      </c>
    </row>
    <row r="121" spans="19:32" x14ac:dyDescent="0.25">
      <c r="S121" s="101" t="s">
        <v>99</v>
      </c>
      <c r="T121" s="112"/>
      <c r="U121" s="112"/>
      <c r="V121" s="112">
        <v>5959</v>
      </c>
      <c r="W121" s="112">
        <v>6239</v>
      </c>
      <c r="X121" s="112">
        <v>6234</v>
      </c>
      <c r="Y121" s="112">
        <v>6278</v>
      </c>
      <c r="Z121" s="112">
        <v>6104</v>
      </c>
      <c r="AB121" s="109" t="str">
        <f>TEXT(Z121,"###,###")</f>
        <v>6,104</v>
      </c>
    </row>
    <row r="122" spans="19:32" x14ac:dyDescent="0.25">
      <c r="S122" s="101" t="s">
        <v>100</v>
      </c>
      <c r="T122" s="112"/>
      <c r="U122" s="112"/>
      <c r="V122" s="112">
        <v>6635</v>
      </c>
      <c r="W122" s="112">
        <v>7099</v>
      </c>
      <c r="X122" s="112">
        <v>7506</v>
      </c>
      <c r="Y122" s="112">
        <v>8004</v>
      </c>
      <c r="Z122" s="112">
        <v>8434</v>
      </c>
      <c r="AB122" s="109" t="str">
        <f>TEXT(Z122,"###,###")</f>
        <v>8,434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87322</v>
      </c>
      <c r="W124" s="112">
        <v>89302</v>
      </c>
      <c r="X124" s="112">
        <v>90238</v>
      </c>
      <c r="Y124" s="112">
        <v>88813</v>
      </c>
      <c r="Z124" s="112">
        <v>92046</v>
      </c>
      <c r="AB124" s="109" t="str">
        <f>TEXT(Z124,"###,###")</f>
        <v>92,046</v>
      </c>
      <c r="AD124" s="127">
        <f>Z124/$Z$7*100</f>
        <v>93.779036596299619</v>
      </c>
    </row>
    <row r="125" spans="19:32" x14ac:dyDescent="0.25">
      <c r="S125" s="101" t="s">
        <v>102</v>
      </c>
      <c r="T125" s="112"/>
      <c r="U125" s="112"/>
      <c r="V125" s="112">
        <v>12594</v>
      </c>
      <c r="W125" s="112">
        <v>13338</v>
      </c>
      <c r="X125" s="112">
        <v>13740</v>
      </c>
      <c r="Y125" s="112">
        <v>14282</v>
      </c>
      <c r="Z125" s="112">
        <v>14538</v>
      </c>
      <c r="AB125" s="109" t="str">
        <f>TEXT(Z125,"###,###")</f>
        <v>14,538</v>
      </c>
      <c r="AD125" s="127">
        <f>Z125/$Z$7*100</f>
        <v>14.811720596625641</v>
      </c>
    </row>
    <row r="127" spans="19:32" x14ac:dyDescent="0.25">
      <c r="S127" s="101" t="s">
        <v>103</v>
      </c>
      <c r="T127" s="112"/>
      <c r="U127" s="112"/>
      <c r="V127" s="112">
        <v>47307</v>
      </c>
      <c r="W127" s="112">
        <v>48209</v>
      </c>
      <c r="X127" s="112">
        <v>48647</v>
      </c>
      <c r="Y127" s="112">
        <v>47804</v>
      </c>
      <c r="Z127" s="112">
        <v>49140</v>
      </c>
      <c r="AB127" s="109" t="str">
        <f>TEXT(Z127,"###,###")</f>
        <v>49,140</v>
      </c>
      <c r="AD127" s="127">
        <f>Z127/$Z$7*100</f>
        <v>50.065204988181598</v>
      </c>
    </row>
    <row r="128" spans="19:32" x14ac:dyDescent="0.25">
      <c r="S128" s="101" t="s">
        <v>104</v>
      </c>
      <c r="T128" s="112"/>
      <c r="U128" s="112"/>
      <c r="V128" s="112">
        <v>45967</v>
      </c>
      <c r="W128" s="112">
        <v>47334</v>
      </c>
      <c r="X128" s="112">
        <v>47823</v>
      </c>
      <c r="Y128" s="112">
        <v>47238</v>
      </c>
      <c r="Z128" s="112">
        <v>48962</v>
      </c>
      <c r="AB128" s="109" t="str">
        <f>TEXT(Z128,"###,###")</f>
        <v>48,962</v>
      </c>
      <c r="AD128" s="127">
        <f>Z128/$Z$7*100</f>
        <v>49.883853614801531</v>
      </c>
    </row>
    <row r="130" spans="19:20" x14ac:dyDescent="0.25">
      <c r="S130" s="101" t="s">
        <v>280</v>
      </c>
      <c r="T130" s="127">
        <v>85.186241747493682</v>
      </c>
    </row>
    <row r="131" spans="19:20" x14ac:dyDescent="0.25">
      <c r="S131" s="101" t="s">
        <v>281</v>
      </c>
      <c r="T131" s="127">
        <v>6.218925747819708</v>
      </c>
    </row>
    <row r="132" spans="19:20" x14ac:dyDescent="0.25">
      <c r="S132" s="101" t="s">
        <v>282</v>
      </c>
      <c r="T132" s="127">
        <v>8.5927948488059336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5F83771-9F3F-4814-A242-E52B0740CD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3C44CE-5ABB-4287-B4C7-A26CAB03DD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AE8FE53-3160-4689-BFD1-6A7EDC1BFB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E527F2C-25B5-42CC-BB27-0E290100D3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0C729-4838-4511-ABB7-49F53E8CED26}">
  <sheetPr codeName="Sheet13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184</v>
      </c>
      <c r="T1" s="99"/>
      <c r="U1" s="99"/>
      <c r="V1" s="99"/>
      <c r="W1" s="99"/>
      <c r="X1" s="99"/>
      <c r="Y1" s="100" t="s">
        <v>269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184</v>
      </c>
      <c r="Y3" s="105" t="s">
        <v>269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8.74 Whittlesea,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159183</v>
      </c>
      <c r="W4" s="108">
        <v>166605</v>
      </c>
      <c r="X4" s="108">
        <v>169486</v>
      </c>
      <c r="Y4" s="108">
        <v>175986</v>
      </c>
      <c r="Z4" s="108">
        <v>199627</v>
      </c>
      <c r="AB4" s="109" t="str">
        <f>TEXT(Z4,"###,###")</f>
        <v>199,627</v>
      </c>
      <c r="AD4" s="110">
        <f>Z4/Y4-1</f>
        <v>0.1343345493391519</v>
      </c>
      <c r="AF4" s="110">
        <f>Z4/V4-1</f>
        <v>0.25407235697279229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84362</v>
      </c>
      <c r="W5" s="108">
        <v>87709</v>
      </c>
      <c r="X5" s="108">
        <v>89644</v>
      </c>
      <c r="Y5" s="108">
        <v>92211</v>
      </c>
      <c r="Z5" s="108">
        <v>102649</v>
      </c>
      <c r="AB5" s="109" t="str">
        <f>TEXT(Z5,"###,###")</f>
        <v>102,649</v>
      </c>
      <c r="AD5" s="110">
        <f t="shared" ref="AD5:AD9" si="0">Z5/Y5-1</f>
        <v>0.11319690709351371</v>
      </c>
      <c r="AF5" s="110">
        <f t="shared" ref="AF5:AF9" si="1">Z5/V5-1</f>
        <v>0.21676821317654871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74820</v>
      </c>
      <c r="W6" s="108">
        <v>78893</v>
      </c>
      <c r="X6" s="108">
        <v>79844</v>
      </c>
      <c r="Y6" s="108">
        <v>83689</v>
      </c>
      <c r="Z6" s="108">
        <v>96874</v>
      </c>
      <c r="AB6" s="109" t="str">
        <f>TEXT(Z6,"###,###")</f>
        <v>96,874</v>
      </c>
      <c r="AD6" s="110">
        <f t="shared" si="0"/>
        <v>0.15754758689911452</v>
      </c>
      <c r="AF6" s="110">
        <f t="shared" si="1"/>
        <v>0.29476075915530608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114205</v>
      </c>
      <c r="W7" s="108">
        <v>118852</v>
      </c>
      <c r="X7" s="108">
        <v>122738</v>
      </c>
      <c r="Y7" s="108">
        <v>124507</v>
      </c>
      <c r="Z7" s="108">
        <v>130781</v>
      </c>
      <c r="AB7" s="109" t="str">
        <f>TEXT(Z7,"###,###")</f>
        <v>130,781</v>
      </c>
      <c r="AD7" s="110">
        <f t="shared" si="0"/>
        <v>5.0390741082830592E-2</v>
      </c>
      <c r="AF7" s="110">
        <f t="shared" si="1"/>
        <v>0.14514250689549502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199,627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130,781</v>
      </c>
      <c r="P8" s="67"/>
      <c r="S8" s="107" t="s">
        <v>83</v>
      </c>
      <c r="T8" s="108"/>
      <c r="U8" s="108"/>
      <c r="V8" s="108">
        <v>44441.26</v>
      </c>
      <c r="W8" s="108">
        <v>45388</v>
      </c>
      <c r="X8" s="108">
        <v>45416.57</v>
      </c>
      <c r="Y8" s="108">
        <v>47324.85</v>
      </c>
      <c r="Z8" s="108">
        <v>47051.57</v>
      </c>
      <c r="AB8" s="109" t="str">
        <f>TEXT(Z8,"$###,###")</f>
        <v>$47,052</v>
      </c>
      <c r="AD8" s="110">
        <f t="shared" si="0"/>
        <v>-5.7745560736061075E-3</v>
      </c>
      <c r="AF8" s="110">
        <f t="shared" si="1"/>
        <v>5.8736183447543944E-2</v>
      </c>
    </row>
    <row r="9" spans="1:32" x14ac:dyDescent="0.25">
      <c r="A9" s="30" t="s">
        <v>14</v>
      </c>
      <c r="B9" s="71"/>
      <c r="C9" s="72"/>
      <c r="D9" s="73">
        <f>AD104</f>
        <v>81.755473958933408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51.99226187290202</v>
      </c>
      <c r="P9" s="74" t="s">
        <v>84</v>
      </c>
      <c r="S9" s="107" t="s">
        <v>7</v>
      </c>
      <c r="T9" s="108"/>
      <c r="U9" s="108"/>
      <c r="V9" s="108">
        <v>6157361153</v>
      </c>
      <c r="W9" s="108">
        <v>6625000288</v>
      </c>
      <c r="X9" s="108">
        <v>7045427348</v>
      </c>
      <c r="Y9" s="108">
        <v>7433030939</v>
      </c>
      <c r="Z9" s="108">
        <v>8141522774</v>
      </c>
      <c r="AB9" s="109" t="str">
        <f>TEXT(Z9/1000000,"$#,###.0")&amp;" mil"</f>
        <v>$8,141.5 mil</v>
      </c>
      <c r="AD9" s="110">
        <f t="shared" si="0"/>
        <v>9.5316680478571669E-2</v>
      </c>
      <c r="AF9" s="110">
        <f t="shared" si="1"/>
        <v>0.32224220273863158</v>
      </c>
    </row>
    <row r="10" spans="1:32" x14ac:dyDescent="0.25">
      <c r="A10" s="30" t="s">
        <v>17</v>
      </c>
      <c r="B10" s="71"/>
      <c r="C10" s="72"/>
      <c r="D10" s="73">
        <f>AD105</f>
        <v>12.962174455359246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47.936626880051385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85.788455509592382</v>
      </c>
      <c r="P11" s="74" t="s">
        <v>84</v>
      </c>
      <c r="S11" s="107" t="s">
        <v>29</v>
      </c>
      <c r="T11" s="112"/>
      <c r="U11" s="112"/>
      <c r="V11" s="112">
        <v>144010</v>
      </c>
      <c r="W11" s="112">
        <v>150484</v>
      </c>
      <c r="X11" s="112">
        <v>152826</v>
      </c>
      <c r="Y11" s="112">
        <v>158225</v>
      </c>
      <c r="Z11" s="112">
        <v>181038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6.1537990992575375</v>
      </c>
      <c r="P12" s="74" t="s">
        <v>84</v>
      </c>
      <c r="S12" s="107" t="s">
        <v>30</v>
      </c>
      <c r="T12" s="112"/>
      <c r="U12" s="112"/>
      <c r="V12" s="112">
        <v>15170</v>
      </c>
      <c r="W12" s="112">
        <v>16119</v>
      </c>
      <c r="X12" s="112">
        <v>16660</v>
      </c>
      <c r="Y12" s="112">
        <v>17761</v>
      </c>
      <c r="Z12" s="112">
        <v>18590</v>
      </c>
    </row>
    <row r="13" spans="1:32" ht="15" customHeight="1" x14ac:dyDescent="0.25">
      <c r="A13" s="30" t="s">
        <v>19</v>
      </c>
      <c r="B13" s="72"/>
      <c r="C13" s="72"/>
      <c r="D13" s="73">
        <f>AD108</f>
        <v>14.494031368502256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8.0608039394101585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13.057852895650388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39.3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22.353188696919755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20.439044531441155</v>
      </c>
      <c r="P15" s="74" t="s">
        <v>84</v>
      </c>
      <c r="S15" s="115" t="s">
        <v>60</v>
      </c>
      <c r="T15" s="115"/>
      <c r="U15" s="116"/>
      <c r="V15" s="116">
        <v>531</v>
      </c>
      <c r="W15" s="116">
        <v>533</v>
      </c>
      <c r="X15" s="116">
        <v>452</v>
      </c>
      <c r="Y15" s="112">
        <v>513</v>
      </c>
      <c r="Z15" s="112">
        <v>493</v>
      </c>
      <c r="AB15" s="117">
        <f t="shared" ref="AB15:AB34" si="2">IF(Z15="np",0,Z15/$Z$34)</f>
        <v>2.4696181860078348E-3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44.817083861401514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79.560955468558845</v>
      </c>
      <c r="P16" s="37" t="s">
        <v>84</v>
      </c>
      <c r="S16" s="115" t="s">
        <v>61</v>
      </c>
      <c r="T16" s="115"/>
      <c r="U16" s="116"/>
      <c r="V16" s="116">
        <v>107</v>
      </c>
      <c r="W16" s="116">
        <v>119</v>
      </c>
      <c r="X16" s="116">
        <v>152</v>
      </c>
      <c r="Y16" s="112">
        <v>122</v>
      </c>
      <c r="Z16" s="112">
        <v>128</v>
      </c>
      <c r="AB16" s="117">
        <f t="shared" si="2"/>
        <v>6.4119904220893075E-4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11750</v>
      </c>
      <c r="W17" s="116">
        <v>11669</v>
      </c>
      <c r="X17" s="116">
        <v>11131</v>
      </c>
      <c r="Y17" s="112">
        <v>11649</v>
      </c>
      <c r="Z17" s="112">
        <v>12603</v>
      </c>
      <c r="AB17" s="117">
        <f t="shared" si="2"/>
        <v>6.3133058819993385E-2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1121</v>
      </c>
      <c r="W18" s="116">
        <v>1158</v>
      </c>
      <c r="X18" s="116">
        <v>1155</v>
      </c>
      <c r="Y18" s="112">
        <v>1164</v>
      </c>
      <c r="Z18" s="112">
        <v>1171</v>
      </c>
      <c r="AB18" s="117">
        <f t="shared" si="2"/>
        <v>5.8659693627082649E-3</v>
      </c>
    </row>
    <row r="19" spans="1:28" x14ac:dyDescent="0.25">
      <c r="A19" s="63" t="str">
        <f>$S$1&amp;" ("&amp;$V$2&amp;" to "&amp;$Z$2&amp;")"</f>
        <v>Whittlesea (2017-18 to 2021-22)</v>
      </c>
      <c r="B19" s="63"/>
      <c r="C19" s="63"/>
      <c r="D19" s="63"/>
      <c r="E19" s="63"/>
      <c r="F19" s="63"/>
      <c r="G19" s="63" t="str">
        <f>$S$1&amp;" ("&amp;$V$2&amp;" to "&amp;$Z$2&amp;")"</f>
        <v>Whittlesea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12800</v>
      </c>
      <c r="W19" s="116">
        <v>13658</v>
      </c>
      <c r="X19" s="116">
        <v>13943</v>
      </c>
      <c r="Y19" s="112">
        <v>14712</v>
      </c>
      <c r="Z19" s="112">
        <v>16390</v>
      </c>
      <c r="AB19" s="117">
        <f t="shared" si="2"/>
        <v>8.2103533607846668E-2</v>
      </c>
    </row>
    <row r="20" spans="1:28" x14ac:dyDescent="0.25">
      <c r="S20" s="115" t="s">
        <v>65</v>
      </c>
      <c r="T20" s="115"/>
      <c r="U20" s="116"/>
      <c r="V20" s="116">
        <v>7145</v>
      </c>
      <c r="W20" s="116">
        <v>7065</v>
      </c>
      <c r="X20" s="116">
        <v>6847</v>
      </c>
      <c r="Y20" s="112">
        <v>7046</v>
      </c>
      <c r="Z20" s="112">
        <v>7753</v>
      </c>
      <c r="AB20" s="117">
        <f t="shared" si="2"/>
        <v>3.8837626361295625E-2</v>
      </c>
    </row>
    <row r="21" spans="1:28" x14ac:dyDescent="0.25">
      <c r="S21" s="115" t="s">
        <v>66</v>
      </c>
      <c r="T21" s="115"/>
      <c r="U21" s="116"/>
      <c r="V21" s="116">
        <v>16482</v>
      </c>
      <c r="W21" s="116">
        <v>16873</v>
      </c>
      <c r="X21" s="116">
        <v>17413</v>
      </c>
      <c r="Y21" s="112">
        <v>18409</v>
      </c>
      <c r="Z21" s="112">
        <v>21189</v>
      </c>
      <c r="AB21" s="117">
        <f t="shared" si="2"/>
        <v>0.10614348832316432</v>
      </c>
    </row>
    <row r="22" spans="1:28" x14ac:dyDescent="0.25">
      <c r="S22" s="115" t="s">
        <v>67</v>
      </c>
      <c r="T22" s="115"/>
      <c r="U22" s="116"/>
      <c r="V22" s="116">
        <v>9908</v>
      </c>
      <c r="W22" s="116">
        <v>10413</v>
      </c>
      <c r="X22" s="116">
        <v>11150</v>
      </c>
      <c r="Y22" s="112">
        <v>11439</v>
      </c>
      <c r="Z22" s="112">
        <v>13930</v>
      </c>
      <c r="AB22" s="117">
        <f t="shared" si="2"/>
        <v>6.9780489515393784E-2</v>
      </c>
    </row>
    <row r="23" spans="1:28" x14ac:dyDescent="0.25">
      <c r="S23" s="115" t="s">
        <v>68</v>
      </c>
      <c r="T23" s="115"/>
      <c r="U23" s="116"/>
      <c r="V23" s="116">
        <v>8896</v>
      </c>
      <c r="W23" s="116">
        <v>9524</v>
      </c>
      <c r="X23" s="116">
        <v>9839</v>
      </c>
      <c r="Y23" s="112">
        <v>10355</v>
      </c>
      <c r="Z23" s="112">
        <v>11573</v>
      </c>
      <c r="AB23" s="117">
        <f t="shared" si="2"/>
        <v>5.7973410277218397E-2</v>
      </c>
    </row>
    <row r="24" spans="1:28" x14ac:dyDescent="0.25">
      <c r="S24" s="115" t="s">
        <v>69</v>
      </c>
      <c r="T24" s="115"/>
      <c r="U24" s="116"/>
      <c r="V24" s="116">
        <v>2077</v>
      </c>
      <c r="W24" s="116">
        <v>2208</v>
      </c>
      <c r="X24" s="116">
        <v>2219</v>
      </c>
      <c r="Y24" s="112">
        <v>2163</v>
      </c>
      <c r="Z24" s="112">
        <v>2420</v>
      </c>
      <c r="AB24" s="117">
        <f t="shared" si="2"/>
        <v>1.2122669391762595E-2</v>
      </c>
    </row>
    <row r="25" spans="1:28" x14ac:dyDescent="0.25">
      <c r="S25" s="115" t="s">
        <v>70</v>
      </c>
      <c r="T25" s="115"/>
      <c r="U25" s="116"/>
      <c r="V25" s="116">
        <v>6615</v>
      </c>
      <c r="W25" s="116">
        <v>7012</v>
      </c>
      <c r="X25" s="116">
        <v>7490</v>
      </c>
      <c r="Y25" s="112">
        <v>7838</v>
      </c>
      <c r="Z25" s="112">
        <v>8668</v>
      </c>
      <c r="AB25" s="117">
        <f t="shared" si="2"/>
        <v>4.3421197639586025E-2</v>
      </c>
    </row>
    <row r="26" spans="1:28" x14ac:dyDescent="0.25">
      <c r="S26" s="115" t="s">
        <v>71</v>
      </c>
      <c r="T26" s="115"/>
      <c r="U26" s="116"/>
      <c r="V26" s="116">
        <v>2619</v>
      </c>
      <c r="W26" s="116">
        <v>2634</v>
      </c>
      <c r="X26" s="116">
        <v>2425</v>
      </c>
      <c r="Y26" s="112">
        <v>2547</v>
      </c>
      <c r="Z26" s="112">
        <v>2884</v>
      </c>
      <c r="AB26" s="117">
        <f t="shared" si="2"/>
        <v>1.4447015919769969E-2</v>
      </c>
    </row>
    <row r="27" spans="1:28" x14ac:dyDescent="0.25">
      <c r="S27" s="115" t="s">
        <v>72</v>
      </c>
      <c r="T27" s="115"/>
      <c r="U27" s="116"/>
      <c r="V27" s="116">
        <v>9516</v>
      </c>
      <c r="W27" s="116">
        <v>9986</v>
      </c>
      <c r="X27" s="116">
        <v>10013</v>
      </c>
      <c r="Y27" s="112">
        <v>10866</v>
      </c>
      <c r="Z27" s="112">
        <v>12432</v>
      </c>
      <c r="AB27" s="117">
        <f t="shared" si="2"/>
        <v>6.2276456974542392E-2</v>
      </c>
    </row>
    <row r="28" spans="1:28" x14ac:dyDescent="0.25">
      <c r="S28" s="115" t="s">
        <v>73</v>
      </c>
      <c r="T28" s="115"/>
      <c r="U28" s="116"/>
      <c r="V28" s="116">
        <v>17287</v>
      </c>
      <c r="W28" s="116">
        <v>18787</v>
      </c>
      <c r="X28" s="116">
        <v>19176</v>
      </c>
      <c r="Y28" s="112">
        <v>19226</v>
      </c>
      <c r="Z28" s="112">
        <v>22366</v>
      </c>
      <c r="AB28" s="117">
        <f t="shared" si="2"/>
        <v>0.11203951389097612</v>
      </c>
    </row>
    <row r="29" spans="1:28" x14ac:dyDescent="0.25">
      <c r="S29" s="115" t="s">
        <v>74</v>
      </c>
      <c r="T29" s="115"/>
      <c r="U29" s="116"/>
      <c r="V29" s="116">
        <v>7338</v>
      </c>
      <c r="W29" s="116">
        <v>11473</v>
      </c>
      <c r="X29" s="116">
        <v>8398</v>
      </c>
      <c r="Y29" s="112">
        <v>8639</v>
      </c>
      <c r="Z29" s="112">
        <v>9973</v>
      </c>
      <c r="AB29" s="117">
        <f t="shared" si="2"/>
        <v>4.9958422249606761E-2</v>
      </c>
    </row>
    <row r="30" spans="1:28" x14ac:dyDescent="0.25">
      <c r="S30" s="115" t="s">
        <v>75</v>
      </c>
      <c r="T30" s="115"/>
      <c r="U30" s="116"/>
      <c r="V30" s="116">
        <v>10160</v>
      </c>
      <c r="W30" s="116">
        <v>7872</v>
      </c>
      <c r="X30" s="116">
        <v>10625</v>
      </c>
      <c r="Y30" s="112">
        <v>10516</v>
      </c>
      <c r="Z30" s="112">
        <v>11927</v>
      </c>
      <c r="AB30" s="117">
        <f t="shared" si="2"/>
        <v>5.9746726378327474E-2</v>
      </c>
    </row>
    <row r="31" spans="1:28" x14ac:dyDescent="0.25">
      <c r="S31" s="115" t="s">
        <v>76</v>
      </c>
      <c r="T31" s="115"/>
      <c r="U31" s="116"/>
      <c r="V31" s="116">
        <v>19467</v>
      </c>
      <c r="W31" s="116">
        <v>21087</v>
      </c>
      <c r="X31" s="116">
        <v>22718</v>
      </c>
      <c r="Y31" s="112">
        <v>25423</v>
      </c>
      <c r="Z31" s="112">
        <v>29534</v>
      </c>
      <c r="AB31" s="117">
        <f t="shared" si="2"/>
        <v>0.14794666025467623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2599</v>
      </c>
      <c r="W32" s="116">
        <v>2741</v>
      </c>
      <c r="X32" s="116">
        <v>2878</v>
      </c>
      <c r="Y32" s="112">
        <v>2870</v>
      </c>
      <c r="Z32" s="112">
        <v>3582</v>
      </c>
      <c r="AB32" s="117">
        <f t="shared" si="2"/>
        <v>1.7943554446815543E-2</v>
      </c>
    </row>
    <row r="33" spans="19:32" x14ac:dyDescent="0.25">
      <c r="S33" s="115" t="s">
        <v>78</v>
      </c>
      <c r="T33" s="115"/>
      <c r="U33" s="116"/>
      <c r="V33" s="116">
        <v>5514</v>
      </c>
      <c r="W33" s="116">
        <v>5937</v>
      </c>
      <c r="X33" s="116">
        <v>6250</v>
      </c>
      <c r="Y33" s="112">
        <v>6571</v>
      </c>
      <c r="Z33" s="112">
        <v>7096</v>
      </c>
      <c r="AB33" s="117">
        <f t="shared" si="2"/>
        <v>3.5546471902457598E-2</v>
      </c>
    </row>
    <row r="34" spans="19:32" x14ac:dyDescent="0.25">
      <c r="S34" s="118" t="s">
        <v>53</v>
      </c>
      <c r="T34" s="118"/>
      <c r="U34" s="119"/>
      <c r="V34" s="119">
        <v>159183</v>
      </c>
      <c r="W34" s="119">
        <v>166603</v>
      </c>
      <c r="X34" s="119">
        <v>169488</v>
      </c>
      <c r="Y34" s="120">
        <v>175986</v>
      </c>
      <c r="Z34" s="120">
        <v>199626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96813</v>
      </c>
      <c r="W37" s="112">
        <v>99009</v>
      </c>
      <c r="X37" s="112">
        <v>102203</v>
      </c>
      <c r="Y37" s="112">
        <v>103470</v>
      </c>
      <c r="Z37" s="112">
        <v>104053</v>
      </c>
      <c r="AB37" s="132">
        <f>Z37/Z40*100</f>
        <v>79.560955468558845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17390</v>
      </c>
      <c r="W38" s="112">
        <v>19843</v>
      </c>
      <c r="X38" s="112">
        <v>20536</v>
      </c>
      <c r="Y38" s="112">
        <v>21039</v>
      </c>
      <c r="Z38" s="112">
        <v>26731</v>
      </c>
      <c r="AB38" s="132">
        <f>Z38/Z40*100</f>
        <v>20.439044531441155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114203</v>
      </c>
      <c r="W40" s="112">
        <v>118852</v>
      </c>
      <c r="X40" s="112">
        <v>122739</v>
      </c>
      <c r="Y40" s="112">
        <v>124509</v>
      </c>
      <c r="Z40" s="112">
        <v>130784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23</v>
      </c>
      <c r="W44" s="112">
        <v>22</v>
      </c>
      <c r="X44" s="112">
        <v>27</v>
      </c>
      <c r="Y44" s="112">
        <v>20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1299</v>
      </c>
      <c r="W45" s="112">
        <v>1275</v>
      </c>
      <c r="X45" s="112">
        <v>1307</v>
      </c>
      <c r="Y45" s="112">
        <v>1404</v>
      </c>
      <c r="Z45" s="112">
        <v>2048</v>
      </c>
    </row>
    <row r="46" spans="19:32" x14ac:dyDescent="0.25">
      <c r="S46" s="115" t="s">
        <v>38</v>
      </c>
      <c r="T46" s="115"/>
      <c r="U46" s="112"/>
      <c r="V46" s="112">
        <v>4054</v>
      </c>
      <c r="W46" s="112">
        <v>4258</v>
      </c>
      <c r="X46" s="112">
        <v>4308</v>
      </c>
      <c r="Y46" s="112">
        <v>4398</v>
      </c>
      <c r="Z46" s="112">
        <v>5971</v>
      </c>
    </row>
    <row r="47" spans="19:32" x14ac:dyDescent="0.25">
      <c r="S47" s="115" t="s">
        <v>39</v>
      </c>
      <c r="T47" s="115"/>
      <c r="U47" s="112"/>
      <c r="V47" s="112">
        <v>8384</v>
      </c>
      <c r="W47" s="112">
        <v>8771</v>
      </c>
      <c r="X47" s="112">
        <v>8795</v>
      </c>
      <c r="Y47" s="112">
        <v>8730</v>
      </c>
      <c r="Z47" s="112">
        <v>9796</v>
      </c>
    </row>
    <row r="48" spans="19:32" x14ac:dyDescent="0.25">
      <c r="S48" s="115" t="s">
        <v>40</v>
      </c>
      <c r="T48" s="115"/>
      <c r="U48" s="112"/>
      <c r="V48" s="112">
        <v>11432</v>
      </c>
      <c r="W48" s="112">
        <v>11849</v>
      </c>
      <c r="X48" s="112">
        <v>11979</v>
      </c>
      <c r="Y48" s="112">
        <v>12515</v>
      </c>
      <c r="Z48" s="112">
        <v>14004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12654</v>
      </c>
      <c r="W49" s="112">
        <v>12984</v>
      </c>
      <c r="X49" s="112">
        <v>13032</v>
      </c>
      <c r="Y49" s="112">
        <v>13048</v>
      </c>
      <c r="Z49" s="112">
        <v>13849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Whittlesea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11730</v>
      </c>
      <c r="W50" s="112">
        <v>12479</v>
      </c>
      <c r="X50" s="112">
        <v>12843</v>
      </c>
      <c r="Y50" s="112">
        <v>13506</v>
      </c>
      <c r="Z50" s="112">
        <v>14582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9000</v>
      </c>
      <c r="W51" s="112">
        <v>9403</v>
      </c>
      <c r="X51" s="112">
        <v>9819</v>
      </c>
      <c r="Y51" s="112">
        <v>10420</v>
      </c>
      <c r="Z51" s="112">
        <v>11940</v>
      </c>
    </row>
    <row r="52" spans="1:26" ht="15" customHeight="1" x14ac:dyDescent="0.25">
      <c r="S52" s="115" t="s">
        <v>44</v>
      </c>
      <c r="T52" s="115"/>
      <c r="U52" s="112"/>
      <c r="V52" s="112">
        <v>7812</v>
      </c>
      <c r="W52" s="112">
        <v>7998</v>
      </c>
      <c r="X52" s="112">
        <v>8237</v>
      </c>
      <c r="Y52" s="112">
        <v>8371</v>
      </c>
      <c r="Z52" s="112">
        <v>8984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6393</v>
      </c>
      <c r="W53" s="112">
        <v>6539</v>
      </c>
      <c r="X53" s="112">
        <v>6780</v>
      </c>
      <c r="Y53" s="112">
        <v>7014</v>
      </c>
      <c r="Z53" s="112">
        <v>7530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5385</v>
      </c>
      <c r="W54" s="112">
        <v>5539</v>
      </c>
      <c r="X54" s="112">
        <v>5652</v>
      </c>
      <c r="Y54" s="112">
        <v>5601</v>
      </c>
      <c r="Z54" s="112">
        <v>6072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3743</v>
      </c>
      <c r="W55" s="112">
        <v>3917</v>
      </c>
      <c r="X55" s="112">
        <v>3992</v>
      </c>
      <c r="Y55" s="112">
        <v>4116</v>
      </c>
      <c r="Z55" s="112">
        <v>4422</v>
      </c>
    </row>
    <row r="56" spans="1:26" ht="15" customHeight="1" x14ac:dyDescent="0.25">
      <c r="S56" s="115" t="s">
        <v>48</v>
      </c>
      <c r="T56" s="115"/>
      <c r="U56" s="112"/>
      <c r="V56" s="112">
        <v>1627</v>
      </c>
      <c r="W56" s="112">
        <v>1801</v>
      </c>
      <c r="X56" s="112">
        <v>1903</v>
      </c>
      <c r="Y56" s="112">
        <v>2061</v>
      </c>
      <c r="Z56" s="112">
        <v>2320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526</v>
      </c>
      <c r="W57" s="112">
        <v>550</v>
      </c>
      <c r="X57" s="112">
        <v>632</v>
      </c>
      <c r="Y57" s="112">
        <v>650</v>
      </c>
      <c r="Z57" s="112">
        <v>712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190</v>
      </c>
      <c r="W58" s="112">
        <v>208</v>
      </c>
      <c r="X58" s="112">
        <v>220</v>
      </c>
      <c r="Y58" s="112">
        <v>225</v>
      </c>
      <c r="Z58" s="112">
        <v>267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71</v>
      </c>
      <c r="W59" s="112">
        <v>59</v>
      </c>
      <c r="X59" s="112">
        <v>72</v>
      </c>
      <c r="Y59" s="112">
        <v>85</v>
      </c>
      <c r="Z59" s="112">
        <v>86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47</v>
      </c>
      <c r="W60" s="112">
        <v>54</v>
      </c>
      <c r="X60" s="112">
        <v>55</v>
      </c>
      <c r="Y60" s="112">
        <v>47</v>
      </c>
      <c r="Z60" s="112">
        <v>49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84359</v>
      </c>
      <c r="W61" s="112">
        <v>87708</v>
      </c>
      <c r="X61" s="112">
        <v>89645</v>
      </c>
      <c r="Y61" s="112">
        <v>92211</v>
      </c>
      <c r="Z61" s="112">
        <v>102645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28</v>
      </c>
      <c r="X63" s="112">
        <v>19</v>
      </c>
      <c r="Y63" s="112">
        <v>23</v>
      </c>
      <c r="Z63" s="112">
        <v>24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1486</v>
      </c>
      <c r="W64" s="112">
        <v>1537</v>
      </c>
      <c r="X64" s="112">
        <v>1537</v>
      </c>
      <c r="Y64" s="112">
        <v>1705</v>
      </c>
      <c r="Z64" s="112">
        <v>2463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Whittlesea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4252</v>
      </c>
      <c r="W65" s="112">
        <v>4533</v>
      </c>
      <c r="X65" s="112">
        <v>4342</v>
      </c>
      <c r="Y65" s="112">
        <v>4451</v>
      </c>
      <c r="Z65" s="112">
        <v>6139</v>
      </c>
    </row>
    <row r="66" spans="1:26" x14ac:dyDescent="0.25">
      <c r="S66" s="115" t="s">
        <v>39</v>
      </c>
      <c r="T66" s="115"/>
      <c r="U66" s="112"/>
      <c r="V66" s="112">
        <v>7949</v>
      </c>
      <c r="W66" s="112">
        <v>8244</v>
      </c>
      <c r="X66" s="112">
        <v>8201</v>
      </c>
      <c r="Y66" s="112">
        <v>8686</v>
      </c>
      <c r="Z66" s="112">
        <v>10303</v>
      </c>
    </row>
    <row r="67" spans="1:26" x14ac:dyDescent="0.25">
      <c r="S67" s="115" t="s">
        <v>40</v>
      </c>
      <c r="T67" s="115"/>
      <c r="U67" s="112"/>
      <c r="V67" s="112">
        <v>10498</v>
      </c>
      <c r="W67" s="112">
        <v>10924</v>
      </c>
      <c r="X67" s="112">
        <v>10982</v>
      </c>
      <c r="Y67" s="112">
        <v>11428</v>
      </c>
      <c r="Z67" s="112">
        <v>12923</v>
      </c>
    </row>
    <row r="68" spans="1:26" x14ac:dyDescent="0.25">
      <c r="S68" s="115" t="s">
        <v>41</v>
      </c>
      <c r="T68" s="115"/>
      <c r="U68" s="112"/>
      <c r="V68" s="112">
        <v>10927</v>
      </c>
      <c r="W68" s="112">
        <v>11581</v>
      </c>
      <c r="X68" s="112">
        <v>11403</v>
      </c>
      <c r="Y68" s="112">
        <v>11778</v>
      </c>
      <c r="Z68" s="112">
        <v>13129</v>
      </c>
    </row>
    <row r="69" spans="1:26" x14ac:dyDescent="0.25">
      <c r="S69" s="115" t="s">
        <v>42</v>
      </c>
      <c r="T69" s="115"/>
      <c r="U69" s="112"/>
      <c r="V69" s="112">
        <v>9207</v>
      </c>
      <c r="W69" s="112">
        <v>10070</v>
      </c>
      <c r="X69" s="112">
        <v>10544</v>
      </c>
      <c r="Y69" s="112">
        <v>11466</v>
      </c>
      <c r="Z69" s="112">
        <v>13233</v>
      </c>
    </row>
    <row r="70" spans="1:26" x14ac:dyDescent="0.25">
      <c r="S70" s="115" t="s">
        <v>43</v>
      </c>
      <c r="T70" s="115"/>
      <c r="U70" s="112"/>
      <c r="V70" s="112">
        <v>7564</v>
      </c>
      <c r="W70" s="112">
        <v>7964</v>
      </c>
      <c r="X70" s="112">
        <v>8207</v>
      </c>
      <c r="Y70" s="112">
        <v>8854</v>
      </c>
      <c r="Z70" s="112">
        <v>10539</v>
      </c>
    </row>
    <row r="71" spans="1:26" x14ac:dyDescent="0.25">
      <c r="S71" s="115" t="s">
        <v>44</v>
      </c>
      <c r="T71" s="115"/>
      <c r="U71" s="112"/>
      <c r="V71" s="112">
        <v>7258</v>
      </c>
      <c r="W71" s="112">
        <v>7628</v>
      </c>
      <c r="X71" s="112">
        <v>7728</v>
      </c>
      <c r="Y71" s="112">
        <v>7670</v>
      </c>
      <c r="Z71" s="112">
        <v>8530</v>
      </c>
    </row>
    <row r="72" spans="1:26" x14ac:dyDescent="0.25">
      <c r="S72" s="115" t="s">
        <v>45</v>
      </c>
      <c r="T72" s="115"/>
      <c r="U72" s="112"/>
      <c r="V72" s="112">
        <v>5976</v>
      </c>
      <c r="W72" s="112">
        <v>6196</v>
      </c>
      <c r="X72" s="112">
        <v>6373</v>
      </c>
      <c r="Y72" s="112">
        <v>6679</v>
      </c>
      <c r="Z72" s="112">
        <v>7585</v>
      </c>
    </row>
    <row r="73" spans="1:26" x14ac:dyDescent="0.25">
      <c r="S73" s="115" t="s">
        <v>46</v>
      </c>
      <c r="T73" s="115"/>
      <c r="U73" s="112"/>
      <c r="V73" s="112">
        <v>4972</v>
      </c>
      <c r="W73" s="112">
        <v>4994</v>
      </c>
      <c r="X73" s="112">
        <v>4992</v>
      </c>
      <c r="Y73" s="112">
        <v>5119</v>
      </c>
      <c r="Z73" s="112">
        <v>5686</v>
      </c>
    </row>
    <row r="74" spans="1:26" x14ac:dyDescent="0.25">
      <c r="S74" s="115" t="s">
        <v>47</v>
      </c>
      <c r="T74" s="115"/>
      <c r="U74" s="112"/>
      <c r="V74" s="112">
        <v>2956</v>
      </c>
      <c r="W74" s="112">
        <v>3245</v>
      </c>
      <c r="X74" s="112">
        <v>3406</v>
      </c>
      <c r="Y74" s="112">
        <v>3519</v>
      </c>
      <c r="Z74" s="112">
        <v>3812</v>
      </c>
    </row>
    <row r="75" spans="1:26" x14ac:dyDescent="0.25">
      <c r="S75" s="115" t="s">
        <v>48</v>
      </c>
      <c r="T75" s="115"/>
      <c r="U75" s="112"/>
      <c r="V75" s="112">
        <v>1153</v>
      </c>
      <c r="W75" s="112">
        <v>1279</v>
      </c>
      <c r="X75" s="112">
        <v>1381</v>
      </c>
      <c r="Y75" s="112">
        <v>1564</v>
      </c>
      <c r="Z75" s="112">
        <v>1717</v>
      </c>
    </row>
    <row r="76" spans="1:26" x14ac:dyDescent="0.25">
      <c r="S76" s="115" t="s">
        <v>49</v>
      </c>
      <c r="T76" s="115"/>
      <c r="U76" s="112"/>
      <c r="V76" s="112">
        <v>323</v>
      </c>
      <c r="W76" s="112">
        <v>386</v>
      </c>
      <c r="X76" s="112">
        <v>418</v>
      </c>
      <c r="Y76" s="112">
        <v>423</v>
      </c>
      <c r="Z76" s="112">
        <v>472</v>
      </c>
    </row>
    <row r="77" spans="1:26" x14ac:dyDescent="0.25">
      <c r="S77" s="115" t="s">
        <v>50</v>
      </c>
      <c r="T77" s="115"/>
      <c r="U77" s="112"/>
      <c r="V77" s="112">
        <v>129</v>
      </c>
      <c r="W77" s="112">
        <v>135</v>
      </c>
      <c r="X77" s="112">
        <v>135</v>
      </c>
      <c r="Y77" s="112">
        <v>151</v>
      </c>
      <c r="Z77" s="112">
        <v>158</v>
      </c>
    </row>
    <row r="78" spans="1:26" x14ac:dyDescent="0.25">
      <c r="S78" s="115" t="s">
        <v>51</v>
      </c>
      <c r="T78" s="115"/>
      <c r="U78" s="112"/>
      <c r="V78" s="112">
        <v>85</v>
      </c>
      <c r="W78" s="112">
        <v>86</v>
      </c>
      <c r="X78" s="112">
        <v>83</v>
      </c>
      <c r="Y78" s="112">
        <v>93</v>
      </c>
      <c r="Z78" s="112">
        <v>94</v>
      </c>
    </row>
    <row r="79" spans="1:26" x14ac:dyDescent="0.25">
      <c r="S79" s="115" t="s">
        <v>52</v>
      </c>
      <c r="T79" s="115"/>
      <c r="U79" s="112"/>
      <c r="V79" s="112">
        <v>73</v>
      </c>
      <c r="W79" s="112">
        <v>74</v>
      </c>
      <c r="X79" s="112">
        <v>80</v>
      </c>
      <c r="Y79" s="112">
        <v>80</v>
      </c>
      <c r="Z79" s="112">
        <v>67</v>
      </c>
    </row>
    <row r="80" spans="1:26" x14ac:dyDescent="0.25">
      <c r="S80" s="118" t="s">
        <v>53</v>
      </c>
      <c r="T80" s="118"/>
      <c r="U80" s="112"/>
      <c r="V80" s="112">
        <v>74822</v>
      </c>
      <c r="W80" s="112">
        <v>78892</v>
      </c>
      <c r="X80" s="112">
        <v>79842</v>
      </c>
      <c r="Y80" s="112">
        <v>83689</v>
      </c>
      <c r="Z80" s="112">
        <v>96871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Whittlesea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6985</v>
      </c>
      <c r="W83" s="112">
        <v>7173</v>
      </c>
      <c r="X83" s="112">
        <v>7582</v>
      </c>
      <c r="Y83" s="112">
        <v>7758</v>
      </c>
      <c r="Z83" s="112">
        <v>7995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7410</v>
      </c>
      <c r="W84" s="112">
        <v>7945</v>
      </c>
      <c r="X84" s="112">
        <v>8311</v>
      </c>
      <c r="Y84" s="112">
        <v>8617</v>
      </c>
      <c r="Z84" s="112">
        <v>9366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11381</v>
      </c>
      <c r="W85" s="112">
        <v>11667</v>
      </c>
      <c r="X85" s="112">
        <v>11814</v>
      </c>
      <c r="Y85" s="112">
        <v>11982</v>
      </c>
      <c r="Z85" s="112">
        <v>12374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199,627</v>
      </c>
      <c r="D86" s="96">
        <f t="shared" ref="D86:D91" si="4">AD4</f>
        <v>0.1343345493391519</v>
      </c>
      <c r="E86" s="97">
        <f t="shared" ref="E86:E91" si="5">AD4</f>
        <v>0.1343345493391519</v>
      </c>
      <c r="F86" s="96">
        <f t="shared" ref="F86:F91" si="6">AF4</f>
        <v>0.25407235697279229</v>
      </c>
      <c r="G86" s="97">
        <f t="shared" ref="G86:G91" si="7">AF4</f>
        <v>0.25407235697279229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3312</v>
      </c>
      <c r="W86" s="112">
        <v>3541</v>
      </c>
      <c r="X86" s="112">
        <v>3843</v>
      </c>
      <c r="Y86" s="112">
        <v>3945</v>
      </c>
      <c r="Z86" s="112">
        <v>4156</v>
      </c>
    </row>
    <row r="87" spans="1:30" ht="15" customHeight="1" x14ac:dyDescent="0.25">
      <c r="A87" s="98" t="s">
        <v>4</v>
      </c>
      <c r="B87" s="49"/>
      <c r="C87" s="57" t="str">
        <f t="shared" si="3"/>
        <v>102,649</v>
      </c>
      <c r="D87" s="96">
        <f t="shared" si="4"/>
        <v>0.11319690709351371</v>
      </c>
      <c r="E87" s="97">
        <f t="shared" si="5"/>
        <v>0.11319690709351371</v>
      </c>
      <c r="F87" s="96">
        <f t="shared" si="6"/>
        <v>0.21676821317654871</v>
      </c>
      <c r="G87" s="97">
        <f t="shared" si="7"/>
        <v>0.21676821317654871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3573</v>
      </c>
      <c r="W87" s="112">
        <v>3669</v>
      </c>
      <c r="X87" s="112">
        <v>3721</v>
      </c>
      <c r="Y87" s="112">
        <v>3775</v>
      </c>
      <c r="Z87" s="112">
        <v>4007</v>
      </c>
    </row>
    <row r="88" spans="1:30" ht="15" customHeight="1" x14ac:dyDescent="0.25">
      <c r="A88" s="98" t="s">
        <v>5</v>
      </c>
      <c r="B88" s="49"/>
      <c r="C88" s="57" t="str">
        <f t="shared" si="3"/>
        <v>96,874</v>
      </c>
      <c r="D88" s="96">
        <f t="shared" si="4"/>
        <v>0.15754758689911452</v>
      </c>
      <c r="E88" s="97">
        <f t="shared" si="5"/>
        <v>0.15754758689911452</v>
      </c>
      <c r="F88" s="96">
        <f t="shared" si="6"/>
        <v>0.29476075915530608</v>
      </c>
      <c r="G88" s="97">
        <f t="shared" si="7"/>
        <v>0.29476075915530608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3680</v>
      </c>
      <c r="W88" s="112">
        <v>3843</v>
      </c>
      <c r="X88" s="112">
        <v>3930</v>
      </c>
      <c r="Y88" s="112">
        <v>3914</v>
      </c>
      <c r="Z88" s="112">
        <v>4082</v>
      </c>
    </row>
    <row r="89" spans="1:30" ht="15" customHeight="1" x14ac:dyDescent="0.25">
      <c r="A89" s="49" t="s">
        <v>6</v>
      </c>
      <c r="B89" s="49"/>
      <c r="C89" s="57" t="str">
        <f t="shared" si="3"/>
        <v>130,781</v>
      </c>
      <c r="D89" s="96">
        <f t="shared" si="4"/>
        <v>5.0390741082830592E-2</v>
      </c>
      <c r="E89" s="97">
        <f t="shared" si="5"/>
        <v>5.0390741082830592E-2</v>
      </c>
      <c r="F89" s="96">
        <f t="shared" si="6"/>
        <v>0.14514250689549502</v>
      </c>
      <c r="G89" s="97">
        <f t="shared" si="7"/>
        <v>0.14514250689549502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6318</v>
      </c>
      <c r="W89" s="112">
        <v>6556</v>
      </c>
      <c r="X89" s="112">
        <v>6496</v>
      </c>
      <c r="Y89" s="112">
        <v>6606</v>
      </c>
      <c r="Z89" s="112">
        <v>6845</v>
      </c>
    </row>
    <row r="90" spans="1:30" ht="15" customHeight="1" x14ac:dyDescent="0.25">
      <c r="A90" s="49" t="s">
        <v>96</v>
      </c>
      <c r="B90" s="49"/>
      <c r="C90" s="57" t="str">
        <f t="shared" si="3"/>
        <v>$47,052</v>
      </c>
      <c r="D90" s="96">
        <f t="shared" si="4"/>
        <v>-5.7745560736061075E-3</v>
      </c>
      <c r="E90" s="97">
        <f t="shared" si="5"/>
        <v>-5.7745560736061075E-3</v>
      </c>
      <c r="F90" s="96">
        <f t="shared" si="6"/>
        <v>5.8736183447543944E-2</v>
      </c>
      <c r="G90" s="97">
        <f t="shared" si="7"/>
        <v>5.8736183447543944E-2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7322</v>
      </c>
      <c r="W90" s="112">
        <v>7672</v>
      </c>
      <c r="X90" s="112">
        <v>7960</v>
      </c>
      <c r="Y90" s="112">
        <v>7762</v>
      </c>
      <c r="Z90" s="112">
        <v>7978</v>
      </c>
    </row>
    <row r="91" spans="1:30" ht="15" customHeight="1" x14ac:dyDescent="0.25">
      <c r="A91" s="49" t="s">
        <v>7</v>
      </c>
      <c r="B91" s="49"/>
      <c r="C91" s="57" t="str">
        <f t="shared" si="3"/>
        <v>$8,141.5 mil</v>
      </c>
      <c r="D91" s="96">
        <f t="shared" si="4"/>
        <v>9.5316680478571669E-2</v>
      </c>
      <c r="E91" s="97">
        <f t="shared" si="5"/>
        <v>9.5316680478571669E-2</v>
      </c>
      <c r="F91" s="96">
        <f t="shared" si="6"/>
        <v>0.32224220273863158</v>
      </c>
      <c r="G91" s="97">
        <f t="shared" si="7"/>
        <v>0.32224220273863158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60499</v>
      </c>
      <c r="W91" s="112">
        <v>62864</v>
      </c>
      <c r="X91" s="112">
        <v>64768</v>
      </c>
      <c r="Y91" s="112">
        <v>65323</v>
      </c>
      <c r="Z91" s="112">
        <v>68000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4779</v>
      </c>
      <c r="W93" s="112">
        <v>5049</v>
      </c>
      <c r="X93" s="112">
        <v>5253</v>
      </c>
      <c r="Y93" s="112">
        <v>5452</v>
      </c>
      <c r="Z93" s="112">
        <v>5770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9823</v>
      </c>
      <c r="W94" s="112">
        <v>10485</v>
      </c>
      <c r="X94" s="112">
        <v>11160</v>
      </c>
      <c r="Y94" s="112">
        <v>11724</v>
      </c>
      <c r="Z94" s="112">
        <v>12668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1909</v>
      </c>
      <c r="W95" s="112">
        <v>1958</v>
      </c>
      <c r="X95" s="112">
        <v>2038</v>
      </c>
      <c r="Y95" s="112">
        <v>2113</v>
      </c>
      <c r="Z95" s="112">
        <v>2393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8445</v>
      </c>
      <c r="W96" s="112">
        <v>9170</v>
      </c>
      <c r="X96" s="112">
        <v>9703</v>
      </c>
      <c r="Y96" s="112">
        <v>10139</v>
      </c>
      <c r="Z96" s="112">
        <v>10865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10571</v>
      </c>
      <c r="W97" s="112">
        <v>10807</v>
      </c>
      <c r="X97" s="112">
        <v>10793</v>
      </c>
      <c r="Y97" s="112">
        <v>10828</v>
      </c>
      <c r="Z97" s="112">
        <v>11192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6328</v>
      </c>
      <c r="W98" s="112">
        <v>6454</v>
      </c>
      <c r="X98" s="112">
        <v>6602</v>
      </c>
      <c r="Y98" s="112">
        <v>6626</v>
      </c>
      <c r="Z98" s="112">
        <v>6879</v>
      </c>
    </row>
    <row r="99" spans="1:32" ht="15" customHeight="1" x14ac:dyDescent="0.25">
      <c r="S99" s="115" t="s">
        <v>197</v>
      </c>
      <c r="T99" s="115"/>
      <c r="U99" s="112"/>
      <c r="V99" s="112">
        <v>723</v>
      </c>
      <c r="W99" s="112">
        <v>766</v>
      </c>
      <c r="X99" s="112">
        <v>800</v>
      </c>
      <c r="Y99" s="112">
        <v>826</v>
      </c>
      <c r="Z99" s="112">
        <v>991</v>
      </c>
    </row>
    <row r="100" spans="1:32" ht="15" customHeight="1" x14ac:dyDescent="0.25">
      <c r="S100" s="115" t="s">
        <v>58</v>
      </c>
      <c r="T100" s="115"/>
      <c r="U100" s="112"/>
      <c r="V100" s="112">
        <v>3834</v>
      </c>
      <c r="W100" s="112">
        <v>4138</v>
      </c>
      <c r="X100" s="112">
        <v>4293</v>
      </c>
      <c r="Y100" s="112">
        <v>4270</v>
      </c>
      <c r="Z100" s="112">
        <v>4527</v>
      </c>
    </row>
    <row r="101" spans="1:32" x14ac:dyDescent="0.25">
      <c r="A101" s="18"/>
      <c r="S101" s="118" t="s">
        <v>53</v>
      </c>
      <c r="T101" s="118"/>
      <c r="U101" s="112"/>
      <c r="V101" s="112">
        <v>53703</v>
      </c>
      <c r="W101" s="112">
        <v>55987</v>
      </c>
      <c r="X101" s="112">
        <v>57972</v>
      </c>
      <c r="Y101" s="112">
        <v>59098</v>
      </c>
      <c r="Z101" s="112">
        <v>62696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128693</v>
      </c>
      <c r="W104" s="112">
        <v>133103</v>
      </c>
      <c r="X104" s="112">
        <v>141618</v>
      </c>
      <c r="Y104" s="112">
        <v>141893</v>
      </c>
      <c r="Z104" s="112">
        <v>163206</v>
      </c>
      <c r="AB104" s="109" t="str">
        <f>TEXT(Z104,"###,###")</f>
        <v>163,206</v>
      </c>
      <c r="AD104" s="130">
        <f>Z104/($Z$4)*100</f>
        <v>81.755473958933408</v>
      </c>
      <c r="AF104" s="109"/>
    </row>
    <row r="105" spans="1:32" x14ac:dyDescent="0.25">
      <c r="S105" s="115" t="s">
        <v>17</v>
      </c>
      <c r="T105" s="115"/>
      <c r="U105" s="112"/>
      <c r="V105" s="112">
        <v>21216</v>
      </c>
      <c r="W105" s="112">
        <v>23173</v>
      </c>
      <c r="X105" s="112">
        <v>22757</v>
      </c>
      <c r="Y105" s="112">
        <v>23031</v>
      </c>
      <c r="Z105" s="112">
        <v>25876</v>
      </c>
      <c r="AB105" s="109" t="str">
        <f>TEXT(Z105,"###,###")</f>
        <v>25,876</v>
      </c>
      <c r="AD105" s="130">
        <f>Z105/($Z$4)*100</f>
        <v>12.962174455359246</v>
      </c>
      <c r="AF105" s="109"/>
    </row>
    <row r="106" spans="1:32" x14ac:dyDescent="0.25">
      <c r="S106" s="118" t="s">
        <v>53</v>
      </c>
      <c r="T106" s="118"/>
      <c r="U106" s="120"/>
      <c r="V106" s="120">
        <v>149909</v>
      </c>
      <c r="W106" s="120">
        <v>156276</v>
      </c>
      <c r="X106" s="120">
        <v>164375</v>
      </c>
      <c r="Y106" s="120">
        <v>164924</v>
      </c>
      <c r="Z106" s="120">
        <v>189082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26482</v>
      </c>
      <c r="W108" s="112">
        <v>24985</v>
      </c>
      <c r="X108" s="112">
        <v>25896</v>
      </c>
      <c r="Y108" s="112">
        <v>25506</v>
      </c>
      <c r="Z108" s="112">
        <v>28934</v>
      </c>
      <c r="AB108" s="109" t="str">
        <f>TEXT(Z108,"###,###")</f>
        <v>28,934</v>
      </c>
      <c r="AD108" s="130">
        <f>Z108/($Z$4)*100</f>
        <v>14.494031368502256</v>
      </c>
      <c r="AF108" s="109"/>
    </row>
    <row r="109" spans="1:32" x14ac:dyDescent="0.25">
      <c r="S109" s="115" t="s">
        <v>20</v>
      </c>
      <c r="T109" s="115"/>
      <c r="U109" s="112"/>
      <c r="V109" s="112">
        <v>20684</v>
      </c>
      <c r="W109" s="112">
        <v>20331</v>
      </c>
      <c r="X109" s="112">
        <v>20939</v>
      </c>
      <c r="Y109" s="112">
        <v>23602</v>
      </c>
      <c r="Z109" s="112">
        <v>26067</v>
      </c>
      <c r="AB109" s="109" t="str">
        <f>TEXT(Z109,"###,###")</f>
        <v>26,067</v>
      </c>
      <c r="AD109" s="130">
        <f>Z109/($Z$4)*100</f>
        <v>13.057852895650388</v>
      </c>
      <c r="AF109" s="109"/>
    </row>
    <row r="110" spans="1:32" x14ac:dyDescent="0.25">
      <c r="S110" s="115" t="s">
        <v>21</v>
      </c>
      <c r="T110" s="115"/>
      <c r="U110" s="112"/>
      <c r="V110" s="112">
        <v>33473</v>
      </c>
      <c r="W110" s="112">
        <v>37166</v>
      </c>
      <c r="X110" s="112">
        <v>36718</v>
      </c>
      <c r="Y110" s="112">
        <v>38135</v>
      </c>
      <c r="Z110" s="112">
        <v>44623</v>
      </c>
      <c r="AB110" s="109" t="str">
        <f>TEXT(Z110,"###,###")</f>
        <v>44,623</v>
      </c>
      <c r="AD110" s="130">
        <f>Z110/($Z$4)*100</f>
        <v>22.353188696919755</v>
      </c>
      <c r="AF110" s="109"/>
    </row>
    <row r="111" spans="1:32" x14ac:dyDescent="0.25">
      <c r="S111" s="115" t="s">
        <v>22</v>
      </c>
      <c r="T111" s="115"/>
      <c r="U111" s="112"/>
      <c r="V111" s="112">
        <v>67210</v>
      </c>
      <c r="W111" s="112">
        <v>73016</v>
      </c>
      <c r="X111" s="112">
        <v>74311</v>
      </c>
      <c r="Y111" s="112">
        <v>77681</v>
      </c>
      <c r="Z111" s="112">
        <v>89467</v>
      </c>
      <c r="AB111" s="109" t="str">
        <f>TEXT(Z111,"###,###")</f>
        <v>89,467</v>
      </c>
      <c r="AD111" s="130">
        <f>Z111/($Z$4)*100</f>
        <v>44.817083861401514</v>
      </c>
      <c r="AF111" s="109"/>
    </row>
    <row r="112" spans="1:32" x14ac:dyDescent="0.25">
      <c r="S112" s="118" t="s">
        <v>53</v>
      </c>
      <c r="T112" s="118"/>
      <c r="U112" s="112"/>
      <c r="V112" s="112">
        <v>159181</v>
      </c>
      <c r="W112" s="112">
        <v>166605</v>
      </c>
      <c r="X112" s="112">
        <v>169488</v>
      </c>
      <c r="Y112" s="112">
        <v>175986</v>
      </c>
      <c r="Z112" s="112">
        <v>199625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38.979999999999997</v>
      </c>
      <c r="W118" s="131">
        <v>39</v>
      </c>
      <c r="X118" s="131">
        <v>39.130000000000003</v>
      </c>
      <c r="Y118" s="131">
        <v>39.39</v>
      </c>
      <c r="Z118" s="131">
        <v>39.270000000000003</v>
      </c>
      <c r="AB118" s="109" t="str">
        <f>TEXT(Z118,"##.0")</f>
        <v>39.3</v>
      </c>
    </row>
    <row r="120" spans="19:32" x14ac:dyDescent="0.25">
      <c r="S120" s="101" t="s">
        <v>98</v>
      </c>
      <c r="T120" s="112"/>
      <c r="U120" s="112"/>
      <c r="V120" s="112">
        <v>99030</v>
      </c>
      <c r="W120" s="112">
        <v>102727</v>
      </c>
      <c r="X120" s="112">
        <v>106079</v>
      </c>
      <c r="Y120" s="112">
        <v>106742</v>
      </c>
      <c r="Z120" s="112">
        <v>112195</v>
      </c>
      <c r="AB120" s="109" t="str">
        <f>TEXT(Z120,"###,###")</f>
        <v>112,195</v>
      </c>
    </row>
    <row r="121" spans="19:32" x14ac:dyDescent="0.25">
      <c r="S121" s="101" t="s">
        <v>99</v>
      </c>
      <c r="T121" s="112"/>
      <c r="U121" s="112"/>
      <c r="V121" s="112">
        <v>7560</v>
      </c>
      <c r="W121" s="112">
        <v>7936</v>
      </c>
      <c r="X121" s="112">
        <v>8207</v>
      </c>
      <c r="Y121" s="112">
        <v>8336</v>
      </c>
      <c r="Z121" s="112">
        <v>8048</v>
      </c>
      <c r="AB121" s="109" t="str">
        <f>TEXT(Z121,"###,###")</f>
        <v>8,048</v>
      </c>
    </row>
    <row r="122" spans="19:32" x14ac:dyDescent="0.25">
      <c r="S122" s="101" t="s">
        <v>100</v>
      </c>
      <c r="T122" s="112"/>
      <c r="U122" s="112"/>
      <c r="V122" s="112">
        <v>7610</v>
      </c>
      <c r="W122" s="112">
        <v>8188</v>
      </c>
      <c r="X122" s="112">
        <v>8457</v>
      </c>
      <c r="Y122" s="112">
        <v>9424</v>
      </c>
      <c r="Z122" s="112">
        <v>10542</v>
      </c>
      <c r="AB122" s="109" t="str">
        <f>TEXT(Z122,"###,###")</f>
        <v>10,542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106640</v>
      </c>
      <c r="W124" s="112">
        <v>110915</v>
      </c>
      <c r="X124" s="112">
        <v>114536</v>
      </c>
      <c r="Y124" s="112">
        <v>116166</v>
      </c>
      <c r="Z124" s="112">
        <v>122737</v>
      </c>
      <c r="AB124" s="109" t="str">
        <f>TEXT(Z124,"###,###")</f>
        <v>122,737</v>
      </c>
      <c r="AD124" s="127">
        <f>Z124/$Z$7*100</f>
        <v>93.849259449002531</v>
      </c>
    </row>
    <row r="125" spans="19:32" x14ac:dyDescent="0.25">
      <c r="S125" s="101" t="s">
        <v>102</v>
      </c>
      <c r="T125" s="112"/>
      <c r="U125" s="112"/>
      <c r="V125" s="112">
        <v>15170</v>
      </c>
      <c r="W125" s="112">
        <v>16124</v>
      </c>
      <c r="X125" s="112">
        <v>16664</v>
      </c>
      <c r="Y125" s="112">
        <v>17760</v>
      </c>
      <c r="Z125" s="112">
        <v>18590</v>
      </c>
      <c r="AB125" s="109" t="str">
        <f>TEXT(Z125,"###,###")</f>
        <v>18,590</v>
      </c>
      <c r="AD125" s="127">
        <f>Z125/$Z$7*100</f>
        <v>14.214603038667697</v>
      </c>
    </row>
    <row r="127" spans="19:32" x14ac:dyDescent="0.25">
      <c r="S127" s="101" t="s">
        <v>103</v>
      </c>
      <c r="T127" s="112"/>
      <c r="U127" s="112"/>
      <c r="V127" s="112">
        <v>60494</v>
      </c>
      <c r="W127" s="112">
        <v>62859</v>
      </c>
      <c r="X127" s="112">
        <v>64766</v>
      </c>
      <c r="Y127" s="112">
        <v>65325</v>
      </c>
      <c r="Z127" s="112">
        <v>67996</v>
      </c>
      <c r="AB127" s="109" t="str">
        <f>TEXT(Z127,"###,###")</f>
        <v>67,996</v>
      </c>
      <c r="AD127" s="127">
        <f>Z127/$Z$7*100</f>
        <v>51.99226187290202</v>
      </c>
    </row>
    <row r="128" spans="19:32" x14ac:dyDescent="0.25">
      <c r="S128" s="101" t="s">
        <v>104</v>
      </c>
      <c r="T128" s="112"/>
      <c r="U128" s="112"/>
      <c r="V128" s="112">
        <v>53703</v>
      </c>
      <c r="W128" s="112">
        <v>55988</v>
      </c>
      <c r="X128" s="112">
        <v>57974</v>
      </c>
      <c r="Y128" s="112">
        <v>59098</v>
      </c>
      <c r="Z128" s="112">
        <v>62692</v>
      </c>
      <c r="AB128" s="109" t="str">
        <f>TEXT(Z128,"###,###")</f>
        <v>62,692</v>
      </c>
      <c r="AD128" s="127">
        <f>Z128/$Z$7*100</f>
        <v>47.936626880051385</v>
      </c>
    </row>
    <row r="130" spans="19:20" x14ac:dyDescent="0.25">
      <c r="S130" s="101" t="s">
        <v>280</v>
      </c>
      <c r="T130" s="127">
        <v>85.788455509592382</v>
      </c>
    </row>
    <row r="131" spans="19:20" x14ac:dyDescent="0.25">
      <c r="S131" s="101" t="s">
        <v>281</v>
      </c>
      <c r="T131" s="127">
        <v>6.1537990992575375</v>
      </c>
    </row>
    <row r="132" spans="19:20" x14ac:dyDescent="0.25">
      <c r="S132" s="101" t="s">
        <v>282</v>
      </c>
      <c r="T132" s="127">
        <v>8.0608039394101585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BBC288F-289F-4F7F-B708-CB28F8A2B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A625E10-242E-4E13-AB7B-B4029FF2E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9353BC9-C7F6-4723-BCF9-DFC777415F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14B213B-B4E3-44ED-B76D-22AEFE4691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83F31-03C7-4C72-AA06-F3D194AB3523}">
  <sheetPr codeName="Sheet13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185</v>
      </c>
      <c r="T1" s="99"/>
      <c r="U1" s="99"/>
      <c r="V1" s="99"/>
      <c r="W1" s="99"/>
      <c r="X1" s="99"/>
      <c r="Y1" s="100" t="s">
        <v>270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185</v>
      </c>
      <c r="Y3" s="105" t="s">
        <v>270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8.75 Wodonga,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32191</v>
      </c>
      <c r="W4" s="108">
        <v>32736</v>
      </c>
      <c r="X4" s="108">
        <v>32780</v>
      </c>
      <c r="Y4" s="108">
        <v>35243</v>
      </c>
      <c r="Z4" s="108">
        <v>38064</v>
      </c>
      <c r="AB4" s="109" t="str">
        <f>TEXT(Z4,"###,###")</f>
        <v>38,064</v>
      </c>
      <c r="AD4" s="110">
        <f>Z4/Y4-1</f>
        <v>8.0044264109184748E-2</v>
      </c>
      <c r="AF4" s="110">
        <f>Z4/V4-1</f>
        <v>0.18244229753657848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16435</v>
      </c>
      <c r="W5" s="108">
        <v>16413</v>
      </c>
      <c r="X5" s="108">
        <v>16601</v>
      </c>
      <c r="Y5" s="108">
        <v>17607</v>
      </c>
      <c r="Z5" s="108">
        <v>18651</v>
      </c>
      <c r="AB5" s="109" t="str">
        <f>TEXT(Z5,"###,###")</f>
        <v>18,651</v>
      </c>
      <c r="AD5" s="110">
        <f t="shared" ref="AD5:AD9" si="0">Z5/Y5-1</f>
        <v>5.9294598739137783E-2</v>
      </c>
      <c r="AF5" s="110">
        <f t="shared" ref="AF5:AF9" si="1">Z5/V5-1</f>
        <v>0.13483419531487684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15753</v>
      </c>
      <c r="W6" s="108">
        <v>16322</v>
      </c>
      <c r="X6" s="108">
        <v>16173</v>
      </c>
      <c r="Y6" s="108">
        <v>17603</v>
      </c>
      <c r="Z6" s="108">
        <v>19374</v>
      </c>
      <c r="AB6" s="109" t="str">
        <f>TEXT(Z6,"###,###")</f>
        <v>19,374</v>
      </c>
      <c r="AD6" s="110">
        <f t="shared" si="0"/>
        <v>0.10060785093449987</v>
      </c>
      <c r="AF6" s="110">
        <f t="shared" si="1"/>
        <v>0.22986097886116941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22655</v>
      </c>
      <c r="W7" s="108">
        <v>22975</v>
      </c>
      <c r="X7" s="108">
        <v>23497</v>
      </c>
      <c r="Y7" s="108">
        <v>24240</v>
      </c>
      <c r="Z7" s="108">
        <v>25128</v>
      </c>
      <c r="AB7" s="109" t="str">
        <f>TEXT(Z7,"###,###")</f>
        <v>25,128</v>
      </c>
      <c r="AD7" s="110">
        <f t="shared" si="0"/>
        <v>3.6633663366336666E-2</v>
      </c>
      <c r="AF7" s="110">
        <f t="shared" si="1"/>
        <v>0.10915912602074607</v>
      </c>
    </row>
    <row r="8" spans="1:32" ht="17.25" customHeight="1" x14ac:dyDescent="0.25">
      <c r="A8" s="64" t="s">
        <v>12</v>
      </c>
      <c r="B8" s="65"/>
      <c r="C8" s="29"/>
      <c r="D8" s="66" t="str">
        <f>AB4</f>
        <v>38,064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25,128</v>
      </c>
      <c r="P8" s="67"/>
      <c r="S8" s="107" t="s">
        <v>83</v>
      </c>
      <c r="T8" s="108"/>
      <c r="U8" s="108"/>
      <c r="V8" s="108">
        <v>42071.02</v>
      </c>
      <c r="W8" s="108">
        <v>43434</v>
      </c>
      <c r="X8" s="108">
        <v>44544.959999999999</v>
      </c>
      <c r="Y8" s="108">
        <v>46207.41</v>
      </c>
      <c r="Z8" s="108">
        <v>46727.81</v>
      </c>
      <c r="AB8" s="109" t="str">
        <f>TEXT(Z8,"$###,###")</f>
        <v>$46,728</v>
      </c>
      <c r="AD8" s="110">
        <f t="shared" si="0"/>
        <v>1.1262262914108145E-2</v>
      </c>
      <c r="AF8" s="110">
        <f t="shared" si="1"/>
        <v>0.11068878291992923</v>
      </c>
    </row>
    <row r="9" spans="1:32" x14ac:dyDescent="0.25">
      <c r="A9" s="30" t="s">
        <v>14</v>
      </c>
      <c r="B9" s="71"/>
      <c r="C9" s="72"/>
      <c r="D9" s="73">
        <f>AD104</f>
        <v>76.035098781000414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50.835721107927412</v>
      </c>
      <c r="P9" s="74" t="s">
        <v>84</v>
      </c>
      <c r="S9" s="107" t="s">
        <v>7</v>
      </c>
      <c r="T9" s="108"/>
      <c r="U9" s="108"/>
      <c r="V9" s="108">
        <v>1190479813</v>
      </c>
      <c r="W9" s="108">
        <v>1255116566</v>
      </c>
      <c r="X9" s="108">
        <v>1326548295</v>
      </c>
      <c r="Y9" s="108">
        <v>1415650605</v>
      </c>
      <c r="Z9" s="108">
        <v>1511495513</v>
      </c>
      <c r="AB9" s="109" t="str">
        <f>TEXT(Z9/1000000,"$#,###.0")&amp;" mil"</f>
        <v>$1,511.5 mil</v>
      </c>
      <c r="AD9" s="110">
        <f t="shared" si="0"/>
        <v>6.7703787687075412E-2</v>
      </c>
      <c r="AF9" s="110">
        <f t="shared" si="1"/>
        <v>0.26965236746941801</v>
      </c>
    </row>
    <row r="10" spans="1:32" x14ac:dyDescent="0.25">
      <c r="A10" s="30" t="s">
        <v>17</v>
      </c>
      <c r="B10" s="71"/>
      <c r="C10" s="72"/>
      <c r="D10" s="73">
        <f>AD105</f>
        <v>18.765762925598992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49.032951289398277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87.834288443170962</v>
      </c>
      <c r="P11" s="74" t="s">
        <v>84</v>
      </c>
      <c r="S11" s="107" t="s">
        <v>29</v>
      </c>
      <c r="T11" s="112"/>
      <c r="U11" s="112"/>
      <c r="V11" s="112">
        <v>29482</v>
      </c>
      <c r="W11" s="112">
        <v>30061</v>
      </c>
      <c r="X11" s="112">
        <v>30011</v>
      </c>
      <c r="Y11" s="112">
        <v>32220</v>
      </c>
      <c r="Z11" s="112">
        <v>35005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5.3844317096466092</v>
      </c>
      <c r="P12" s="74" t="s">
        <v>84</v>
      </c>
      <c r="S12" s="107" t="s">
        <v>30</v>
      </c>
      <c r="T12" s="112"/>
      <c r="U12" s="112"/>
      <c r="V12" s="112">
        <v>2712</v>
      </c>
      <c r="W12" s="112">
        <v>2673</v>
      </c>
      <c r="X12" s="112">
        <v>2762</v>
      </c>
      <c r="Y12" s="112">
        <v>3023</v>
      </c>
      <c r="Z12" s="112">
        <v>3060</v>
      </c>
    </row>
    <row r="13" spans="1:32" ht="15" customHeight="1" x14ac:dyDescent="0.25">
      <c r="A13" s="30" t="s">
        <v>19</v>
      </c>
      <c r="B13" s="72"/>
      <c r="C13" s="72"/>
      <c r="D13" s="73">
        <f>AD108</f>
        <v>12.168978562421186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6.7693409742120352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15.39512400168138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40.5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21.172236233711644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19.941103903856103</v>
      </c>
      <c r="P15" s="74" t="s">
        <v>84</v>
      </c>
      <c r="S15" s="115" t="s">
        <v>60</v>
      </c>
      <c r="T15" s="115"/>
      <c r="U15" s="116"/>
      <c r="V15" s="116">
        <v>520</v>
      </c>
      <c r="W15" s="116">
        <v>498</v>
      </c>
      <c r="X15" s="116">
        <v>511</v>
      </c>
      <c r="Y15" s="112">
        <v>584</v>
      </c>
      <c r="Z15" s="112">
        <v>553</v>
      </c>
      <c r="AB15" s="117">
        <f t="shared" ref="AB15:AB34" si="2">IF(Z15="np",0,Z15/$Z$34)</f>
        <v>1.4526636545129768E-2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46.05926860025221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80.058896096143897</v>
      </c>
      <c r="P16" s="37" t="s">
        <v>84</v>
      </c>
      <c r="S16" s="115" t="s">
        <v>61</v>
      </c>
      <c r="T16" s="115"/>
      <c r="U16" s="116"/>
      <c r="V16" s="116">
        <v>85</v>
      </c>
      <c r="W16" s="116">
        <v>97</v>
      </c>
      <c r="X16" s="116">
        <v>79</v>
      </c>
      <c r="Y16" s="112">
        <v>62</v>
      </c>
      <c r="Z16" s="112">
        <v>62</v>
      </c>
      <c r="AB16" s="117">
        <f t="shared" si="2"/>
        <v>1.6286644951140066E-3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2628</v>
      </c>
      <c r="W17" s="116">
        <v>2571</v>
      </c>
      <c r="X17" s="116">
        <v>2520</v>
      </c>
      <c r="Y17" s="112">
        <v>2595</v>
      </c>
      <c r="Z17" s="112">
        <v>2732</v>
      </c>
      <c r="AB17" s="117">
        <f t="shared" si="2"/>
        <v>7.1766312913733324E-2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256</v>
      </c>
      <c r="W18" s="116">
        <v>263</v>
      </c>
      <c r="X18" s="116">
        <v>262</v>
      </c>
      <c r="Y18" s="112">
        <v>253</v>
      </c>
      <c r="Z18" s="112">
        <v>276</v>
      </c>
      <c r="AB18" s="117">
        <f t="shared" si="2"/>
        <v>7.2501838814752551E-3</v>
      </c>
    </row>
    <row r="19" spans="1:28" x14ac:dyDescent="0.25">
      <c r="A19" s="63" t="str">
        <f>$S$1&amp;" ("&amp;$V$2&amp;" to "&amp;$Z$2&amp;")"</f>
        <v>Wodonga (2017-18 to 2021-22)</v>
      </c>
      <c r="B19" s="63"/>
      <c r="C19" s="63"/>
      <c r="D19" s="63"/>
      <c r="E19" s="63"/>
      <c r="F19" s="63"/>
      <c r="G19" s="63" t="str">
        <f>$S$1&amp;" ("&amp;$V$2&amp;" to "&amp;$Z$2&amp;")"</f>
        <v>Wodonga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2422</v>
      </c>
      <c r="W19" s="116">
        <v>2508</v>
      </c>
      <c r="X19" s="116">
        <v>2495</v>
      </c>
      <c r="Y19" s="112">
        <v>2703</v>
      </c>
      <c r="Z19" s="112">
        <v>2909</v>
      </c>
      <c r="AB19" s="117">
        <f t="shared" si="2"/>
        <v>7.6415887359462017E-2</v>
      </c>
    </row>
    <row r="20" spans="1:28" x14ac:dyDescent="0.25">
      <c r="S20" s="115" t="s">
        <v>65</v>
      </c>
      <c r="T20" s="115"/>
      <c r="U20" s="116"/>
      <c r="V20" s="116">
        <v>914</v>
      </c>
      <c r="W20" s="116">
        <v>960</v>
      </c>
      <c r="X20" s="116">
        <v>975</v>
      </c>
      <c r="Y20" s="112">
        <v>1072</v>
      </c>
      <c r="Z20" s="112">
        <v>1076</v>
      </c>
      <c r="AB20" s="117">
        <f t="shared" si="2"/>
        <v>2.8265209624881792E-2</v>
      </c>
    </row>
    <row r="21" spans="1:28" x14ac:dyDescent="0.25">
      <c r="S21" s="115" t="s">
        <v>66</v>
      </c>
      <c r="T21" s="115"/>
      <c r="U21" s="116"/>
      <c r="V21" s="116">
        <v>3503</v>
      </c>
      <c r="W21" s="116">
        <v>3544</v>
      </c>
      <c r="X21" s="116">
        <v>3571</v>
      </c>
      <c r="Y21" s="112">
        <v>3870</v>
      </c>
      <c r="Z21" s="112">
        <v>4388</v>
      </c>
      <c r="AB21" s="117">
        <f t="shared" si="2"/>
        <v>0.11526741620258485</v>
      </c>
    </row>
    <row r="22" spans="1:28" x14ac:dyDescent="0.25">
      <c r="S22" s="115" t="s">
        <v>67</v>
      </c>
      <c r="T22" s="115"/>
      <c r="U22" s="116"/>
      <c r="V22" s="116">
        <v>2570</v>
      </c>
      <c r="W22" s="116">
        <v>2463</v>
      </c>
      <c r="X22" s="116">
        <v>2595</v>
      </c>
      <c r="Y22" s="112">
        <v>2809</v>
      </c>
      <c r="Z22" s="112">
        <v>3243</v>
      </c>
      <c r="AB22" s="117">
        <f t="shared" si="2"/>
        <v>8.5189660607334239E-2</v>
      </c>
    </row>
    <row r="23" spans="1:28" x14ac:dyDescent="0.25">
      <c r="S23" s="115" t="s">
        <v>68</v>
      </c>
      <c r="T23" s="115"/>
      <c r="U23" s="116"/>
      <c r="V23" s="116">
        <v>1431</v>
      </c>
      <c r="W23" s="116">
        <v>1429</v>
      </c>
      <c r="X23" s="116">
        <v>1458</v>
      </c>
      <c r="Y23" s="112">
        <v>1525</v>
      </c>
      <c r="Z23" s="112">
        <v>1614</v>
      </c>
      <c r="AB23" s="117">
        <f t="shared" si="2"/>
        <v>4.2397814437322684E-2</v>
      </c>
    </row>
    <row r="24" spans="1:28" x14ac:dyDescent="0.25">
      <c r="S24" s="115" t="s">
        <v>69</v>
      </c>
      <c r="T24" s="115"/>
      <c r="U24" s="116"/>
      <c r="V24" s="116">
        <v>190</v>
      </c>
      <c r="W24" s="116">
        <v>183</v>
      </c>
      <c r="X24" s="116">
        <v>178</v>
      </c>
      <c r="Y24" s="112">
        <v>180</v>
      </c>
      <c r="Z24" s="112">
        <v>200</v>
      </c>
      <c r="AB24" s="117">
        <f t="shared" si="2"/>
        <v>5.2537564358516343E-3</v>
      </c>
    </row>
    <row r="25" spans="1:28" x14ac:dyDescent="0.25">
      <c r="S25" s="115" t="s">
        <v>70</v>
      </c>
      <c r="T25" s="115"/>
      <c r="U25" s="116"/>
      <c r="V25" s="116">
        <v>1199</v>
      </c>
      <c r="W25" s="116">
        <v>1174</v>
      </c>
      <c r="X25" s="116">
        <v>1218</v>
      </c>
      <c r="Y25" s="112">
        <v>1197</v>
      </c>
      <c r="Z25" s="112">
        <v>1299</v>
      </c>
      <c r="AB25" s="117">
        <f t="shared" si="2"/>
        <v>3.412314805085636E-2</v>
      </c>
    </row>
    <row r="26" spans="1:28" x14ac:dyDescent="0.25">
      <c r="S26" s="115" t="s">
        <v>71</v>
      </c>
      <c r="T26" s="115"/>
      <c r="U26" s="116"/>
      <c r="V26" s="116">
        <v>453</v>
      </c>
      <c r="W26" s="116">
        <v>427</v>
      </c>
      <c r="X26" s="116">
        <v>401</v>
      </c>
      <c r="Y26" s="112">
        <v>421</v>
      </c>
      <c r="Z26" s="112">
        <v>473</v>
      </c>
      <c r="AB26" s="117">
        <f t="shared" si="2"/>
        <v>1.2425133970789114E-2</v>
      </c>
    </row>
    <row r="27" spans="1:28" x14ac:dyDescent="0.25">
      <c r="S27" s="115" t="s">
        <v>72</v>
      </c>
      <c r="T27" s="115"/>
      <c r="U27" s="116"/>
      <c r="V27" s="116">
        <v>1487</v>
      </c>
      <c r="W27" s="116">
        <v>1506</v>
      </c>
      <c r="X27" s="116">
        <v>1460</v>
      </c>
      <c r="Y27" s="112">
        <v>1578</v>
      </c>
      <c r="Z27" s="112">
        <v>1653</v>
      </c>
      <c r="AB27" s="117">
        <f t="shared" si="2"/>
        <v>4.3422296942313754E-2</v>
      </c>
    </row>
    <row r="28" spans="1:28" x14ac:dyDescent="0.25">
      <c r="S28" s="115" t="s">
        <v>73</v>
      </c>
      <c r="T28" s="115"/>
      <c r="U28" s="116"/>
      <c r="V28" s="116">
        <v>2245</v>
      </c>
      <c r="W28" s="116">
        <v>2243</v>
      </c>
      <c r="X28" s="116">
        <v>2118</v>
      </c>
      <c r="Y28" s="112">
        <v>2592</v>
      </c>
      <c r="Z28" s="112">
        <v>2690</v>
      </c>
      <c r="AB28" s="117">
        <f t="shared" si="2"/>
        <v>7.0663024062204483E-2</v>
      </c>
    </row>
    <row r="29" spans="1:28" x14ac:dyDescent="0.25">
      <c r="S29" s="115" t="s">
        <v>74</v>
      </c>
      <c r="T29" s="115"/>
      <c r="U29" s="116"/>
      <c r="V29" s="116">
        <v>2628</v>
      </c>
      <c r="W29" s="116">
        <v>3314</v>
      </c>
      <c r="X29" s="116">
        <v>2788</v>
      </c>
      <c r="Y29" s="112">
        <v>2868</v>
      </c>
      <c r="Z29" s="112">
        <v>3048</v>
      </c>
      <c r="AB29" s="117">
        <f t="shared" si="2"/>
        <v>8.0067248082378903E-2</v>
      </c>
    </row>
    <row r="30" spans="1:28" x14ac:dyDescent="0.25">
      <c r="S30" s="115" t="s">
        <v>75</v>
      </c>
      <c r="T30" s="115"/>
      <c r="U30" s="116"/>
      <c r="V30" s="116">
        <v>2481</v>
      </c>
      <c r="W30" s="116">
        <v>2077</v>
      </c>
      <c r="X30" s="116">
        <v>2633</v>
      </c>
      <c r="Y30" s="112">
        <v>2588</v>
      </c>
      <c r="Z30" s="112">
        <v>2828</v>
      </c>
      <c r="AB30" s="117">
        <f t="shared" si="2"/>
        <v>7.4288116002942106E-2</v>
      </c>
    </row>
    <row r="31" spans="1:28" x14ac:dyDescent="0.25">
      <c r="S31" s="115" t="s">
        <v>76</v>
      </c>
      <c r="T31" s="115"/>
      <c r="U31" s="116"/>
      <c r="V31" s="116">
        <v>4267</v>
      </c>
      <c r="W31" s="116">
        <v>4666</v>
      </c>
      <c r="X31" s="116">
        <v>4607</v>
      </c>
      <c r="Y31" s="112">
        <v>5579</v>
      </c>
      <c r="Z31" s="112">
        <v>6287</v>
      </c>
      <c r="AB31" s="117">
        <f t="shared" si="2"/>
        <v>0.16515183356099611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476</v>
      </c>
      <c r="W32" s="116">
        <v>503</v>
      </c>
      <c r="X32" s="116">
        <v>479</v>
      </c>
      <c r="Y32" s="112">
        <v>530</v>
      </c>
      <c r="Z32" s="112">
        <v>574</v>
      </c>
      <c r="AB32" s="117">
        <f t="shared" si="2"/>
        <v>1.5078280970894189E-2</v>
      </c>
    </row>
    <row r="33" spans="19:32" x14ac:dyDescent="0.25">
      <c r="S33" s="115" t="s">
        <v>78</v>
      </c>
      <c r="T33" s="115"/>
      <c r="U33" s="116"/>
      <c r="V33" s="116">
        <v>1110</v>
      </c>
      <c r="W33" s="116">
        <v>1096</v>
      </c>
      <c r="X33" s="116">
        <v>1156</v>
      </c>
      <c r="Y33" s="112">
        <v>1202</v>
      </c>
      <c r="Z33" s="112">
        <v>1228</v>
      </c>
      <c r="AB33" s="117">
        <f t="shared" si="2"/>
        <v>3.2258064516129031E-2</v>
      </c>
    </row>
    <row r="34" spans="19:32" x14ac:dyDescent="0.25">
      <c r="S34" s="118" t="s">
        <v>53</v>
      </c>
      <c r="T34" s="118"/>
      <c r="U34" s="119"/>
      <c r="V34" s="119">
        <v>32187</v>
      </c>
      <c r="W34" s="119">
        <v>32733</v>
      </c>
      <c r="X34" s="119">
        <v>32776</v>
      </c>
      <c r="Y34" s="120">
        <v>35243</v>
      </c>
      <c r="Z34" s="120">
        <v>38068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18912</v>
      </c>
      <c r="W37" s="112">
        <v>18888</v>
      </c>
      <c r="X37" s="112">
        <v>19504</v>
      </c>
      <c r="Y37" s="112">
        <v>19826</v>
      </c>
      <c r="Z37" s="112">
        <v>20118</v>
      </c>
      <c r="AB37" s="132">
        <f>Z37/Z40*100</f>
        <v>80.058896096143897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3746</v>
      </c>
      <c r="W38" s="112">
        <v>4086</v>
      </c>
      <c r="X38" s="112">
        <v>3992</v>
      </c>
      <c r="Y38" s="112">
        <v>4412</v>
      </c>
      <c r="Z38" s="112">
        <v>5011</v>
      </c>
      <c r="AB38" s="132">
        <f>Z38/Z40*100</f>
        <v>19.941103903856103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22658</v>
      </c>
      <c r="W40" s="112">
        <v>22974</v>
      </c>
      <c r="X40" s="112">
        <v>23496</v>
      </c>
      <c r="Y40" s="112">
        <v>24238</v>
      </c>
      <c r="Z40" s="112">
        <v>25129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12</v>
      </c>
      <c r="X44" s="112">
        <v>9</v>
      </c>
      <c r="Y44" s="112">
        <v>16</v>
      </c>
      <c r="Z44" s="112">
        <v>23</v>
      </c>
    </row>
    <row r="45" spans="19:32" x14ac:dyDescent="0.25">
      <c r="S45" s="115" t="s">
        <v>37</v>
      </c>
      <c r="T45" s="115"/>
      <c r="U45" s="112"/>
      <c r="V45" s="112">
        <v>470</v>
      </c>
      <c r="W45" s="112">
        <v>445</v>
      </c>
      <c r="X45" s="112">
        <v>474</v>
      </c>
      <c r="Y45" s="112">
        <v>507</v>
      </c>
      <c r="Z45" s="112">
        <v>619</v>
      </c>
    </row>
    <row r="46" spans="19:32" x14ac:dyDescent="0.25">
      <c r="S46" s="115" t="s">
        <v>38</v>
      </c>
      <c r="T46" s="115"/>
      <c r="U46" s="112"/>
      <c r="V46" s="112">
        <v>1130</v>
      </c>
      <c r="W46" s="112">
        <v>1136</v>
      </c>
      <c r="X46" s="112">
        <v>1041</v>
      </c>
      <c r="Y46" s="112">
        <v>1247</v>
      </c>
      <c r="Z46" s="112">
        <v>1385</v>
      </c>
    </row>
    <row r="47" spans="19:32" x14ac:dyDescent="0.25">
      <c r="S47" s="115" t="s">
        <v>39</v>
      </c>
      <c r="T47" s="115"/>
      <c r="U47" s="112"/>
      <c r="V47" s="112">
        <v>1707</v>
      </c>
      <c r="W47" s="112">
        <v>1577</v>
      </c>
      <c r="X47" s="112">
        <v>1537</v>
      </c>
      <c r="Y47" s="112">
        <v>1695</v>
      </c>
      <c r="Z47" s="112">
        <v>1711</v>
      </c>
    </row>
    <row r="48" spans="19:32" x14ac:dyDescent="0.25">
      <c r="S48" s="115" t="s">
        <v>40</v>
      </c>
      <c r="T48" s="115"/>
      <c r="U48" s="112"/>
      <c r="V48" s="112">
        <v>1957</v>
      </c>
      <c r="W48" s="112">
        <v>1998</v>
      </c>
      <c r="X48" s="112">
        <v>2042</v>
      </c>
      <c r="Y48" s="112">
        <v>2217</v>
      </c>
      <c r="Z48" s="112">
        <v>2328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1914</v>
      </c>
      <c r="W49" s="112">
        <v>1920</v>
      </c>
      <c r="X49" s="112">
        <v>2003</v>
      </c>
      <c r="Y49" s="112">
        <v>2097</v>
      </c>
      <c r="Z49" s="112">
        <v>2296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Wodonga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1696</v>
      </c>
      <c r="W50" s="112">
        <v>1676</v>
      </c>
      <c r="X50" s="112">
        <v>1650</v>
      </c>
      <c r="Y50" s="112">
        <v>1804</v>
      </c>
      <c r="Z50" s="112">
        <v>1928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1481</v>
      </c>
      <c r="W51" s="112">
        <v>1487</v>
      </c>
      <c r="X51" s="112">
        <v>1547</v>
      </c>
      <c r="Y51" s="112">
        <v>1576</v>
      </c>
      <c r="Z51" s="112">
        <v>1674</v>
      </c>
    </row>
    <row r="52" spans="1:26" ht="15" customHeight="1" x14ac:dyDescent="0.25">
      <c r="S52" s="115" t="s">
        <v>44</v>
      </c>
      <c r="T52" s="115"/>
      <c r="U52" s="112"/>
      <c r="V52" s="112">
        <v>1566</v>
      </c>
      <c r="W52" s="112">
        <v>1537</v>
      </c>
      <c r="X52" s="112">
        <v>1564</v>
      </c>
      <c r="Y52" s="112">
        <v>1569</v>
      </c>
      <c r="Z52" s="112">
        <v>1540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1339</v>
      </c>
      <c r="W53" s="112">
        <v>1369</v>
      </c>
      <c r="X53" s="112">
        <v>1436</v>
      </c>
      <c r="Y53" s="112">
        <v>1443</v>
      </c>
      <c r="Z53" s="112">
        <v>1532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1338</v>
      </c>
      <c r="W54" s="112">
        <v>1325</v>
      </c>
      <c r="X54" s="112">
        <v>1327</v>
      </c>
      <c r="Y54" s="112">
        <v>1416</v>
      </c>
      <c r="Z54" s="112">
        <v>1463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989</v>
      </c>
      <c r="W55" s="112">
        <v>1010</v>
      </c>
      <c r="X55" s="112">
        <v>977</v>
      </c>
      <c r="Y55" s="112">
        <v>1021</v>
      </c>
      <c r="Z55" s="112">
        <v>1083</v>
      </c>
    </row>
    <row r="56" spans="1:26" ht="15" customHeight="1" x14ac:dyDescent="0.25">
      <c r="S56" s="115" t="s">
        <v>48</v>
      </c>
      <c r="T56" s="115"/>
      <c r="U56" s="112"/>
      <c r="V56" s="112">
        <v>533</v>
      </c>
      <c r="W56" s="112">
        <v>589</v>
      </c>
      <c r="X56" s="112">
        <v>634</v>
      </c>
      <c r="Y56" s="112">
        <v>607</v>
      </c>
      <c r="Z56" s="112">
        <v>660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215</v>
      </c>
      <c r="W57" s="112">
        <v>230</v>
      </c>
      <c r="X57" s="112">
        <v>235</v>
      </c>
      <c r="Y57" s="112">
        <v>246</v>
      </c>
      <c r="Z57" s="112">
        <v>262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49</v>
      </c>
      <c r="W58" s="112">
        <v>65</v>
      </c>
      <c r="X58" s="112">
        <v>85</v>
      </c>
      <c r="Y58" s="112">
        <v>96</v>
      </c>
      <c r="Z58" s="112">
        <v>96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33</v>
      </c>
      <c r="W59" s="112">
        <v>19</v>
      </c>
      <c r="X59" s="112">
        <v>18</v>
      </c>
      <c r="Y59" s="112">
        <v>28</v>
      </c>
      <c r="Z59" s="112">
        <v>25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</v>
      </c>
      <c r="W60" s="112">
        <v>19</v>
      </c>
      <c r="X60" s="112">
        <v>17</v>
      </c>
      <c r="Y60" s="112">
        <v>22</v>
      </c>
      <c r="Z60" s="112">
        <v>19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16434</v>
      </c>
      <c r="W61" s="112">
        <v>16409</v>
      </c>
      <c r="X61" s="112">
        <v>16604</v>
      </c>
      <c r="Y61" s="112">
        <v>17607</v>
      </c>
      <c r="Z61" s="112">
        <v>18650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22</v>
      </c>
      <c r="X63" s="112">
        <v>22</v>
      </c>
      <c r="Y63" s="112">
        <v>20</v>
      </c>
      <c r="Z63" s="112">
        <v>24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486</v>
      </c>
      <c r="W64" s="112">
        <v>497</v>
      </c>
      <c r="X64" s="112">
        <v>491</v>
      </c>
      <c r="Y64" s="112">
        <v>627</v>
      </c>
      <c r="Z64" s="112">
        <v>731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Wodonga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1158</v>
      </c>
      <c r="W65" s="112">
        <v>1193</v>
      </c>
      <c r="X65" s="112">
        <v>1131</v>
      </c>
      <c r="Y65" s="112">
        <v>1286</v>
      </c>
      <c r="Z65" s="112">
        <v>1407</v>
      </c>
    </row>
    <row r="66" spans="1:26" x14ac:dyDescent="0.25">
      <c r="S66" s="115" t="s">
        <v>39</v>
      </c>
      <c r="T66" s="115"/>
      <c r="U66" s="112"/>
      <c r="V66" s="112">
        <v>1556</v>
      </c>
      <c r="W66" s="112">
        <v>1600</v>
      </c>
      <c r="X66" s="112">
        <v>1556</v>
      </c>
      <c r="Y66" s="112">
        <v>1667</v>
      </c>
      <c r="Z66" s="112">
        <v>1815</v>
      </c>
    </row>
    <row r="67" spans="1:26" x14ac:dyDescent="0.25">
      <c r="S67" s="115" t="s">
        <v>40</v>
      </c>
      <c r="T67" s="115"/>
      <c r="U67" s="112"/>
      <c r="V67" s="112">
        <v>1838</v>
      </c>
      <c r="W67" s="112">
        <v>1959</v>
      </c>
      <c r="X67" s="112">
        <v>1861</v>
      </c>
      <c r="Y67" s="112">
        <v>2130</v>
      </c>
      <c r="Z67" s="112">
        <v>2323</v>
      </c>
    </row>
    <row r="68" spans="1:26" x14ac:dyDescent="0.25">
      <c r="S68" s="115" t="s">
        <v>41</v>
      </c>
      <c r="T68" s="115"/>
      <c r="U68" s="112"/>
      <c r="V68" s="112">
        <v>1789</v>
      </c>
      <c r="W68" s="112">
        <v>1831</v>
      </c>
      <c r="X68" s="112">
        <v>1852</v>
      </c>
      <c r="Y68" s="112">
        <v>2019</v>
      </c>
      <c r="Z68" s="112">
        <v>2226</v>
      </c>
    </row>
    <row r="69" spans="1:26" x14ac:dyDescent="0.25">
      <c r="S69" s="115" t="s">
        <v>42</v>
      </c>
      <c r="T69" s="115"/>
      <c r="U69" s="112"/>
      <c r="V69" s="112">
        <v>1536</v>
      </c>
      <c r="W69" s="112">
        <v>1644</v>
      </c>
      <c r="X69" s="112">
        <v>1683</v>
      </c>
      <c r="Y69" s="112">
        <v>1843</v>
      </c>
      <c r="Z69" s="112">
        <v>2080</v>
      </c>
    </row>
    <row r="70" spans="1:26" x14ac:dyDescent="0.25">
      <c r="S70" s="115" t="s">
        <v>43</v>
      </c>
      <c r="T70" s="115"/>
      <c r="U70" s="112"/>
      <c r="V70" s="112">
        <v>1524</v>
      </c>
      <c r="W70" s="112">
        <v>1521</v>
      </c>
      <c r="X70" s="112">
        <v>1528</v>
      </c>
      <c r="Y70" s="112">
        <v>1617</v>
      </c>
      <c r="Z70" s="112">
        <v>1808</v>
      </c>
    </row>
    <row r="71" spans="1:26" x14ac:dyDescent="0.25">
      <c r="S71" s="115" t="s">
        <v>44</v>
      </c>
      <c r="T71" s="115"/>
      <c r="U71" s="112"/>
      <c r="V71" s="112">
        <v>1581</v>
      </c>
      <c r="W71" s="112">
        <v>1584</v>
      </c>
      <c r="X71" s="112">
        <v>1529</v>
      </c>
      <c r="Y71" s="112">
        <v>1616</v>
      </c>
      <c r="Z71" s="112">
        <v>1751</v>
      </c>
    </row>
    <row r="72" spans="1:26" x14ac:dyDescent="0.25">
      <c r="S72" s="115" t="s">
        <v>45</v>
      </c>
      <c r="T72" s="115"/>
      <c r="U72" s="112"/>
      <c r="V72" s="112">
        <v>1407</v>
      </c>
      <c r="W72" s="112">
        <v>1504</v>
      </c>
      <c r="X72" s="112">
        <v>1456</v>
      </c>
      <c r="Y72" s="112">
        <v>1582</v>
      </c>
      <c r="Z72" s="112">
        <v>1790</v>
      </c>
    </row>
    <row r="73" spans="1:26" x14ac:dyDescent="0.25">
      <c r="S73" s="115" t="s">
        <v>46</v>
      </c>
      <c r="T73" s="115"/>
      <c r="U73" s="112"/>
      <c r="V73" s="112">
        <v>1322</v>
      </c>
      <c r="W73" s="112">
        <v>1351</v>
      </c>
      <c r="X73" s="112">
        <v>1366</v>
      </c>
      <c r="Y73" s="112">
        <v>1407</v>
      </c>
      <c r="Z73" s="112">
        <v>1455</v>
      </c>
    </row>
    <row r="74" spans="1:26" x14ac:dyDescent="0.25">
      <c r="S74" s="115" t="s">
        <v>47</v>
      </c>
      <c r="T74" s="115"/>
      <c r="U74" s="112"/>
      <c r="V74" s="112">
        <v>924</v>
      </c>
      <c r="W74" s="112">
        <v>940</v>
      </c>
      <c r="X74" s="112">
        <v>986</v>
      </c>
      <c r="Y74" s="112">
        <v>1021</v>
      </c>
      <c r="Z74" s="112">
        <v>1111</v>
      </c>
    </row>
    <row r="75" spans="1:26" x14ac:dyDescent="0.25">
      <c r="S75" s="115" t="s">
        <v>48</v>
      </c>
      <c r="T75" s="115"/>
      <c r="U75" s="112"/>
      <c r="V75" s="112">
        <v>378</v>
      </c>
      <c r="W75" s="112">
        <v>422</v>
      </c>
      <c r="X75" s="112">
        <v>454</v>
      </c>
      <c r="Y75" s="112">
        <v>490</v>
      </c>
      <c r="Z75" s="112">
        <v>533</v>
      </c>
    </row>
    <row r="76" spans="1:26" x14ac:dyDescent="0.25">
      <c r="S76" s="115" t="s">
        <v>49</v>
      </c>
      <c r="T76" s="115"/>
      <c r="U76" s="112"/>
      <c r="V76" s="112">
        <v>139</v>
      </c>
      <c r="W76" s="112">
        <v>144</v>
      </c>
      <c r="X76" s="112">
        <v>156</v>
      </c>
      <c r="Y76" s="112">
        <v>158</v>
      </c>
      <c r="Z76" s="112">
        <v>178</v>
      </c>
    </row>
    <row r="77" spans="1:26" x14ac:dyDescent="0.25">
      <c r="S77" s="115" t="s">
        <v>50</v>
      </c>
      <c r="T77" s="115"/>
      <c r="U77" s="112"/>
      <c r="V77" s="112">
        <v>58</v>
      </c>
      <c r="W77" s="112">
        <v>60</v>
      </c>
      <c r="X77" s="112">
        <v>60</v>
      </c>
      <c r="Y77" s="112">
        <v>65</v>
      </c>
      <c r="Z77" s="112">
        <v>62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27</v>
      </c>
      <c r="X78" s="112">
        <v>35</v>
      </c>
      <c r="Y78" s="112">
        <v>27</v>
      </c>
      <c r="Z78" s="112">
        <v>34</v>
      </c>
    </row>
    <row r="79" spans="1:26" x14ac:dyDescent="0.25">
      <c r="S79" s="115" t="s">
        <v>52</v>
      </c>
      <c r="T79" s="115"/>
      <c r="U79" s="112"/>
      <c r="V79" s="112">
        <v>23</v>
      </c>
      <c r="W79" s="112">
        <v>25</v>
      </c>
      <c r="X79" s="112">
        <v>27</v>
      </c>
      <c r="Y79" s="112">
        <v>28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15753</v>
      </c>
      <c r="W80" s="112">
        <v>16323</v>
      </c>
      <c r="X80" s="112">
        <v>16177</v>
      </c>
      <c r="Y80" s="112">
        <v>17603</v>
      </c>
      <c r="Z80" s="112">
        <v>19377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Wodonga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1399</v>
      </c>
      <c r="W83" s="112">
        <v>1387</v>
      </c>
      <c r="X83" s="112">
        <v>1423</v>
      </c>
      <c r="Y83" s="112">
        <v>1420</v>
      </c>
      <c r="Z83" s="112">
        <v>1425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1147</v>
      </c>
      <c r="W84" s="112">
        <v>1181</v>
      </c>
      <c r="X84" s="112">
        <v>1221</v>
      </c>
      <c r="Y84" s="112">
        <v>1230</v>
      </c>
      <c r="Z84" s="112">
        <v>1248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2353</v>
      </c>
      <c r="W85" s="112">
        <v>2459</v>
      </c>
      <c r="X85" s="112">
        <v>2507</v>
      </c>
      <c r="Y85" s="112">
        <v>2611</v>
      </c>
      <c r="Z85" s="112">
        <v>2745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38,064</v>
      </c>
      <c r="D86" s="96">
        <f t="shared" ref="D86:D91" si="4">AD4</f>
        <v>8.0044264109184748E-2</v>
      </c>
      <c r="E86" s="97">
        <f t="shared" ref="E86:E91" si="5">AD4</f>
        <v>8.0044264109184748E-2</v>
      </c>
      <c r="F86" s="96">
        <f t="shared" ref="F86:F91" si="6">AF4</f>
        <v>0.18244229753657848</v>
      </c>
      <c r="G86" s="97">
        <f t="shared" ref="G86:G91" si="7">AF4</f>
        <v>0.18244229753657848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801</v>
      </c>
      <c r="W86" s="112">
        <v>794</v>
      </c>
      <c r="X86" s="112">
        <v>850</v>
      </c>
      <c r="Y86" s="112">
        <v>923</v>
      </c>
      <c r="Z86" s="112">
        <v>951</v>
      </c>
    </row>
    <row r="87" spans="1:30" ht="15" customHeight="1" x14ac:dyDescent="0.25">
      <c r="A87" s="98" t="s">
        <v>4</v>
      </c>
      <c r="B87" s="49"/>
      <c r="C87" s="57" t="str">
        <f t="shared" si="3"/>
        <v>18,651</v>
      </c>
      <c r="D87" s="96">
        <f t="shared" si="4"/>
        <v>5.9294598739137783E-2</v>
      </c>
      <c r="E87" s="97">
        <f t="shared" si="5"/>
        <v>5.9294598739137783E-2</v>
      </c>
      <c r="F87" s="96">
        <f t="shared" si="6"/>
        <v>0.13483419531487684</v>
      </c>
      <c r="G87" s="97">
        <f t="shared" si="7"/>
        <v>0.13483419531487684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469</v>
      </c>
      <c r="W87" s="112">
        <v>444</v>
      </c>
      <c r="X87" s="112">
        <v>442</v>
      </c>
      <c r="Y87" s="112">
        <v>455</v>
      </c>
      <c r="Z87" s="112">
        <v>494</v>
      </c>
    </row>
    <row r="88" spans="1:30" ht="15" customHeight="1" x14ac:dyDescent="0.25">
      <c r="A88" s="98" t="s">
        <v>5</v>
      </c>
      <c r="B88" s="49"/>
      <c r="C88" s="57" t="str">
        <f t="shared" si="3"/>
        <v>19,374</v>
      </c>
      <c r="D88" s="96">
        <f t="shared" si="4"/>
        <v>0.10060785093449987</v>
      </c>
      <c r="E88" s="97">
        <f t="shared" si="5"/>
        <v>0.10060785093449987</v>
      </c>
      <c r="F88" s="96">
        <f t="shared" si="6"/>
        <v>0.22986097886116941</v>
      </c>
      <c r="G88" s="97">
        <f t="shared" si="7"/>
        <v>0.22986097886116941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687</v>
      </c>
      <c r="W88" s="112">
        <v>670</v>
      </c>
      <c r="X88" s="112">
        <v>703</v>
      </c>
      <c r="Y88" s="112">
        <v>719</v>
      </c>
      <c r="Z88" s="112">
        <v>725</v>
      </c>
    </row>
    <row r="89" spans="1:30" ht="15" customHeight="1" x14ac:dyDescent="0.25">
      <c r="A89" s="49" t="s">
        <v>6</v>
      </c>
      <c r="B89" s="49"/>
      <c r="C89" s="57" t="str">
        <f t="shared" si="3"/>
        <v>25,128</v>
      </c>
      <c r="D89" s="96">
        <f t="shared" si="4"/>
        <v>3.6633663366336666E-2</v>
      </c>
      <c r="E89" s="97">
        <f t="shared" si="5"/>
        <v>3.6633663366336666E-2</v>
      </c>
      <c r="F89" s="96">
        <f t="shared" si="6"/>
        <v>0.10915912602074607</v>
      </c>
      <c r="G89" s="97">
        <f t="shared" si="7"/>
        <v>0.10915912602074607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1396</v>
      </c>
      <c r="W89" s="112">
        <v>1439</v>
      </c>
      <c r="X89" s="112">
        <v>1434</v>
      </c>
      <c r="Y89" s="112">
        <v>1443</v>
      </c>
      <c r="Z89" s="112">
        <v>1403</v>
      </c>
    </row>
    <row r="90" spans="1:30" ht="15" customHeight="1" x14ac:dyDescent="0.25">
      <c r="A90" s="49" t="s">
        <v>96</v>
      </c>
      <c r="B90" s="49"/>
      <c r="C90" s="57" t="str">
        <f t="shared" si="3"/>
        <v>$46,728</v>
      </c>
      <c r="D90" s="96">
        <f t="shared" si="4"/>
        <v>1.1262262914108145E-2</v>
      </c>
      <c r="E90" s="97">
        <f t="shared" si="5"/>
        <v>1.1262262914108145E-2</v>
      </c>
      <c r="F90" s="96">
        <f t="shared" si="6"/>
        <v>0.11068878291992923</v>
      </c>
      <c r="G90" s="97">
        <f t="shared" si="7"/>
        <v>0.11068878291992923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1735</v>
      </c>
      <c r="W90" s="112">
        <v>1730</v>
      </c>
      <c r="X90" s="112">
        <v>1780</v>
      </c>
      <c r="Y90" s="112">
        <v>1824</v>
      </c>
      <c r="Z90" s="112">
        <v>1888</v>
      </c>
    </row>
    <row r="91" spans="1:30" ht="15" customHeight="1" x14ac:dyDescent="0.25">
      <c r="A91" s="49" t="s">
        <v>7</v>
      </c>
      <c r="B91" s="49"/>
      <c r="C91" s="57" t="str">
        <f t="shared" si="3"/>
        <v>$1,511.5 mil</v>
      </c>
      <c r="D91" s="96">
        <f t="shared" si="4"/>
        <v>6.7703787687075412E-2</v>
      </c>
      <c r="E91" s="97">
        <f t="shared" si="5"/>
        <v>6.7703787687075412E-2</v>
      </c>
      <c r="F91" s="96">
        <f t="shared" si="6"/>
        <v>0.26965236746941801</v>
      </c>
      <c r="G91" s="97">
        <f t="shared" si="7"/>
        <v>0.26965236746941801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11801</v>
      </c>
      <c r="W91" s="112">
        <v>11888</v>
      </c>
      <c r="X91" s="112">
        <v>12157</v>
      </c>
      <c r="Y91" s="112">
        <v>12424</v>
      </c>
      <c r="Z91" s="112">
        <v>12775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841</v>
      </c>
      <c r="W93" s="112">
        <v>882</v>
      </c>
      <c r="X93" s="112">
        <v>898</v>
      </c>
      <c r="Y93" s="112">
        <v>913</v>
      </c>
      <c r="Z93" s="112">
        <v>963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2080</v>
      </c>
      <c r="W94" s="112">
        <v>2152</v>
      </c>
      <c r="X94" s="112">
        <v>2260</v>
      </c>
      <c r="Y94" s="112">
        <v>2365</v>
      </c>
      <c r="Z94" s="112">
        <v>2458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380</v>
      </c>
      <c r="W95" s="112">
        <v>371</v>
      </c>
      <c r="X95" s="112">
        <v>381</v>
      </c>
      <c r="Y95" s="112">
        <v>399</v>
      </c>
      <c r="Z95" s="112">
        <v>426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1825</v>
      </c>
      <c r="W96" s="112">
        <v>1957</v>
      </c>
      <c r="X96" s="112">
        <v>2033</v>
      </c>
      <c r="Y96" s="112">
        <v>2223</v>
      </c>
      <c r="Z96" s="112">
        <v>2340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1990</v>
      </c>
      <c r="W97" s="112">
        <v>2006</v>
      </c>
      <c r="X97" s="112">
        <v>2017</v>
      </c>
      <c r="Y97" s="112">
        <v>2046</v>
      </c>
      <c r="Z97" s="112">
        <v>2080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1338</v>
      </c>
      <c r="W98" s="112">
        <v>1357</v>
      </c>
      <c r="X98" s="112">
        <v>1370</v>
      </c>
      <c r="Y98" s="112">
        <v>1371</v>
      </c>
      <c r="Z98" s="112">
        <v>1434</v>
      </c>
    </row>
    <row r="99" spans="1:32" ht="15" customHeight="1" x14ac:dyDescent="0.25">
      <c r="S99" s="115" t="s">
        <v>197</v>
      </c>
      <c r="T99" s="115"/>
      <c r="U99" s="112"/>
      <c r="V99" s="112">
        <v>114</v>
      </c>
      <c r="W99" s="112">
        <v>109</v>
      </c>
      <c r="X99" s="112">
        <v>125</v>
      </c>
      <c r="Y99" s="112">
        <v>122</v>
      </c>
      <c r="Z99" s="112">
        <v>144</v>
      </c>
    </row>
    <row r="100" spans="1:32" ht="15" customHeight="1" x14ac:dyDescent="0.25">
      <c r="S100" s="115" t="s">
        <v>58</v>
      </c>
      <c r="T100" s="115"/>
      <c r="U100" s="112"/>
      <c r="V100" s="112">
        <v>824</v>
      </c>
      <c r="W100" s="112">
        <v>857</v>
      </c>
      <c r="X100" s="112">
        <v>884</v>
      </c>
      <c r="Y100" s="112">
        <v>920</v>
      </c>
      <c r="Z100" s="112">
        <v>967</v>
      </c>
    </row>
    <row r="101" spans="1:32" x14ac:dyDescent="0.25">
      <c r="A101" s="18"/>
      <c r="S101" s="118" t="s">
        <v>53</v>
      </c>
      <c r="T101" s="118"/>
      <c r="U101" s="112"/>
      <c r="V101" s="112">
        <v>10854</v>
      </c>
      <c r="W101" s="112">
        <v>11086</v>
      </c>
      <c r="X101" s="112">
        <v>11337</v>
      </c>
      <c r="Y101" s="112">
        <v>11791</v>
      </c>
      <c r="Z101" s="112">
        <v>12323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23964</v>
      </c>
      <c r="W104" s="112">
        <v>24328</v>
      </c>
      <c r="X104" s="112">
        <v>25950</v>
      </c>
      <c r="Y104" s="112">
        <v>26551</v>
      </c>
      <c r="Z104" s="112">
        <v>28942</v>
      </c>
      <c r="AB104" s="109" t="str">
        <f>TEXT(Z104,"###,###")</f>
        <v>28,942</v>
      </c>
      <c r="AD104" s="130">
        <f>Z104/($Z$4)*100</f>
        <v>76.035098781000414</v>
      </c>
      <c r="AF104" s="109"/>
    </row>
    <row r="105" spans="1:32" x14ac:dyDescent="0.25">
      <c r="S105" s="115" t="s">
        <v>17</v>
      </c>
      <c r="T105" s="115"/>
      <c r="U105" s="112"/>
      <c r="V105" s="112">
        <v>6210</v>
      </c>
      <c r="W105" s="112">
        <v>6523</v>
      </c>
      <c r="X105" s="112">
        <v>6168</v>
      </c>
      <c r="Y105" s="112">
        <v>6632</v>
      </c>
      <c r="Z105" s="112">
        <v>7143</v>
      </c>
      <c r="AB105" s="109" t="str">
        <f>TEXT(Z105,"###,###")</f>
        <v>7,143</v>
      </c>
      <c r="AD105" s="130">
        <f>Z105/($Z$4)*100</f>
        <v>18.765762925598992</v>
      </c>
      <c r="AF105" s="109"/>
    </row>
    <row r="106" spans="1:32" x14ac:dyDescent="0.25">
      <c r="S106" s="118" t="s">
        <v>53</v>
      </c>
      <c r="T106" s="118"/>
      <c r="U106" s="120"/>
      <c r="V106" s="120">
        <v>30174</v>
      </c>
      <c r="W106" s="120">
        <v>30851</v>
      </c>
      <c r="X106" s="120">
        <v>32118</v>
      </c>
      <c r="Y106" s="120">
        <v>33183</v>
      </c>
      <c r="Z106" s="120">
        <v>36085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4831</v>
      </c>
      <c r="W108" s="112">
        <v>4236</v>
      </c>
      <c r="X108" s="112">
        <v>4335</v>
      </c>
      <c r="Y108" s="112">
        <v>4282</v>
      </c>
      <c r="Z108" s="112">
        <v>4632</v>
      </c>
      <c r="AB108" s="109" t="str">
        <f>TEXT(Z108,"###,###")</f>
        <v>4,632</v>
      </c>
      <c r="AD108" s="130">
        <f>Z108/($Z$4)*100</f>
        <v>12.168978562421186</v>
      </c>
      <c r="AF108" s="109"/>
    </row>
    <row r="109" spans="1:32" x14ac:dyDescent="0.25">
      <c r="S109" s="115" t="s">
        <v>20</v>
      </c>
      <c r="T109" s="115"/>
      <c r="U109" s="112"/>
      <c r="V109" s="112">
        <v>4678</v>
      </c>
      <c r="W109" s="112">
        <v>4808</v>
      </c>
      <c r="X109" s="112">
        <v>4867</v>
      </c>
      <c r="Y109" s="112">
        <v>5609</v>
      </c>
      <c r="Z109" s="112">
        <v>5860</v>
      </c>
      <c r="AB109" s="109" t="str">
        <f>TEXT(Z109,"###,###")</f>
        <v>5,860</v>
      </c>
      <c r="AD109" s="130">
        <f>Z109/($Z$4)*100</f>
        <v>15.39512400168138</v>
      </c>
      <c r="AF109" s="109"/>
    </row>
    <row r="110" spans="1:32" x14ac:dyDescent="0.25">
      <c r="S110" s="115" t="s">
        <v>21</v>
      </c>
      <c r="T110" s="115"/>
      <c r="U110" s="112"/>
      <c r="V110" s="112">
        <v>6737</v>
      </c>
      <c r="W110" s="112">
        <v>6984</v>
      </c>
      <c r="X110" s="112">
        <v>6979</v>
      </c>
      <c r="Y110" s="112">
        <v>7428</v>
      </c>
      <c r="Z110" s="112">
        <v>8059</v>
      </c>
      <c r="AB110" s="109" t="str">
        <f>TEXT(Z110,"###,###")</f>
        <v>8,059</v>
      </c>
      <c r="AD110" s="130">
        <f>Z110/($Z$4)*100</f>
        <v>21.172236233711644</v>
      </c>
      <c r="AF110" s="109"/>
    </row>
    <row r="111" spans="1:32" x14ac:dyDescent="0.25">
      <c r="S111" s="115" t="s">
        <v>22</v>
      </c>
      <c r="T111" s="115"/>
      <c r="U111" s="112"/>
      <c r="V111" s="112">
        <v>13859</v>
      </c>
      <c r="W111" s="112">
        <v>14728</v>
      </c>
      <c r="X111" s="112">
        <v>14452</v>
      </c>
      <c r="Y111" s="112">
        <v>15864</v>
      </c>
      <c r="Z111" s="112">
        <v>17532</v>
      </c>
      <c r="AB111" s="109" t="str">
        <f>TEXT(Z111,"###,###")</f>
        <v>17,532</v>
      </c>
      <c r="AD111" s="130">
        <f>Z111/($Z$4)*100</f>
        <v>46.05926860025221</v>
      </c>
      <c r="AF111" s="109"/>
    </row>
    <row r="112" spans="1:32" x14ac:dyDescent="0.25">
      <c r="S112" s="118" t="s">
        <v>53</v>
      </c>
      <c r="T112" s="118"/>
      <c r="U112" s="112"/>
      <c r="V112" s="112">
        <v>32188</v>
      </c>
      <c r="W112" s="112">
        <v>32732</v>
      </c>
      <c r="X112" s="112">
        <v>32781</v>
      </c>
      <c r="Y112" s="112">
        <v>35243</v>
      </c>
      <c r="Z112" s="112">
        <v>38065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40.53</v>
      </c>
      <c r="W118" s="131">
        <v>40.630000000000003</v>
      </c>
      <c r="X118" s="131">
        <v>40.770000000000003</v>
      </c>
      <c r="Y118" s="131">
        <v>40.6</v>
      </c>
      <c r="Z118" s="131">
        <v>40.5</v>
      </c>
      <c r="AB118" s="109" t="str">
        <f>TEXT(Z118,"##.0")</f>
        <v>40.5</v>
      </c>
    </row>
    <row r="120" spans="19:32" x14ac:dyDescent="0.25">
      <c r="S120" s="101" t="s">
        <v>98</v>
      </c>
      <c r="T120" s="112"/>
      <c r="U120" s="112"/>
      <c r="V120" s="112">
        <v>19943</v>
      </c>
      <c r="W120" s="112">
        <v>20303</v>
      </c>
      <c r="X120" s="112">
        <v>20733</v>
      </c>
      <c r="Y120" s="112">
        <v>21214</v>
      </c>
      <c r="Z120" s="112">
        <v>22071</v>
      </c>
      <c r="AB120" s="109" t="str">
        <f>TEXT(Z120,"###,###")</f>
        <v>22,071</v>
      </c>
    </row>
    <row r="121" spans="19:32" x14ac:dyDescent="0.25">
      <c r="S121" s="101" t="s">
        <v>99</v>
      </c>
      <c r="T121" s="112"/>
      <c r="U121" s="112"/>
      <c r="V121" s="112">
        <v>1372</v>
      </c>
      <c r="W121" s="112">
        <v>1352</v>
      </c>
      <c r="X121" s="112">
        <v>1315</v>
      </c>
      <c r="Y121" s="112">
        <v>1388</v>
      </c>
      <c r="Z121" s="112">
        <v>1353</v>
      </c>
      <c r="AB121" s="109" t="str">
        <f>TEXT(Z121,"###,###")</f>
        <v>1,353</v>
      </c>
    </row>
    <row r="122" spans="19:32" x14ac:dyDescent="0.25">
      <c r="S122" s="101" t="s">
        <v>100</v>
      </c>
      <c r="T122" s="112"/>
      <c r="U122" s="112"/>
      <c r="V122" s="112">
        <v>1339</v>
      </c>
      <c r="W122" s="112">
        <v>1325</v>
      </c>
      <c r="X122" s="112">
        <v>1447</v>
      </c>
      <c r="Y122" s="112">
        <v>1637</v>
      </c>
      <c r="Z122" s="112">
        <v>1701</v>
      </c>
      <c r="AB122" s="109" t="str">
        <f>TEXT(Z122,"###,###")</f>
        <v>1,701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21282</v>
      </c>
      <c r="W124" s="112">
        <v>21628</v>
      </c>
      <c r="X124" s="112">
        <v>22180</v>
      </c>
      <c r="Y124" s="112">
        <v>22851</v>
      </c>
      <c r="Z124" s="112">
        <v>23772</v>
      </c>
      <c r="AB124" s="109" t="str">
        <f>TEXT(Z124,"###,###")</f>
        <v>23,772</v>
      </c>
      <c r="AD124" s="127">
        <f>Z124/$Z$7*100</f>
        <v>94.60362941738299</v>
      </c>
    </row>
    <row r="125" spans="19:32" x14ac:dyDescent="0.25">
      <c r="S125" s="101" t="s">
        <v>102</v>
      </c>
      <c r="T125" s="112"/>
      <c r="U125" s="112"/>
      <c r="V125" s="112">
        <v>2711</v>
      </c>
      <c r="W125" s="112">
        <v>2677</v>
      </c>
      <c r="X125" s="112">
        <v>2762</v>
      </c>
      <c r="Y125" s="112">
        <v>3025</v>
      </c>
      <c r="Z125" s="112">
        <v>3054</v>
      </c>
      <c r="AB125" s="109" t="str">
        <f>TEXT(Z125,"###,###")</f>
        <v>3,054</v>
      </c>
      <c r="AD125" s="127">
        <f>Z125/$Z$7*100</f>
        <v>12.153772683858644</v>
      </c>
    </row>
    <row r="127" spans="19:32" x14ac:dyDescent="0.25">
      <c r="S127" s="101" t="s">
        <v>103</v>
      </c>
      <c r="T127" s="112"/>
      <c r="U127" s="112"/>
      <c r="V127" s="112">
        <v>11800</v>
      </c>
      <c r="W127" s="112">
        <v>11883</v>
      </c>
      <c r="X127" s="112">
        <v>12160</v>
      </c>
      <c r="Y127" s="112">
        <v>12424</v>
      </c>
      <c r="Z127" s="112">
        <v>12774</v>
      </c>
      <c r="AB127" s="109" t="str">
        <f>TEXT(Z127,"###,###")</f>
        <v>12,774</v>
      </c>
      <c r="AD127" s="127">
        <f>Z127/$Z$7*100</f>
        <v>50.835721107927412</v>
      </c>
    </row>
    <row r="128" spans="19:32" x14ac:dyDescent="0.25">
      <c r="S128" s="101" t="s">
        <v>104</v>
      </c>
      <c r="T128" s="112"/>
      <c r="U128" s="112"/>
      <c r="V128" s="112">
        <v>10848</v>
      </c>
      <c r="W128" s="112">
        <v>11091</v>
      </c>
      <c r="X128" s="112">
        <v>11335</v>
      </c>
      <c r="Y128" s="112">
        <v>11790</v>
      </c>
      <c r="Z128" s="112">
        <v>12321</v>
      </c>
      <c r="AB128" s="109" t="str">
        <f>TEXT(Z128,"###,###")</f>
        <v>12,321</v>
      </c>
      <c r="AD128" s="127">
        <f>Z128/$Z$7*100</f>
        <v>49.032951289398277</v>
      </c>
    </row>
    <row r="130" spans="19:20" x14ac:dyDescent="0.25">
      <c r="S130" s="101" t="s">
        <v>280</v>
      </c>
      <c r="T130" s="127">
        <v>87.834288443170962</v>
      </c>
    </row>
    <row r="131" spans="19:20" x14ac:dyDescent="0.25">
      <c r="S131" s="101" t="s">
        <v>281</v>
      </c>
      <c r="T131" s="127">
        <v>5.3844317096466092</v>
      </c>
    </row>
    <row r="132" spans="19:20" x14ac:dyDescent="0.25">
      <c r="S132" s="101" t="s">
        <v>282</v>
      </c>
      <c r="T132" s="127">
        <v>6.7693409742120352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855649A-6063-4288-BD80-CFD72F03B8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CC97B56-0B3D-42DB-8919-D7017C95C9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5387593-B32C-45FE-86A9-02EFF8878C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DA6E1D8-5A62-49B3-88CD-D94BEC3056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25B97-910E-451B-BB63-512A21D8314F}">
  <sheetPr codeName="Sheet14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186</v>
      </c>
      <c r="T1" s="99"/>
      <c r="U1" s="99"/>
      <c r="V1" s="99"/>
      <c r="W1" s="99"/>
      <c r="X1" s="99"/>
      <c r="Y1" s="100" t="s">
        <v>271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186</v>
      </c>
      <c r="Y3" s="105" t="s">
        <v>271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8.76 Wyndham,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195342</v>
      </c>
      <c r="W4" s="108">
        <v>212271</v>
      </c>
      <c r="X4" s="108">
        <v>221882</v>
      </c>
      <c r="Y4" s="108">
        <v>237624</v>
      </c>
      <c r="Z4" s="108">
        <v>283216</v>
      </c>
      <c r="AB4" s="109" t="str">
        <f>TEXT(Z4,"###,###")</f>
        <v>283,216</v>
      </c>
      <c r="AD4" s="110">
        <f>Z4/Y4-1</f>
        <v>0.19186614146719183</v>
      </c>
      <c r="AF4" s="110">
        <f>Z4/V4-1</f>
        <v>0.4498469351189196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108536</v>
      </c>
      <c r="W5" s="108">
        <v>116929</v>
      </c>
      <c r="X5" s="108">
        <v>122753</v>
      </c>
      <c r="Y5" s="108">
        <v>130181</v>
      </c>
      <c r="Z5" s="108">
        <v>150277</v>
      </c>
      <c r="AB5" s="109" t="str">
        <f>TEXT(Z5,"###,###")</f>
        <v>150,277</v>
      </c>
      <c r="AD5" s="110">
        <f t="shared" ref="AD5:AD9" si="0">Z5/Y5-1</f>
        <v>0.15436968528433481</v>
      </c>
      <c r="AF5" s="110">
        <f t="shared" ref="AF5:AF9" si="1">Z5/V5-1</f>
        <v>0.38458207415051238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86810</v>
      </c>
      <c r="W6" s="108">
        <v>95340</v>
      </c>
      <c r="X6" s="108">
        <v>99128</v>
      </c>
      <c r="Y6" s="108">
        <v>107314</v>
      </c>
      <c r="Z6" s="108">
        <v>132781</v>
      </c>
      <c r="AB6" s="109" t="str">
        <f>TEXT(Z6,"###,###")</f>
        <v>132,781</v>
      </c>
      <c r="AD6" s="110">
        <f t="shared" si="0"/>
        <v>0.23731293214305693</v>
      </c>
      <c r="AF6" s="110">
        <f t="shared" si="1"/>
        <v>0.52955880658910259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135908</v>
      </c>
      <c r="W7" s="108">
        <v>146601</v>
      </c>
      <c r="X7" s="108">
        <v>156053</v>
      </c>
      <c r="Y7" s="108">
        <v>161328</v>
      </c>
      <c r="Z7" s="108">
        <v>174289</v>
      </c>
      <c r="AB7" s="109" t="str">
        <f>TEXT(Z7,"###,###")</f>
        <v>174,289</v>
      </c>
      <c r="AD7" s="110">
        <f t="shared" si="0"/>
        <v>8.0339432708519398E-2</v>
      </c>
      <c r="AF7" s="110">
        <f t="shared" si="1"/>
        <v>0.28240427347911812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283,216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174,289</v>
      </c>
      <c r="P8" s="67"/>
      <c r="S8" s="107" t="s">
        <v>83</v>
      </c>
      <c r="T8" s="108"/>
      <c r="U8" s="108"/>
      <c r="V8" s="108">
        <v>47085</v>
      </c>
      <c r="W8" s="108">
        <v>47372</v>
      </c>
      <c r="X8" s="108">
        <v>46875.74</v>
      </c>
      <c r="Y8" s="108">
        <v>48183.38</v>
      </c>
      <c r="Z8" s="108">
        <v>47656.83</v>
      </c>
      <c r="AB8" s="109" t="str">
        <f>TEXT(Z8,"$###,###")</f>
        <v>$47,657</v>
      </c>
      <c r="AD8" s="110">
        <f t="shared" si="0"/>
        <v>-1.092804199290287E-2</v>
      </c>
      <c r="AF8" s="110">
        <f t="shared" si="1"/>
        <v>1.2144632048423087E-2</v>
      </c>
    </row>
    <row r="9" spans="1:32" x14ac:dyDescent="0.25">
      <c r="A9" s="30" t="s">
        <v>14</v>
      </c>
      <c r="B9" s="71"/>
      <c r="C9" s="72"/>
      <c r="D9" s="73">
        <f>AD104</f>
        <v>84.718024405400826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53.464647797623485</v>
      </c>
      <c r="P9" s="74" t="s">
        <v>84</v>
      </c>
      <c r="S9" s="107" t="s">
        <v>7</v>
      </c>
      <c r="T9" s="108"/>
      <c r="U9" s="108"/>
      <c r="V9" s="108">
        <v>7779659512</v>
      </c>
      <c r="W9" s="108">
        <v>8605385785</v>
      </c>
      <c r="X9" s="108">
        <v>9388904965</v>
      </c>
      <c r="Y9" s="108">
        <v>10101978510</v>
      </c>
      <c r="Z9" s="108">
        <v>11472863423</v>
      </c>
      <c r="AB9" s="109" t="str">
        <f>TEXT(Z9/1000000,"$#,###.0")&amp;" mil"</f>
        <v>$11,472.9 mil</v>
      </c>
      <c r="AD9" s="110">
        <f t="shared" si="0"/>
        <v>0.13570459604947227</v>
      </c>
      <c r="AF9" s="110">
        <f t="shared" si="1"/>
        <v>0.47472564902143755</v>
      </c>
    </row>
    <row r="10" spans="1:32" x14ac:dyDescent="0.25">
      <c r="A10" s="30" t="s">
        <v>17</v>
      </c>
      <c r="B10" s="71"/>
      <c r="C10" s="72"/>
      <c r="D10" s="73">
        <f>AD105</f>
        <v>9.529828823230325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46.459042165598518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84.167675527428571</v>
      </c>
      <c r="P11" s="74" t="s">
        <v>84</v>
      </c>
      <c r="S11" s="107" t="s">
        <v>29</v>
      </c>
      <c r="T11" s="112"/>
      <c r="U11" s="112"/>
      <c r="V11" s="112">
        <v>176112</v>
      </c>
      <c r="W11" s="112">
        <v>190548</v>
      </c>
      <c r="X11" s="112">
        <v>198475</v>
      </c>
      <c r="Y11" s="112">
        <v>212147</v>
      </c>
      <c r="Z11" s="112">
        <v>255622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6.041115618312114</v>
      </c>
      <c r="P12" s="74" t="s">
        <v>84</v>
      </c>
      <c r="S12" s="107" t="s">
        <v>30</v>
      </c>
      <c r="T12" s="112"/>
      <c r="U12" s="112"/>
      <c r="V12" s="112">
        <v>19232</v>
      </c>
      <c r="W12" s="112">
        <v>21717</v>
      </c>
      <c r="X12" s="112">
        <v>23410</v>
      </c>
      <c r="Y12" s="112">
        <v>25477</v>
      </c>
      <c r="Z12" s="112">
        <v>27594</v>
      </c>
    </row>
    <row r="13" spans="1:32" ht="15" customHeight="1" x14ac:dyDescent="0.25">
      <c r="A13" s="30" t="s">
        <v>19</v>
      </c>
      <c r="B13" s="72"/>
      <c r="C13" s="72"/>
      <c r="D13" s="73">
        <f>AD108</f>
        <v>13.528543585108185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9.7940776526344173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10.758926049375741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37.9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21.207135190102257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22.635187469520066</v>
      </c>
      <c r="P15" s="74" t="s">
        <v>84</v>
      </c>
      <c r="S15" s="115" t="s">
        <v>60</v>
      </c>
      <c r="T15" s="115"/>
      <c r="U15" s="116"/>
      <c r="V15" s="116">
        <v>1199</v>
      </c>
      <c r="W15" s="116">
        <v>1074</v>
      </c>
      <c r="X15" s="116">
        <v>1253</v>
      </c>
      <c r="Y15" s="112">
        <v>1445</v>
      </c>
      <c r="Z15" s="112">
        <v>1428</v>
      </c>
      <c r="AB15" s="117">
        <f t="shared" ref="AB15:AB34" si="2">IF(Z15="np",0,Z15/$Z$34)</f>
        <v>5.0420880176261229E-3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48.75360149144116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77.364812530479938</v>
      </c>
      <c r="P16" s="37" t="s">
        <v>84</v>
      </c>
      <c r="S16" s="115" t="s">
        <v>61</v>
      </c>
      <c r="T16" s="115"/>
      <c r="U16" s="116"/>
      <c r="V16" s="116">
        <v>228</v>
      </c>
      <c r="W16" s="116">
        <v>277</v>
      </c>
      <c r="X16" s="116">
        <v>308</v>
      </c>
      <c r="Y16" s="112">
        <v>258</v>
      </c>
      <c r="Z16" s="112">
        <v>256</v>
      </c>
      <c r="AB16" s="117">
        <f t="shared" si="2"/>
        <v>9.0390373425230214E-4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10863</v>
      </c>
      <c r="W17" s="116">
        <v>11345</v>
      </c>
      <c r="X17" s="116">
        <v>11193</v>
      </c>
      <c r="Y17" s="112">
        <v>11861</v>
      </c>
      <c r="Z17" s="112">
        <v>13228</v>
      </c>
      <c r="AB17" s="117">
        <f t="shared" si="2"/>
        <v>4.6706400768318175E-2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1573</v>
      </c>
      <c r="W18" s="116">
        <v>1791</v>
      </c>
      <c r="X18" s="116">
        <v>1951</v>
      </c>
      <c r="Y18" s="112">
        <v>2132</v>
      </c>
      <c r="Z18" s="112">
        <v>2314</v>
      </c>
      <c r="AB18" s="117">
        <f t="shared" si="2"/>
        <v>8.1704423478899495E-3</v>
      </c>
    </row>
    <row r="19" spans="1:28" x14ac:dyDescent="0.25">
      <c r="A19" s="63" t="str">
        <f>$S$1&amp;" ("&amp;$V$2&amp;" to "&amp;$Z$2&amp;")"</f>
        <v>Wyndham (2017-18 to 2021-22)</v>
      </c>
      <c r="B19" s="63"/>
      <c r="C19" s="63"/>
      <c r="D19" s="63"/>
      <c r="E19" s="63"/>
      <c r="F19" s="63"/>
      <c r="G19" s="63" t="str">
        <f>$S$1&amp;" ("&amp;$V$2&amp;" to "&amp;$Z$2&amp;")"</f>
        <v>Wyndham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11464</v>
      </c>
      <c r="W19" s="116">
        <v>12792</v>
      </c>
      <c r="X19" s="116">
        <v>13144</v>
      </c>
      <c r="Y19" s="112">
        <v>13843</v>
      </c>
      <c r="Z19" s="112">
        <v>15701</v>
      </c>
      <c r="AB19" s="117">
        <f t="shared" si="2"/>
        <v>5.5438252076153889E-2</v>
      </c>
    </row>
    <row r="20" spans="1:28" x14ac:dyDescent="0.25">
      <c r="S20" s="115" t="s">
        <v>65</v>
      </c>
      <c r="T20" s="115"/>
      <c r="U20" s="116"/>
      <c r="V20" s="116">
        <v>9086</v>
      </c>
      <c r="W20" s="116">
        <v>8882</v>
      </c>
      <c r="X20" s="116">
        <v>8690</v>
      </c>
      <c r="Y20" s="112">
        <v>8793</v>
      </c>
      <c r="Z20" s="112">
        <v>9920</v>
      </c>
      <c r="AB20" s="117">
        <f t="shared" si="2"/>
        <v>3.5026269702276708E-2</v>
      </c>
    </row>
    <row r="21" spans="1:28" x14ac:dyDescent="0.25">
      <c r="S21" s="115" t="s">
        <v>66</v>
      </c>
      <c r="T21" s="115"/>
      <c r="U21" s="116"/>
      <c r="V21" s="116">
        <v>18255</v>
      </c>
      <c r="W21" s="116">
        <v>19361</v>
      </c>
      <c r="X21" s="116">
        <v>20367</v>
      </c>
      <c r="Y21" s="112">
        <v>21961</v>
      </c>
      <c r="Z21" s="112">
        <v>26276</v>
      </c>
      <c r="AB21" s="117">
        <f t="shared" si="2"/>
        <v>9.2777244223490193E-2</v>
      </c>
    </row>
    <row r="22" spans="1:28" x14ac:dyDescent="0.25">
      <c r="S22" s="115" t="s">
        <v>67</v>
      </c>
      <c r="T22" s="115"/>
      <c r="U22" s="116"/>
      <c r="V22" s="116">
        <v>11841</v>
      </c>
      <c r="W22" s="116">
        <v>13341</v>
      </c>
      <c r="X22" s="116">
        <v>15095</v>
      </c>
      <c r="Y22" s="112">
        <v>16093</v>
      </c>
      <c r="Z22" s="112">
        <v>20097</v>
      </c>
      <c r="AB22" s="117">
        <f t="shared" si="2"/>
        <v>7.0959974012767643E-2</v>
      </c>
    </row>
    <row r="23" spans="1:28" x14ac:dyDescent="0.25">
      <c r="S23" s="115" t="s">
        <v>68</v>
      </c>
      <c r="T23" s="115"/>
      <c r="U23" s="116"/>
      <c r="V23" s="116">
        <v>14983</v>
      </c>
      <c r="W23" s="116">
        <v>16724</v>
      </c>
      <c r="X23" s="116">
        <v>17699</v>
      </c>
      <c r="Y23" s="112">
        <v>19313</v>
      </c>
      <c r="Z23" s="112">
        <v>22626</v>
      </c>
      <c r="AB23" s="117">
        <f t="shared" si="2"/>
        <v>7.9889554262471046E-2</v>
      </c>
    </row>
    <row r="24" spans="1:28" x14ac:dyDescent="0.25">
      <c r="S24" s="115" t="s">
        <v>69</v>
      </c>
      <c r="T24" s="115"/>
      <c r="U24" s="116"/>
      <c r="V24" s="116">
        <v>3128</v>
      </c>
      <c r="W24" s="116">
        <v>3458</v>
      </c>
      <c r="X24" s="116">
        <v>3633</v>
      </c>
      <c r="Y24" s="112">
        <v>3663</v>
      </c>
      <c r="Z24" s="112">
        <v>4428</v>
      </c>
      <c r="AB24" s="117">
        <f t="shared" si="2"/>
        <v>1.5634709903395289E-2</v>
      </c>
    </row>
    <row r="25" spans="1:28" x14ac:dyDescent="0.25">
      <c r="S25" s="115" t="s">
        <v>70</v>
      </c>
      <c r="T25" s="115"/>
      <c r="U25" s="116"/>
      <c r="V25" s="116">
        <v>8536</v>
      </c>
      <c r="W25" s="116">
        <v>9701</v>
      </c>
      <c r="X25" s="116">
        <v>10732</v>
      </c>
      <c r="Y25" s="112">
        <v>11750</v>
      </c>
      <c r="Z25" s="112">
        <v>14252</v>
      </c>
      <c r="AB25" s="117">
        <f t="shared" si="2"/>
        <v>5.0322015705327384E-2</v>
      </c>
    </row>
    <row r="26" spans="1:28" x14ac:dyDescent="0.25">
      <c r="S26" s="115" t="s">
        <v>71</v>
      </c>
      <c r="T26" s="115"/>
      <c r="U26" s="116"/>
      <c r="V26" s="116">
        <v>3623</v>
      </c>
      <c r="W26" s="116">
        <v>3842</v>
      </c>
      <c r="X26" s="116">
        <v>3909</v>
      </c>
      <c r="Y26" s="112">
        <v>3946</v>
      </c>
      <c r="Z26" s="112">
        <v>4778</v>
      </c>
      <c r="AB26" s="117">
        <f t="shared" si="2"/>
        <v>1.6870515790068357E-2</v>
      </c>
    </row>
    <row r="27" spans="1:28" x14ac:dyDescent="0.25">
      <c r="S27" s="115" t="s">
        <v>72</v>
      </c>
      <c r="T27" s="115"/>
      <c r="U27" s="116"/>
      <c r="V27" s="116">
        <v>15396</v>
      </c>
      <c r="W27" s="116">
        <v>17340</v>
      </c>
      <c r="X27" s="116">
        <v>17960</v>
      </c>
      <c r="Y27" s="112">
        <v>19644</v>
      </c>
      <c r="Z27" s="112">
        <v>23582</v>
      </c>
      <c r="AB27" s="117">
        <f t="shared" si="2"/>
        <v>8.3265069770069491E-2</v>
      </c>
    </row>
    <row r="28" spans="1:28" x14ac:dyDescent="0.25">
      <c r="S28" s="115" t="s">
        <v>73</v>
      </c>
      <c r="T28" s="115"/>
      <c r="U28" s="116"/>
      <c r="V28" s="116">
        <v>29251</v>
      </c>
      <c r="W28" s="116">
        <v>32949</v>
      </c>
      <c r="X28" s="116">
        <v>34202</v>
      </c>
      <c r="Y28" s="112">
        <v>36993</v>
      </c>
      <c r="Z28" s="112">
        <v>47858</v>
      </c>
      <c r="AB28" s="117">
        <f t="shared" si="2"/>
        <v>0.16898056606971357</v>
      </c>
    </row>
    <row r="29" spans="1:28" x14ac:dyDescent="0.25">
      <c r="S29" s="115" t="s">
        <v>74</v>
      </c>
      <c r="T29" s="115"/>
      <c r="U29" s="116"/>
      <c r="V29" s="116">
        <v>8404</v>
      </c>
      <c r="W29" s="116">
        <v>12405</v>
      </c>
      <c r="X29" s="116">
        <v>9958</v>
      </c>
      <c r="Y29" s="112">
        <v>11057</v>
      </c>
      <c r="Z29" s="112">
        <v>12804</v>
      </c>
      <c r="AB29" s="117">
        <f t="shared" si="2"/>
        <v>4.5209310208462798E-2</v>
      </c>
    </row>
    <row r="30" spans="1:28" x14ac:dyDescent="0.25">
      <c r="S30" s="115" t="s">
        <v>75</v>
      </c>
      <c r="T30" s="115"/>
      <c r="U30" s="116"/>
      <c r="V30" s="116">
        <v>10121</v>
      </c>
      <c r="W30" s="116">
        <v>8391</v>
      </c>
      <c r="X30" s="116">
        <v>11291</v>
      </c>
      <c r="Y30" s="112">
        <v>11403</v>
      </c>
      <c r="Z30" s="112">
        <v>13137</v>
      </c>
      <c r="AB30" s="117">
        <f t="shared" si="2"/>
        <v>4.6385091237783178E-2</v>
      </c>
    </row>
    <row r="31" spans="1:28" x14ac:dyDescent="0.25">
      <c r="S31" s="115" t="s">
        <v>76</v>
      </c>
      <c r="T31" s="115"/>
      <c r="U31" s="116"/>
      <c r="V31" s="116">
        <v>19249</v>
      </c>
      <c r="W31" s="116">
        <v>21341</v>
      </c>
      <c r="X31" s="116">
        <v>23169</v>
      </c>
      <c r="Y31" s="112">
        <v>26922</v>
      </c>
      <c r="Z31" s="112">
        <v>33414</v>
      </c>
      <c r="AB31" s="117">
        <f t="shared" si="2"/>
        <v>0.11798062256369697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3534</v>
      </c>
      <c r="W32" s="116">
        <v>3847</v>
      </c>
      <c r="X32" s="116">
        <v>3936</v>
      </c>
      <c r="Y32" s="112">
        <v>3923</v>
      </c>
      <c r="Z32" s="112">
        <v>4363</v>
      </c>
      <c r="AB32" s="117">
        <f t="shared" si="2"/>
        <v>1.540520309587029E-2</v>
      </c>
    </row>
    <row r="33" spans="19:32" x14ac:dyDescent="0.25">
      <c r="S33" s="115" t="s">
        <v>78</v>
      </c>
      <c r="T33" s="115"/>
      <c r="U33" s="116"/>
      <c r="V33" s="116">
        <v>5488</v>
      </c>
      <c r="W33" s="116">
        <v>6145</v>
      </c>
      <c r="X33" s="116">
        <v>6914</v>
      </c>
      <c r="Y33" s="112">
        <v>7442</v>
      </c>
      <c r="Z33" s="112">
        <v>7926</v>
      </c>
      <c r="AB33" s="117">
        <f t="shared" si="2"/>
        <v>2.7985707022202135E-2</v>
      </c>
    </row>
    <row r="34" spans="19:32" x14ac:dyDescent="0.25">
      <c r="S34" s="118" t="s">
        <v>53</v>
      </c>
      <c r="T34" s="118"/>
      <c r="U34" s="119"/>
      <c r="V34" s="119">
        <v>195344</v>
      </c>
      <c r="W34" s="119">
        <v>212272</v>
      </c>
      <c r="X34" s="119">
        <v>221886</v>
      </c>
      <c r="Y34" s="120">
        <v>237624</v>
      </c>
      <c r="Z34" s="120">
        <v>283216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114758</v>
      </c>
      <c r="W37" s="112">
        <v>121186</v>
      </c>
      <c r="X37" s="112">
        <v>128903</v>
      </c>
      <c r="Y37" s="112">
        <v>131963</v>
      </c>
      <c r="Z37" s="112">
        <v>134843</v>
      </c>
      <c r="AB37" s="132">
        <f>Z37/Z40*100</f>
        <v>77.364812530479938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21144</v>
      </c>
      <c r="W38" s="112">
        <v>25419</v>
      </c>
      <c r="X38" s="112">
        <v>27151</v>
      </c>
      <c r="Y38" s="112">
        <v>29365</v>
      </c>
      <c r="Z38" s="112">
        <v>39452</v>
      </c>
      <c r="AB38" s="132">
        <f>Z38/Z40*100</f>
        <v>22.635187469520066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135902</v>
      </c>
      <c r="W40" s="112">
        <v>146605</v>
      </c>
      <c r="X40" s="112">
        <v>156054</v>
      </c>
      <c r="Y40" s="112">
        <v>161328</v>
      </c>
      <c r="Z40" s="112">
        <v>174295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14</v>
      </c>
      <c r="X44" s="112">
        <v>17</v>
      </c>
      <c r="Y44" s="112">
        <v>16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1220</v>
      </c>
      <c r="W45" s="112">
        <v>1418</v>
      </c>
      <c r="X45" s="112">
        <v>1476</v>
      </c>
      <c r="Y45" s="112">
        <v>1621</v>
      </c>
      <c r="Z45" s="112">
        <v>2517</v>
      </c>
    </row>
    <row r="46" spans="19:32" x14ac:dyDescent="0.25">
      <c r="S46" s="115" t="s">
        <v>38</v>
      </c>
      <c r="T46" s="115"/>
      <c r="U46" s="112"/>
      <c r="V46" s="112">
        <v>5075</v>
      </c>
      <c r="W46" s="112">
        <v>5466</v>
      </c>
      <c r="X46" s="112">
        <v>5538</v>
      </c>
      <c r="Y46" s="112">
        <v>5854</v>
      </c>
      <c r="Z46" s="112">
        <v>7943</v>
      </c>
    </row>
    <row r="47" spans="19:32" x14ac:dyDescent="0.25">
      <c r="S47" s="115" t="s">
        <v>39</v>
      </c>
      <c r="T47" s="115"/>
      <c r="U47" s="112"/>
      <c r="V47" s="112">
        <v>10374</v>
      </c>
      <c r="W47" s="112">
        <v>11605</v>
      </c>
      <c r="X47" s="112">
        <v>12036</v>
      </c>
      <c r="Y47" s="112">
        <v>12482</v>
      </c>
      <c r="Z47" s="112">
        <v>14472</v>
      </c>
    </row>
    <row r="48" spans="19:32" x14ac:dyDescent="0.25">
      <c r="S48" s="115" t="s">
        <v>40</v>
      </c>
      <c r="T48" s="115"/>
      <c r="U48" s="112"/>
      <c r="V48" s="112">
        <v>14481</v>
      </c>
      <c r="W48" s="112">
        <v>16044</v>
      </c>
      <c r="X48" s="112">
        <v>17340</v>
      </c>
      <c r="Y48" s="112">
        <v>18721</v>
      </c>
      <c r="Z48" s="112">
        <v>21404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18450</v>
      </c>
      <c r="W49" s="112">
        <v>19207</v>
      </c>
      <c r="X49" s="112">
        <v>19669</v>
      </c>
      <c r="Y49" s="112">
        <v>19883</v>
      </c>
      <c r="Z49" s="112">
        <v>21680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Wyndham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18190</v>
      </c>
      <c r="W50" s="112">
        <v>20374</v>
      </c>
      <c r="X50" s="112">
        <v>21654</v>
      </c>
      <c r="Y50" s="112">
        <v>23258</v>
      </c>
      <c r="Z50" s="112">
        <v>26274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12496</v>
      </c>
      <c r="W51" s="112">
        <v>13622</v>
      </c>
      <c r="X51" s="112">
        <v>14752</v>
      </c>
      <c r="Y51" s="112">
        <v>16553</v>
      </c>
      <c r="Z51" s="112">
        <v>20039</v>
      </c>
    </row>
    <row r="52" spans="1:26" ht="15" customHeight="1" x14ac:dyDescent="0.25">
      <c r="S52" s="115" t="s">
        <v>44</v>
      </c>
      <c r="T52" s="115"/>
      <c r="U52" s="112"/>
      <c r="V52" s="112">
        <v>9490</v>
      </c>
      <c r="W52" s="112">
        <v>9847</v>
      </c>
      <c r="X52" s="112">
        <v>10227</v>
      </c>
      <c r="Y52" s="112">
        <v>10947</v>
      </c>
      <c r="Z52" s="112">
        <v>12626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7271</v>
      </c>
      <c r="W53" s="112">
        <v>7407</v>
      </c>
      <c r="X53" s="112">
        <v>7581</v>
      </c>
      <c r="Y53" s="112">
        <v>8090</v>
      </c>
      <c r="Z53" s="112">
        <v>9091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5716</v>
      </c>
      <c r="W54" s="112">
        <v>5878</v>
      </c>
      <c r="X54" s="112">
        <v>6042</v>
      </c>
      <c r="Y54" s="112">
        <v>6131</v>
      </c>
      <c r="Z54" s="112">
        <v>6642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3558</v>
      </c>
      <c r="W55" s="112">
        <v>3654</v>
      </c>
      <c r="X55" s="112">
        <v>3911</v>
      </c>
      <c r="Y55" s="112">
        <v>4021</v>
      </c>
      <c r="Z55" s="112">
        <v>4643</v>
      </c>
    </row>
    <row r="56" spans="1:26" ht="15" customHeight="1" x14ac:dyDescent="0.25">
      <c r="S56" s="115" t="s">
        <v>48</v>
      </c>
      <c r="T56" s="115"/>
      <c r="U56" s="112"/>
      <c r="V56" s="112">
        <v>1453</v>
      </c>
      <c r="W56" s="112">
        <v>1601</v>
      </c>
      <c r="X56" s="112">
        <v>1687</v>
      </c>
      <c r="Y56" s="112">
        <v>1762</v>
      </c>
      <c r="Z56" s="112">
        <v>2010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538</v>
      </c>
      <c r="W57" s="112">
        <v>573</v>
      </c>
      <c r="X57" s="112">
        <v>582</v>
      </c>
      <c r="Y57" s="112">
        <v>571</v>
      </c>
      <c r="Z57" s="112">
        <v>629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132</v>
      </c>
      <c r="W58" s="112">
        <v>156</v>
      </c>
      <c r="X58" s="112">
        <v>176</v>
      </c>
      <c r="Y58" s="112">
        <v>181</v>
      </c>
      <c r="Z58" s="112">
        <v>202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44</v>
      </c>
      <c r="W59" s="112">
        <v>38</v>
      </c>
      <c r="X59" s="112">
        <v>44</v>
      </c>
      <c r="Y59" s="112">
        <v>47</v>
      </c>
      <c r="Z59" s="112">
        <v>52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42</v>
      </c>
      <c r="W60" s="112">
        <v>36</v>
      </c>
      <c r="X60" s="112">
        <v>33</v>
      </c>
      <c r="Y60" s="112">
        <v>43</v>
      </c>
      <c r="Z60" s="112">
        <v>25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108532</v>
      </c>
      <c r="W61" s="112">
        <v>116926</v>
      </c>
      <c r="X61" s="112">
        <v>122757</v>
      </c>
      <c r="Y61" s="112">
        <v>130181</v>
      </c>
      <c r="Z61" s="112">
        <v>150277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23</v>
      </c>
      <c r="W63" s="112">
        <v>27</v>
      </c>
      <c r="X63" s="112">
        <v>27</v>
      </c>
      <c r="Y63" s="112">
        <v>18</v>
      </c>
      <c r="Z63" s="112">
        <v>43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1502</v>
      </c>
      <c r="W64" s="112">
        <v>1587</v>
      </c>
      <c r="X64" s="112">
        <v>1750</v>
      </c>
      <c r="Y64" s="112">
        <v>1857</v>
      </c>
      <c r="Z64" s="112">
        <v>2779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Wyndham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4620</v>
      </c>
      <c r="W65" s="112">
        <v>5202</v>
      </c>
      <c r="X65" s="112">
        <v>5143</v>
      </c>
      <c r="Y65" s="112">
        <v>5701</v>
      </c>
      <c r="Z65" s="112">
        <v>7884</v>
      </c>
    </row>
    <row r="66" spans="1:26" x14ac:dyDescent="0.25">
      <c r="S66" s="115" t="s">
        <v>39</v>
      </c>
      <c r="T66" s="115"/>
      <c r="U66" s="112"/>
      <c r="V66" s="112">
        <v>8341</v>
      </c>
      <c r="W66" s="112">
        <v>9158</v>
      </c>
      <c r="X66" s="112">
        <v>9716</v>
      </c>
      <c r="Y66" s="112">
        <v>10792</v>
      </c>
      <c r="Z66" s="112">
        <v>13936</v>
      </c>
    </row>
    <row r="67" spans="1:26" x14ac:dyDescent="0.25">
      <c r="S67" s="115" t="s">
        <v>40</v>
      </c>
      <c r="T67" s="115"/>
      <c r="U67" s="112"/>
      <c r="V67" s="112">
        <v>12631</v>
      </c>
      <c r="W67" s="112">
        <v>13788</v>
      </c>
      <c r="X67" s="112">
        <v>14074</v>
      </c>
      <c r="Y67" s="112">
        <v>15284</v>
      </c>
      <c r="Z67" s="112">
        <v>18256</v>
      </c>
    </row>
    <row r="68" spans="1:26" x14ac:dyDescent="0.25">
      <c r="S68" s="115" t="s">
        <v>41</v>
      </c>
      <c r="T68" s="115"/>
      <c r="U68" s="112"/>
      <c r="V68" s="112">
        <v>15472</v>
      </c>
      <c r="W68" s="112">
        <v>17016</v>
      </c>
      <c r="X68" s="112">
        <v>17154</v>
      </c>
      <c r="Y68" s="112">
        <v>18088</v>
      </c>
      <c r="Z68" s="112">
        <v>21722</v>
      </c>
    </row>
    <row r="69" spans="1:26" x14ac:dyDescent="0.25">
      <c r="S69" s="115" t="s">
        <v>42</v>
      </c>
      <c r="T69" s="115"/>
      <c r="U69" s="112"/>
      <c r="V69" s="112">
        <v>12681</v>
      </c>
      <c r="W69" s="112">
        <v>14675</v>
      </c>
      <c r="X69" s="112">
        <v>16236</v>
      </c>
      <c r="Y69" s="112">
        <v>18142</v>
      </c>
      <c r="Z69" s="112">
        <v>22599</v>
      </c>
    </row>
    <row r="70" spans="1:26" x14ac:dyDescent="0.25">
      <c r="S70" s="115" t="s">
        <v>43</v>
      </c>
      <c r="T70" s="115"/>
      <c r="U70" s="112"/>
      <c r="V70" s="112">
        <v>8962</v>
      </c>
      <c r="W70" s="112">
        <v>9858</v>
      </c>
      <c r="X70" s="112">
        <v>10439</v>
      </c>
      <c r="Y70" s="112">
        <v>11760</v>
      </c>
      <c r="Z70" s="112">
        <v>15430</v>
      </c>
    </row>
    <row r="71" spans="1:26" x14ac:dyDescent="0.25">
      <c r="S71" s="115" t="s">
        <v>44</v>
      </c>
      <c r="T71" s="115"/>
      <c r="U71" s="112"/>
      <c r="V71" s="112">
        <v>7784</v>
      </c>
      <c r="W71" s="112">
        <v>8262</v>
      </c>
      <c r="X71" s="112">
        <v>8479</v>
      </c>
      <c r="Y71" s="112">
        <v>8803</v>
      </c>
      <c r="Z71" s="112">
        <v>10482</v>
      </c>
    </row>
    <row r="72" spans="1:26" x14ac:dyDescent="0.25">
      <c r="S72" s="115" t="s">
        <v>45</v>
      </c>
      <c r="T72" s="115"/>
      <c r="U72" s="112"/>
      <c r="V72" s="112">
        <v>6075</v>
      </c>
      <c r="W72" s="112">
        <v>6415</v>
      </c>
      <c r="X72" s="112">
        <v>6514</v>
      </c>
      <c r="Y72" s="112">
        <v>6894</v>
      </c>
      <c r="Z72" s="112">
        <v>8171</v>
      </c>
    </row>
    <row r="73" spans="1:26" x14ac:dyDescent="0.25">
      <c r="S73" s="115" t="s">
        <v>46</v>
      </c>
      <c r="T73" s="115"/>
      <c r="U73" s="112"/>
      <c r="V73" s="112">
        <v>4613</v>
      </c>
      <c r="W73" s="112">
        <v>4826</v>
      </c>
      <c r="X73" s="112">
        <v>4782</v>
      </c>
      <c r="Y73" s="112">
        <v>4954</v>
      </c>
      <c r="Z73" s="112">
        <v>5777</v>
      </c>
    </row>
    <row r="74" spans="1:26" x14ac:dyDescent="0.25">
      <c r="S74" s="115" t="s">
        <v>47</v>
      </c>
      <c r="T74" s="115"/>
      <c r="U74" s="112"/>
      <c r="V74" s="112">
        <v>2650</v>
      </c>
      <c r="W74" s="112">
        <v>2900</v>
      </c>
      <c r="X74" s="112">
        <v>3100</v>
      </c>
      <c r="Y74" s="112">
        <v>3172</v>
      </c>
      <c r="Z74" s="112">
        <v>3520</v>
      </c>
    </row>
    <row r="75" spans="1:26" x14ac:dyDescent="0.25">
      <c r="S75" s="115" t="s">
        <v>48</v>
      </c>
      <c r="T75" s="115"/>
      <c r="U75" s="112"/>
      <c r="V75" s="112">
        <v>966</v>
      </c>
      <c r="W75" s="112">
        <v>1097</v>
      </c>
      <c r="X75" s="112">
        <v>1187</v>
      </c>
      <c r="Y75" s="112">
        <v>1255</v>
      </c>
      <c r="Z75" s="112">
        <v>1545</v>
      </c>
    </row>
    <row r="76" spans="1:26" x14ac:dyDescent="0.25">
      <c r="S76" s="115" t="s">
        <v>49</v>
      </c>
      <c r="T76" s="115"/>
      <c r="U76" s="112"/>
      <c r="V76" s="112">
        <v>273</v>
      </c>
      <c r="W76" s="112">
        <v>281</v>
      </c>
      <c r="X76" s="112">
        <v>304</v>
      </c>
      <c r="Y76" s="112">
        <v>358</v>
      </c>
      <c r="Z76" s="112">
        <v>383</v>
      </c>
    </row>
    <row r="77" spans="1:26" x14ac:dyDescent="0.25">
      <c r="S77" s="115" t="s">
        <v>50</v>
      </c>
      <c r="T77" s="115"/>
      <c r="U77" s="112"/>
      <c r="V77" s="112">
        <v>116</v>
      </c>
      <c r="W77" s="112">
        <v>116</v>
      </c>
      <c r="X77" s="112">
        <v>119</v>
      </c>
      <c r="Y77" s="112">
        <v>122</v>
      </c>
      <c r="Z77" s="112">
        <v>131</v>
      </c>
    </row>
    <row r="78" spans="1:26" x14ac:dyDescent="0.25">
      <c r="S78" s="115" t="s">
        <v>51</v>
      </c>
      <c r="T78" s="115"/>
      <c r="U78" s="112"/>
      <c r="V78" s="112">
        <v>57</v>
      </c>
      <c r="W78" s="112">
        <v>69</v>
      </c>
      <c r="X78" s="112">
        <v>69</v>
      </c>
      <c r="Y78" s="112">
        <v>62</v>
      </c>
      <c r="Z78" s="112">
        <v>70</v>
      </c>
    </row>
    <row r="79" spans="1:26" x14ac:dyDescent="0.25">
      <c r="S79" s="115" t="s">
        <v>52</v>
      </c>
      <c r="T79" s="115"/>
      <c r="U79" s="112"/>
      <c r="V79" s="112">
        <v>55</v>
      </c>
      <c r="W79" s="112">
        <v>65</v>
      </c>
      <c r="X79" s="112">
        <v>48</v>
      </c>
      <c r="Y79" s="112">
        <v>52</v>
      </c>
      <c r="Z79" s="112">
        <v>50</v>
      </c>
    </row>
    <row r="80" spans="1:26" x14ac:dyDescent="0.25">
      <c r="S80" s="118" t="s">
        <v>53</v>
      </c>
      <c r="T80" s="118"/>
      <c r="U80" s="112"/>
      <c r="V80" s="112">
        <v>86812</v>
      </c>
      <c r="W80" s="112">
        <v>95343</v>
      </c>
      <c r="X80" s="112">
        <v>99133</v>
      </c>
      <c r="Y80" s="112">
        <v>107314</v>
      </c>
      <c r="Z80" s="112">
        <v>132782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Wyndham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9291</v>
      </c>
      <c r="W83" s="112">
        <v>9758</v>
      </c>
      <c r="X83" s="112">
        <v>10728</v>
      </c>
      <c r="Y83" s="112">
        <v>11061</v>
      </c>
      <c r="Z83" s="112">
        <v>11485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11801</v>
      </c>
      <c r="W84" s="112">
        <v>13227</v>
      </c>
      <c r="X84" s="112">
        <v>14509</v>
      </c>
      <c r="Y84" s="112">
        <v>15464</v>
      </c>
      <c r="Z84" s="112">
        <v>17007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11271</v>
      </c>
      <c r="W85" s="112">
        <v>11722</v>
      </c>
      <c r="X85" s="112">
        <v>12044</v>
      </c>
      <c r="Y85" s="112">
        <v>12121</v>
      </c>
      <c r="Z85" s="112">
        <v>12603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283,216</v>
      </c>
      <c r="D86" s="96">
        <f t="shared" ref="D86:D91" si="4">AD4</f>
        <v>0.19186614146719183</v>
      </c>
      <c r="E86" s="97">
        <f t="shared" ref="E86:E91" si="5">AD4</f>
        <v>0.19186614146719183</v>
      </c>
      <c r="F86" s="96">
        <f t="shared" ref="F86:F91" si="6">AF4</f>
        <v>0.4498469351189196</v>
      </c>
      <c r="G86" s="97">
        <f t="shared" ref="G86:G91" si="7">AF4</f>
        <v>0.4498469351189196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3904</v>
      </c>
      <c r="W86" s="112">
        <v>4282</v>
      </c>
      <c r="X86" s="112">
        <v>4625</v>
      </c>
      <c r="Y86" s="112">
        <v>4904</v>
      </c>
      <c r="Z86" s="112">
        <v>5312</v>
      </c>
    </row>
    <row r="87" spans="1:30" ht="15" customHeight="1" x14ac:dyDescent="0.25">
      <c r="A87" s="98" t="s">
        <v>4</v>
      </c>
      <c r="B87" s="49"/>
      <c r="C87" s="57" t="str">
        <f t="shared" si="3"/>
        <v>150,277</v>
      </c>
      <c r="D87" s="96">
        <f t="shared" si="4"/>
        <v>0.15436968528433481</v>
      </c>
      <c r="E87" s="97">
        <f t="shared" si="5"/>
        <v>0.15436968528433481</v>
      </c>
      <c r="F87" s="96">
        <f t="shared" si="6"/>
        <v>0.38458207415051238</v>
      </c>
      <c r="G87" s="97">
        <f t="shared" si="7"/>
        <v>0.38458207415051238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5114</v>
      </c>
      <c r="W87" s="112">
        <v>5196</v>
      </c>
      <c r="X87" s="112">
        <v>5209</v>
      </c>
      <c r="Y87" s="112">
        <v>5392</v>
      </c>
      <c r="Z87" s="112">
        <v>5757</v>
      </c>
    </row>
    <row r="88" spans="1:30" ht="15" customHeight="1" x14ac:dyDescent="0.25">
      <c r="A88" s="98" t="s">
        <v>5</v>
      </c>
      <c r="B88" s="49"/>
      <c r="C88" s="57" t="str">
        <f t="shared" si="3"/>
        <v>132,781</v>
      </c>
      <c r="D88" s="96">
        <f t="shared" si="4"/>
        <v>0.23731293214305693</v>
      </c>
      <c r="E88" s="97">
        <f t="shared" si="5"/>
        <v>0.23731293214305693</v>
      </c>
      <c r="F88" s="96">
        <f t="shared" si="6"/>
        <v>0.52955880658910259</v>
      </c>
      <c r="G88" s="97">
        <f t="shared" si="7"/>
        <v>0.52955880658910259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3803</v>
      </c>
      <c r="W88" s="112">
        <v>3997</v>
      </c>
      <c r="X88" s="112">
        <v>4161</v>
      </c>
      <c r="Y88" s="112">
        <v>4281</v>
      </c>
      <c r="Z88" s="112">
        <v>4467</v>
      </c>
    </row>
    <row r="89" spans="1:30" ht="15" customHeight="1" x14ac:dyDescent="0.25">
      <c r="A89" s="49" t="s">
        <v>6</v>
      </c>
      <c r="B89" s="49"/>
      <c r="C89" s="57" t="str">
        <f t="shared" si="3"/>
        <v>174,289</v>
      </c>
      <c r="D89" s="96">
        <f t="shared" si="4"/>
        <v>8.0339432708519398E-2</v>
      </c>
      <c r="E89" s="97">
        <f t="shared" si="5"/>
        <v>8.0339432708519398E-2</v>
      </c>
      <c r="F89" s="96">
        <f t="shared" si="6"/>
        <v>0.28240427347911812</v>
      </c>
      <c r="G89" s="97">
        <f t="shared" si="7"/>
        <v>0.28240427347911812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9178</v>
      </c>
      <c r="W89" s="112">
        <v>9975</v>
      </c>
      <c r="X89" s="112">
        <v>10394</v>
      </c>
      <c r="Y89" s="112">
        <v>10726</v>
      </c>
      <c r="Z89" s="112">
        <v>11402</v>
      </c>
    </row>
    <row r="90" spans="1:30" ht="15" customHeight="1" x14ac:dyDescent="0.25">
      <c r="A90" s="49" t="s">
        <v>96</v>
      </c>
      <c r="B90" s="49"/>
      <c r="C90" s="57" t="str">
        <f t="shared" si="3"/>
        <v>$47,657</v>
      </c>
      <c r="D90" s="96">
        <f t="shared" si="4"/>
        <v>-1.092804199290287E-2</v>
      </c>
      <c r="E90" s="97">
        <f t="shared" si="5"/>
        <v>-1.092804199290287E-2</v>
      </c>
      <c r="F90" s="96">
        <f t="shared" si="6"/>
        <v>1.2144632048423087E-2</v>
      </c>
      <c r="G90" s="97">
        <f t="shared" si="7"/>
        <v>1.2144632048423087E-2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8304</v>
      </c>
      <c r="W90" s="112">
        <v>9147</v>
      </c>
      <c r="X90" s="112">
        <v>9808</v>
      </c>
      <c r="Y90" s="112">
        <v>9819</v>
      </c>
      <c r="Z90" s="112">
        <v>10567</v>
      </c>
    </row>
    <row r="91" spans="1:30" ht="15" customHeight="1" x14ac:dyDescent="0.25">
      <c r="A91" s="49" t="s">
        <v>7</v>
      </c>
      <c r="B91" s="49"/>
      <c r="C91" s="57" t="str">
        <f t="shared" si="3"/>
        <v>$11,472.9 mil</v>
      </c>
      <c r="D91" s="96">
        <f t="shared" si="4"/>
        <v>0.13570459604947227</v>
      </c>
      <c r="E91" s="97">
        <f t="shared" si="5"/>
        <v>0.13570459604947227</v>
      </c>
      <c r="F91" s="96">
        <f t="shared" si="6"/>
        <v>0.47472564902143755</v>
      </c>
      <c r="G91" s="97">
        <f t="shared" si="7"/>
        <v>0.47472564902143755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74424</v>
      </c>
      <c r="W91" s="112">
        <v>80098</v>
      </c>
      <c r="X91" s="112">
        <v>85444</v>
      </c>
      <c r="Y91" s="112">
        <v>87621</v>
      </c>
      <c r="Z91" s="112">
        <v>93185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6141</v>
      </c>
      <c r="W93" s="112">
        <v>6570</v>
      </c>
      <c r="X93" s="112">
        <v>6951</v>
      </c>
      <c r="Y93" s="112">
        <v>7236</v>
      </c>
      <c r="Z93" s="112">
        <v>7720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11765</v>
      </c>
      <c r="W94" s="112">
        <v>13072</v>
      </c>
      <c r="X94" s="112">
        <v>14143</v>
      </c>
      <c r="Y94" s="112">
        <v>15101</v>
      </c>
      <c r="Z94" s="112">
        <v>16953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2154</v>
      </c>
      <c r="W95" s="112">
        <v>2371</v>
      </c>
      <c r="X95" s="112">
        <v>2522</v>
      </c>
      <c r="Y95" s="112">
        <v>2711</v>
      </c>
      <c r="Z95" s="112">
        <v>3157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8963</v>
      </c>
      <c r="W96" s="112">
        <v>10070</v>
      </c>
      <c r="X96" s="112">
        <v>11082</v>
      </c>
      <c r="Y96" s="112">
        <v>11798</v>
      </c>
      <c r="Z96" s="112">
        <v>13024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11522</v>
      </c>
      <c r="W97" s="112">
        <v>11884</v>
      </c>
      <c r="X97" s="112">
        <v>12123</v>
      </c>
      <c r="Y97" s="112">
        <v>12277</v>
      </c>
      <c r="Z97" s="112">
        <v>13051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6186</v>
      </c>
      <c r="W98" s="112">
        <v>6545</v>
      </c>
      <c r="X98" s="112">
        <v>6830</v>
      </c>
      <c r="Y98" s="112">
        <v>6954</v>
      </c>
      <c r="Z98" s="112">
        <v>7426</v>
      </c>
    </row>
    <row r="99" spans="1:32" ht="15" customHeight="1" x14ac:dyDescent="0.25">
      <c r="S99" s="115" t="s">
        <v>197</v>
      </c>
      <c r="T99" s="115"/>
      <c r="U99" s="112"/>
      <c r="V99" s="112">
        <v>1567</v>
      </c>
      <c r="W99" s="112">
        <v>1826</v>
      </c>
      <c r="X99" s="112">
        <v>1975</v>
      </c>
      <c r="Y99" s="112">
        <v>2236</v>
      </c>
      <c r="Z99" s="112">
        <v>2897</v>
      </c>
    </row>
    <row r="100" spans="1:32" ht="15" customHeight="1" x14ac:dyDescent="0.25">
      <c r="S100" s="115" t="s">
        <v>58</v>
      </c>
      <c r="T100" s="115"/>
      <c r="U100" s="112"/>
      <c r="V100" s="112">
        <v>4362</v>
      </c>
      <c r="W100" s="112">
        <v>5082</v>
      </c>
      <c r="X100" s="112">
        <v>5655</v>
      </c>
      <c r="Y100" s="112">
        <v>5971</v>
      </c>
      <c r="Z100" s="112">
        <v>6928</v>
      </c>
    </row>
    <row r="101" spans="1:32" x14ac:dyDescent="0.25">
      <c r="A101" s="18"/>
      <c r="S101" s="118" t="s">
        <v>53</v>
      </c>
      <c r="T101" s="118"/>
      <c r="U101" s="112"/>
      <c r="V101" s="112">
        <v>61481</v>
      </c>
      <c r="W101" s="112">
        <v>66499</v>
      </c>
      <c r="X101" s="112">
        <v>70606</v>
      </c>
      <c r="Y101" s="112">
        <v>73591</v>
      </c>
      <c r="Z101" s="112">
        <v>80978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166322</v>
      </c>
      <c r="W104" s="112">
        <v>177377</v>
      </c>
      <c r="X104" s="112">
        <v>197828</v>
      </c>
      <c r="Y104" s="112">
        <v>197764</v>
      </c>
      <c r="Z104" s="112">
        <v>239935</v>
      </c>
      <c r="AB104" s="109" t="str">
        <f>TEXT(Z104,"###,###")</f>
        <v>239,935</v>
      </c>
      <c r="AD104" s="130">
        <f>Z104/($Z$4)*100</f>
        <v>84.718024405400826</v>
      </c>
      <c r="AF104" s="109"/>
    </row>
    <row r="105" spans="1:32" x14ac:dyDescent="0.25">
      <c r="S105" s="115" t="s">
        <v>17</v>
      </c>
      <c r="T105" s="115"/>
      <c r="U105" s="112"/>
      <c r="V105" s="112">
        <v>19984</v>
      </c>
      <c r="W105" s="112">
        <v>22168</v>
      </c>
      <c r="X105" s="112">
        <v>22070</v>
      </c>
      <c r="Y105" s="112">
        <v>23408</v>
      </c>
      <c r="Z105" s="112">
        <v>26990</v>
      </c>
      <c r="AB105" s="109" t="str">
        <f>TEXT(Z105,"###,###")</f>
        <v>26,990</v>
      </c>
      <c r="AD105" s="130">
        <f>Z105/($Z$4)*100</f>
        <v>9.529828823230325</v>
      </c>
      <c r="AF105" s="109"/>
    </row>
    <row r="106" spans="1:32" x14ac:dyDescent="0.25">
      <c r="S106" s="118" t="s">
        <v>53</v>
      </c>
      <c r="T106" s="118"/>
      <c r="U106" s="120"/>
      <c r="V106" s="120">
        <v>186306</v>
      </c>
      <c r="W106" s="120">
        <v>199545</v>
      </c>
      <c r="X106" s="120">
        <v>219898</v>
      </c>
      <c r="Y106" s="120">
        <v>221172</v>
      </c>
      <c r="Z106" s="120">
        <v>266925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30618</v>
      </c>
      <c r="W108" s="112">
        <v>28877</v>
      </c>
      <c r="X108" s="112">
        <v>32850</v>
      </c>
      <c r="Y108" s="112">
        <v>32463</v>
      </c>
      <c r="Z108" s="112">
        <v>38315</v>
      </c>
      <c r="AB108" s="109" t="str">
        <f>TEXT(Z108,"###,###")</f>
        <v>38,315</v>
      </c>
      <c r="AD108" s="130">
        <f>Z108/($Z$4)*100</f>
        <v>13.528543585108185</v>
      </c>
      <c r="AF108" s="109"/>
    </row>
    <row r="109" spans="1:32" x14ac:dyDescent="0.25">
      <c r="S109" s="115" t="s">
        <v>20</v>
      </c>
      <c r="T109" s="115"/>
      <c r="U109" s="112"/>
      <c r="V109" s="112">
        <v>21883</v>
      </c>
      <c r="W109" s="112">
        <v>22007</v>
      </c>
      <c r="X109" s="112">
        <v>23010</v>
      </c>
      <c r="Y109" s="112">
        <v>26741</v>
      </c>
      <c r="Z109" s="112">
        <v>30471</v>
      </c>
      <c r="AB109" s="109" t="str">
        <f>TEXT(Z109,"###,###")</f>
        <v>30,471</v>
      </c>
      <c r="AD109" s="130">
        <f>Z109/($Z$4)*100</f>
        <v>10.758926049375741</v>
      </c>
      <c r="AF109" s="109"/>
    </row>
    <row r="110" spans="1:32" x14ac:dyDescent="0.25">
      <c r="S110" s="115" t="s">
        <v>21</v>
      </c>
      <c r="T110" s="115"/>
      <c r="U110" s="112"/>
      <c r="V110" s="112">
        <v>39395</v>
      </c>
      <c r="W110" s="112">
        <v>45612</v>
      </c>
      <c r="X110" s="112">
        <v>45526</v>
      </c>
      <c r="Y110" s="112">
        <v>49516</v>
      </c>
      <c r="Z110" s="112">
        <v>60062</v>
      </c>
      <c r="AB110" s="109" t="str">
        <f>TEXT(Z110,"###,###")</f>
        <v>60,062</v>
      </c>
      <c r="AD110" s="130">
        <f>Z110/($Z$4)*100</f>
        <v>21.207135190102257</v>
      </c>
      <c r="AF110" s="109"/>
    </row>
    <row r="111" spans="1:32" x14ac:dyDescent="0.25">
      <c r="S111" s="115" t="s">
        <v>22</v>
      </c>
      <c r="T111" s="115"/>
      <c r="U111" s="112"/>
      <c r="V111" s="112">
        <v>88635</v>
      </c>
      <c r="W111" s="112">
        <v>100489</v>
      </c>
      <c r="X111" s="112">
        <v>103881</v>
      </c>
      <c r="Y111" s="112">
        <v>112452</v>
      </c>
      <c r="Z111" s="112">
        <v>138078</v>
      </c>
      <c r="AB111" s="109" t="str">
        <f>TEXT(Z111,"###,###")</f>
        <v>138,078</v>
      </c>
      <c r="AD111" s="130">
        <f>Z111/($Z$4)*100</f>
        <v>48.75360149144116</v>
      </c>
      <c r="AF111" s="109"/>
    </row>
    <row r="112" spans="1:32" x14ac:dyDescent="0.25">
      <c r="S112" s="118" t="s">
        <v>53</v>
      </c>
      <c r="T112" s="118"/>
      <c r="U112" s="112"/>
      <c r="V112" s="112">
        <v>195345</v>
      </c>
      <c r="W112" s="112">
        <v>212268</v>
      </c>
      <c r="X112" s="112">
        <v>221884</v>
      </c>
      <c r="Y112" s="112">
        <v>237624</v>
      </c>
      <c r="Z112" s="112">
        <v>283219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38.01</v>
      </c>
      <c r="W118" s="131">
        <v>37.85</v>
      </c>
      <c r="X118" s="131">
        <v>37.83</v>
      </c>
      <c r="Y118" s="131">
        <v>38.04</v>
      </c>
      <c r="Z118" s="131">
        <v>37.94</v>
      </c>
      <c r="AB118" s="109" t="str">
        <f>TEXT(Z118,"##.0")</f>
        <v>37.9</v>
      </c>
    </row>
    <row r="120" spans="19:32" x14ac:dyDescent="0.25">
      <c r="S120" s="101" t="s">
        <v>98</v>
      </c>
      <c r="T120" s="112"/>
      <c r="U120" s="112"/>
      <c r="V120" s="112">
        <v>116668</v>
      </c>
      <c r="W120" s="112">
        <v>124883</v>
      </c>
      <c r="X120" s="112">
        <v>132638</v>
      </c>
      <c r="Y120" s="112">
        <v>135852</v>
      </c>
      <c r="Z120" s="112">
        <v>146695</v>
      </c>
      <c r="AB120" s="109" t="str">
        <f>TEXT(Z120,"###,###")</f>
        <v>146,695</v>
      </c>
    </row>
    <row r="121" spans="19:32" x14ac:dyDescent="0.25">
      <c r="S121" s="101" t="s">
        <v>99</v>
      </c>
      <c r="T121" s="112"/>
      <c r="U121" s="112"/>
      <c r="V121" s="112">
        <v>8709</v>
      </c>
      <c r="W121" s="112">
        <v>9696</v>
      </c>
      <c r="X121" s="112">
        <v>10518</v>
      </c>
      <c r="Y121" s="112">
        <v>10798</v>
      </c>
      <c r="Z121" s="112">
        <v>10529</v>
      </c>
      <c r="AB121" s="109" t="str">
        <f>TEXT(Z121,"###,###")</f>
        <v>10,529</v>
      </c>
    </row>
    <row r="122" spans="19:32" x14ac:dyDescent="0.25">
      <c r="S122" s="101" t="s">
        <v>100</v>
      </c>
      <c r="T122" s="112"/>
      <c r="U122" s="112"/>
      <c r="V122" s="112">
        <v>10524</v>
      </c>
      <c r="W122" s="112">
        <v>12023</v>
      </c>
      <c r="X122" s="112">
        <v>12897</v>
      </c>
      <c r="Y122" s="112">
        <v>14680</v>
      </c>
      <c r="Z122" s="112">
        <v>17070</v>
      </c>
      <c r="AB122" s="109" t="str">
        <f>TEXT(Z122,"###,###")</f>
        <v>17,070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127192</v>
      </c>
      <c r="W124" s="112">
        <v>136906</v>
      </c>
      <c r="X124" s="112">
        <v>145535</v>
      </c>
      <c r="Y124" s="112">
        <v>150532</v>
      </c>
      <c r="Z124" s="112">
        <v>163765</v>
      </c>
      <c r="AB124" s="109" t="str">
        <f>TEXT(Z124,"###,###")</f>
        <v>163,765</v>
      </c>
      <c r="AD124" s="127">
        <f>Z124/$Z$7*100</f>
        <v>93.961753180062999</v>
      </c>
    </row>
    <row r="125" spans="19:32" x14ac:dyDescent="0.25">
      <c r="S125" s="101" t="s">
        <v>102</v>
      </c>
      <c r="T125" s="112"/>
      <c r="U125" s="112"/>
      <c r="V125" s="112">
        <v>19233</v>
      </c>
      <c r="W125" s="112">
        <v>21719</v>
      </c>
      <c r="X125" s="112">
        <v>23415</v>
      </c>
      <c r="Y125" s="112">
        <v>25478</v>
      </c>
      <c r="Z125" s="112">
        <v>27599</v>
      </c>
      <c r="AB125" s="109" t="str">
        <f>TEXT(Z125,"###,###")</f>
        <v>27,599</v>
      </c>
      <c r="AD125" s="127">
        <f>Z125/$Z$7*100</f>
        <v>15.835193270946531</v>
      </c>
    </row>
    <row r="127" spans="19:32" x14ac:dyDescent="0.25">
      <c r="S127" s="101" t="s">
        <v>103</v>
      </c>
      <c r="T127" s="112"/>
      <c r="U127" s="112"/>
      <c r="V127" s="112">
        <v>74422</v>
      </c>
      <c r="W127" s="112">
        <v>80098</v>
      </c>
      <c r="X127" s="112">
        <v>85446</v>
      </c>
      <c r="Y127" s="112">
        <v>87622</v>
      </c>
      <c r="Z127" s="112">
        <v>93183</v>
      </c>
      <c r="AB127" s="109" t="str">
        <f>TEXT(Z127,"###,###")</f>
        <v>93,183</v>
      </c>
      <c r="AD127" s="127">
        <f>Z127/$Z$7*100</f>
        <v>53.464647797623485</v>
      </c>
    </row>
    <row r="128" spans="19:32" x14ac:dyDescent="0.25">
      <c r="S128" s="101" t="s">
        <v>104</v>
      </c>
      <c r="T128" s="112"/>
      <c r="U128" s="112"/>
      <c r="V128" s="112">
        <v>61478</v>
      </c>
      <c r="W128" s="112">
        <v>66503</v>
      </c>
      <c r="X128" s="112">
        <v>70610</v>
      </c>
      <c r="Y128" s="112">
        <v>73588</v>
      </c>
      <c r="Z128" s="112">
        <v>80973</v>
      </c>
      <c r="AB128" s="109" t="str">
        <f>TEXT(Z128,"###,###")</f>
        <v>80,973</v>
      </c>
      <c r="AD128" s="127">
        <f>Z128/$Z$7*100</f>
        <v>46.459042165598518</v>
      </c>
    </row>
    <row r="130" spans="19:20" x14ac:dyDescent="0.25">
      <c r="S130" s="101" t="s">
        <v>280</v>
      </c>
      <c r="T130" s="127">
        <v>84.167675527428571</v>
      </c>
    </row>
    <row r="131" spans="19:20" x14ac:dyDescent="0.25">
      <c r="S131" s="101" t="s">
        <v>281</v>
      </c>
      <c r="T131" s="127">
        <v>6.041115618312114</v>
      </c>
    </row>
    <row r="132" spans="19:20" x14ac:dyDescent="0.25">
      <c r="S132" s="101" t="s">
        <v>282</v>
      </c>
      <c r="T132" s="127">
        <v>9.7940776526344173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2F93C6E-2A22-4089-8909-F523D8D67E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F00F61E-AB6E-461F-A069-77F7366640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C210C8-6DE2-4A7E-A6AB-E5C27E7B6E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4948A05-FAB6-44C0-94E2-61AB162151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5BC1-CBDD-40B2-B38A-AF5D1CB7A5A1}">
  <sheetPr codeName="Sheet14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187</v>
      </c>
      <c r="T1" s="99"/>
      <c r="U1" s="99"/>
      <c r="V1" s="99"/>
      <c r="W1" s="99"/>
      <c r="X1" s="99"/>
      <c r="Y1" s="100" t="s">
        <v>272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187</v>
      </c>
      <c r="Y3" s="105" t="s">
        <v>272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8.77 Yarra,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98133</v>
      </c>
      <c r="W4" s="108">
        <v>101094</v>
      </c>
      <c r="X4" s="108">
        <v>97837</v>
      </c>
      <c r="Y4" s="108">
        <v>92226</v>
      </c>
      <c r="Z4" s="108">
        <v>98676</v>
      </c>
      <c r="AB4" s="109" t="str">
        <f>TEXT(Z4,"###,###")</f>
        <v>98,676</v>
      </c>
      <c r="AD4" s="110">
        <f>Z4/Y4-1</f>
        <v>6.993689415132387E-2</v>
      </c>
      <c r="AF4" s="110">
        <f>Z4/V4-1</f>
        <v>5.5333068386780315E-3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48185</v>
      </c>
      <c r="W5" s="108">
        <v>49295</v>
      </c>
      <c r="X5" s="108">
        <v>47824</v>
      </c>
      <c r="Y5" s="108">
        <v>45234</v>
      </c>
      <c r="Z5" s="108">
        <v>47760</v>
      </c>
      <c r="AB5" s="109" t="str">
        <f>TEXT(Z5,"###,###")</f>
        <v>47,760</v>
      </c>
      <c r="AD5" s="110">
        <f t="shared" ref="AD5:AD9" si="0">Z5/Y5-1</f>
        <v>5.5842949993367919E-2</v>
      </c>
      <c r="AF5" s="110">
        <f t="shared" ref="AF5:AF9" si="1">Z5/V5-1</f>
        <v>-8.8201722527757598E-3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49940</v>
      </c>
      <c r="W6" s="108">
        <v>51800</v>
      </c>
      <c r="X6" s="108">
        <v>50013</v>
      </c>
      <c r="Y6" s="108">
        <v>46976</v>
      </c>
      <c r="Z6" s="108">
        <v>50885</v>
      </c>
      <c r="AB6" s="109" t="str">
        <f>TEXT(Z6,"###,###")</f>
        <v>50,885</v>
      </c>
      <c r="AD6" s="110">
        <f t="shared" si="0"/>
        <v>8.3212704359673095E-2</v>
      </c>
      <c r="AF6" s="110">
        <f t="shared" si="1"/>
        <v>1.8922707248698378E-2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64505</v>
      </c>
      <c r="W7" s="108">
        <v>65812</v>
      </c>
      <c r="X7" s="108">
        <v>65459</v>
      </c>
      <c r="Y7" s="108">
        <v>61545</v>
      </c>
      <c r="Z7" s="108">
        <v>62198</v>
      </c>
      <c r="AB7" s="109" t="str">
        <f>TEXT(Z7,"###,###")</f>
        <v>62,198</v>
      </c>
      <c r="AD7" s="110">
        <f t="shared" si="0"/>
        <v>1.0610122674465927E-2</v>
      </c>
      <c r="AF7" s="110">
        <f t="shared" si="1"/>
        <v>-3.5764669405472405E-2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98,676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62,198</v>
      </c>
      <c r="P8" s="67"/>
      <c r="S8" s="107" t="s">
        <v>83</v>
      </c>
      <c r="T8" s="108"/>
      <c r="U8" s="108"/>
      <c r="V8" s="108">
        <v>52967.83</v>
      </c>
      <c r="W8" s="108">
        <v>54224</v>
      </c>
      <c r="X8" s="108">
        <v>56171.11</v>
      </c>
      <c r="Y8" s="108">
        <v>61536.34</v>
      </c>
      <c r="Z8" s="108">
        <v>62496.11</v>
      </c>
      <c r="AB8" s="109" t="str">
        <f>TEXT(Z8,"$###,###")</f>
        <v>$62,496</v>
      </c>
      <c r="AD8" s="110">
        <f t="shared" si="0"/>
        <v>1.55968001996869E-2</v>
      </c>
      <c r="AF8" s="110">
        <f t="shared" si="1"/>
        <v>0.17988805658075857</v>
      </c>
    </row>
    <row r="9" spans="1:32" x14ac:dyDescent="0.25">
      <c r="A9" s="30" t="s">
        <v>14</v>
      </c>
      <c r="B9" s="71"/>
      <c r="C9" s="72"/>
      <c r="D9" s="73">
        <f>AD104</f>
        <v>76.305281932790137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49.864947425962249</v>
      </c>
      <c r="P9" s="74" t="s">
        <v>84</v>
      </c>
      <c r="S9" s="107" t="s">
        <v>7</v>
      </c>
      <c r="T9" s="108"/>
      <c r="U9" s="108"/>
      <c r="V9" s="108">
        <v>4981046308</v>
      </c>
      <c r="W9" s="108">
        <v>5296079264</v>
      </c>
      <c r="X9" s="108">
        <v>5500965067</v>
      </c>
      <c r="Y9" s="108">
        <v>5557757764</v>
      </c>
      <c r="Z9" s="108">
        <v>5951891684</v>
      </c>
      <c r="AB9" s="109" t="str">
        <f>TEXT(Z9/1000000,"$#,###.0")&amp;" mil"</f>
        <v>$5,951.9 mil</v>
      </c>
      <c r="AD9" s="110">
        <f t="shared" si="0"/>
        <v>7.0915994675582184E-2</v>
      </c>
      <c r="AF9" s="110">
        <f t="shared" si="1"/>
        <v>0.19490792013732872</v>
      </c>
    </row>
    <row r="10" spans="1:32" x14ac:dyDescent="0.25">
      <c r="A10" s="30" t="s">
        <v>17</v>
      </c>
      <c r="B10" s="71"/>
      <c r="C10" s="72"/>
      <c r="D10" s="73">
        <f>AD105</f>
        <v>18.43305363006202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50.098073893051222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84.255120743432272</v>
      </c>
      <c r="P11" s="74" t="s">
        <v>84</v>
      </c>
      <c r="S11" s="107" t="s">
        <v>29</v>
      </c>
      <c r="T11" s="112"/>
      <c r="U11" s="112"/>
      <c r="V11" s="112">
        <v>88167</v>
      </c>
      <c r="W11" s="112">
        <v>90898</v>
      </c>
      <c r="X11" s="112">
        <v>87725</v>
      </c>
      <c r="Y11" s="112">
        <v>82301</v>
      </c>
      <c r="Z11" s="112">
        <v>88878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5.4889224733914279</v>
      </c>
      <c r="P12" s="74" t="s">
        <v>84</v>
      </c>
      <c r="S12" s="107" t="s">
        <v>30</v>
      </c>
      <c r="T12" s="112"/>
      <c r="U12" s="112"/>
      <c r="V12" s="112">
        <v>9960</v>
      </c>
      <c r="W12" s="112">
        <v>10197</v>
      </c>
      <c r="X12" s="112">
        <v>10119</v>
      </c>
      <c r="Y12" s="112">
        <v>9925</v>
      </c>
      <c r="Z12" s="112">
        <v>9796</v>
      </c>
    </row>
    <row r="13" spans="1:32" ht="15" customHeight="1" x14ac:dyDescent="0.25">
      <c r="A13" s="30" t="s">
        <v>19</v>
      </c>
      <c r="B13" s="72"/>
      <c r="C13" s="72"/>
      <c r="D13" s="73">
        <f>AD108</f>
        <v>13.939559771372977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10.255956783176307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13.826056994608619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38.5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22.238436904617132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20.937972282066948</v>
      </c>
      <c r="P15" s="74" t="s">
        <v>84</v>
      </c>
      <c r="S15" s="115" t="s">
        <v>60</v>
      </c>
      <c r="T15" s="115"/>
      <c r="U15" s="116"/>
      <c r="V15" s="116">
        <v>925</v>
      </c>
      <c r="W15" s="116">
        <v>816</v>
      </c>
      <c r="X15" s="116">
        <v>670</v>
      </c>
      <c r="Y15" s="112">
        <v>594</v>
      </c>
      <c r="Z15" s="112">
        <v>406</v>
      </c>
      <c r="AB15" s="117">
        <f t="shared" ref="AB15:AB34" si="2">IF(Z15="np",0,Z15/$Z$34)</f>
        <v>4.1146007519787583E-3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44.739348980501845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79.062027717933049</v>
      </c>
      <c r="P16" s="37" t="s">
        <v>84</v>
      </c>
      <c r="S16" s="115" t="s">
        <v>61</v>
      </c>
      <c r="T16" s="115"/>
      <c r="U16" s="116"/>
      <c r="V16" s="116">
        <v>161</v>
      </c>
      <c r="W16" s="116">
        <v>164</v>
      </c>
      <c r="X16" s="116">
        <v>159</v>
      </c>
      <c r="Y16" s="112">
        <v>133</v>
      </c>
      <c r="Z16" s="112">
        <v>131</v>
      </c>
      <c r="AB16" s="117">
        <f t="shared" si="2"/>
        <v>1.3276174840128505E-3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3164</v>
      </c>
      <c r="W17" s="116">
        <v>3167</v>
      </c>
      <c r="X17" s="116">
        <v>2913</v>
      </c>
      <c r="Y17" s="112">
        <v>2898</v>
      </c>
      <c r="Z17" s="112">
        <v>2896</v>
      </c>
      <c r="AB17" s="117">
        <f t="shared" si="2"/>
        <v>2.9349467432833704E-2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619</v>
      </c>
      <c r="W18" s="116">
        <v>654</v>
      </c>
      <c r="X18" s="116">
        <v>646</v>
      </c>
      <c r="Y18" s="112">
        <v>695</v>
      </c>
      <c r="Z18" s="112">
        <v>687</v>
      </c>
      <c r="AB18" s="117">
        <f t="shared" si="2"/>
        <v>6.9623909276093762E-3</v>
      </c>
    </row>
    <row r="19" spans="1:28" x14ac:dyDescent="0.25">
      <c r="A19" s="63" t="str">
        <f>$S$1&amp;" ("&amp;$V$2&amp;" to "&amp;$Z$2&amp;")"</f>
        <v>Yarra (2017-18 to 2021-22)</v>
      </c>
      <c r="B19" s="63"/>
      <c r="C19" s="63"/>
      <c r="D19" s="63"/>
      <c r="E19" s="63"/>
      <c r="F19" s="63"/>
      <c r="G19" s="63" t="str">
        <f>$S$1&amp;" ("&amp;$V$2&amp;" to "&amp;$Z$2&amp;")"</f>
        <v>Yarra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3172</v>
      </c>
      <c r="W19" s="116">
        <v>3308</v>
      </c>
      <c r="X19" s="116">
        <v>3193</v>
      </c>
      <c r="Y19" s="112">
        <v>3196</v>
      </c>
      <c r="Z19" s="112">
        <v>3329</v>
      </c>
      <c r="AB19" s="117">
        <f t="shared" si="2"/>
        <v>3.3737699269303659E-2</v>
      </c>
    </row>
    <row r="20" spans="1:28" x14ac:dyDescent="0.25">
      <c r="S20" s="115" t="s">
        <v>65</v>
      </c>
      <c r="T20" s="115"/>
      <c r="U20" s="116"/>
      <c r="V20" s="116">
        <v>3130</v>
      </c>
      <c r="W20" s="116">
        <v>2997</v>
      </c>
      <c r="X20" s="116">
        <v>2734</v>
      </c>
      <c r="Y20" s="112">
        <v>2527</v>
      </c>
      <c r="Z20" s="112">
        <v>2551</v>
      </c>
      <c r="AB20" s="117">
        <f t="shared" si="2"/>
        <v>2.5853070242112839E-2</v>
      </c>
    </row>
    <row r="21" spans="1:28" x14ac:dyDescent="0.25">
      <c r="S21" s="115" t="s">
        <v>66</v>
      </c>
      <c r="T21" s="115"/>
      <c r="U21" s="116"/>
      <c r="V21" s="116">
        <v>6389</v>
      </c>
      <c r="W21" s="116">
        <v>6424</v>
      </c>
      <c r="X21" s="116">
        <v>6550</v>
      </c>
      <c r="Y21" s="112">
        <v>6416</v>
      </c>
      <c r="Z21" s="112">
        <v>7323</v>
      </c>
      <c r="AB21" s="117">
        <f t="shared" si="2"/>
        <v>7.4214830804779419E-2</v>
      </c>
    </row>
    <row r="22" spans="1:28" x14ac:dyDescent="0.25">
      <c r="S22" s="115" t="s">
        <v>67</v>
      </c>
      <c r="T22" s="115"/>
      <c r="U22" s="116"/>
      <c r="V22" s="116">
        <v>8946</v>
      </c>
      <c r="W22" s="116">
        <v>9260</v>
      </c>
      <c r="X22" s="116">
        <v>9080</v>
      </c>
      <c r="Y22" s="112">
        <v>7664</v>
      </c>
      <c r="Z22" s="112">
        <v>9029</v>
      </c>
      <c r="AB22" s="117">
        <f t="shared" si="2"/>
        <v>9.1504261550778829E-2</v>
      </c>
    </row>
    <row r="23" spans="1:28" x14ac:dyDescent="0.25">
      <c r="S23" s="115" t="s">
        <v>68</v>
      </c>
      <c r="T23" s="115"/>
      <c r="U23" s="116"/>
      <c r="V23" s="116">
        <v>1868</v>
      </c>
      <c r="W23" s="116">
        <v>1893</v>
      </c>
      <c r="X23" s="116">
        <v>1755</v>
      </c>
      <c r="Y23" s="112">
        <v>1755</v>
      </c>
      <c r="Z23" s="112">
        <v>1840</v>
      </c>
      <c r="AB23" s="117">
        <f t="shared" si="2"/>
        <v>1.8647451683844619E-2</v>
      </c>
    </row>
    <row r="24" spans="1:28" x14ac:dyDescent="0.25">
      <c r="S24" s="115" t="s">
        <v>69</v>
      </c>
      <c r="T24" s="115"/>
      <c r="U24" s="116"/>
      <c r="V24" s="116">
        <v>3787</v>
      </c>
      <c r="W24" s="116">
        <v>4043</v>
      </c>
      <c r="X24" s="116">
        <v>3693</v>
      </c>
      <c r="Y24" s="112">
        <v>3503</v>
      </c>
      <c r="Z24" s="112">
        <v>3752</v>
      </c>
      <c r="AB24" s="117">
        <f t="shared" si="2"/>
        <v>3.8024586259665767E-2</v>
      </c>
    </row>
    <row r="25" spans="1:28" x14ac:dyDescent="0.25">
      <c r="S25" s="115" t="s">
        <v>70</v>
      </c>
      <c r="T25" s="115"/>
      <c r="U25" s="116"/>
      <c r="V25" s="116">
        <v>4371</v>
      </c>
      <c r="W25" s="116">
        <v>4554</v>
      </c>
      <c r="X25" s="116">
        <v>4672</v>
      </c>
      <c r="Y25" s="112">
        <v>4579</v>
      </c>
      <c r="Z25" s="112">
        <v>5029</v>
      </c>
      <c r="AB25" s="117">
        <f t="shared" si="2"/>
        <v>5.0966323107638364E-2</v>
      </c>
    </row>
    <row r="26" spans="1:28" x14ac:dyDescent="0.25">
      <c r="S26" s="115" t="s">
        <v>71</v>
      </c>
      <c r="T26" s="115"/>
      <c r="U26" s="116"/>
      <c r="V26" s="116">
        <v>1650</v>
      </c>
      <c r="W26" s="116">
        <v>1751</v>
      </c>
      <c r="X26" s="116">
        <v>1520</v>
      </c>
      <c r="Y26" s="112">
        <v>1453</v>
      </c>
      <c r="Z26" s="112">
        <v>1462</v>
      </c>
      <c r="AB26" s="117">
        <f t="shared" si="2"/>
        <v>1.4816616500967843E-2</v>
      </c>
    </row>
    <row r="27" spans="1:28" x14ac:dyDescent="0.25">
      <c r="S27" s="115" t="s">
        <v>72</v>
      </c>
      <c r="T27" s="115"/>
      <c r="U27" s="116"/>
      <c r="V27" s="116">
        <v>15556</v>
      </c>
      <c r="W27" s="116">
        <v>16075</v>
      </c>
      <c r="X27" s="116">
        <v>15546</v>
      </c>
      <c r="Y27" s="112">
        <v>15230</v>
      </c>
      <c r="Z27" s="112">
        <v>15946</v>
      </c>
      <c r="AB27" s="117">
        <f t="shared" si="2"/>
        <v>0.16160449160357951</v>
      </c>
    </row>
    <row r="28" spans="1:28" x14ac:dyDescent="0.25">
      <c r="S28" s="115" t="s">
        <v>73</v>
      </c>
      <c r="T28" s="115"/>
      <c r="U28" s="116"/>
      <c r="V28" s="116">
        <v>9964</v>
      </c>
      <c r="W28" s="116">
        <v>10370</v>
      </c>
      <c r="X28" s="116">
        <v>10020</v>
      </c>
      <c r="Y28" s="112">
        <v>8072</v>
      </c>
      <c r="Z28" s="112">
        <v>8612</v>
      </c>
      <c r="AB28" s="117">
        <f t="shared" si="2"/>
        <v>8.7278181468081445E-2</v>
      </c>
    </row>
    <row r="29" spans="1:28" x14ac:dyDescent="0.25">
      <c r="S29" s="115" t="s">
        <v>74</v>
      </c>
      <c r="T29" s="115"/>
      <c r="U29" s="116"/>
      <c r="V29" s="116">
        <v>4331</v>
      </c>
      <c r="W29" s="116">
        <v>6293</v>
      </c>
      <c r="X29" s="116">
        <v>4600</v>
      </c>
      <c r="Y29" s="112">
        <v>4958</v>
      </c>
      <c r="Z29" s="112">
        <v>5597</v>
      </c>
      <c r="AB29" s="117">
        <f t="shared" si="2"/>
        <v>5.6722710366564309E-2</v>
      </c>
    </row>
    <row r="30" spans="1:28" x14ac:dyDescent="0.25">
      <c r="S30" s="115" t="s">
        <v>75</v>
      </c>
      <c r="T30" s="115"/>
      <c r="U30" s="116"/>
      <c r="V30" s="116">
        <v>9380</v>
      </c>
      <c r="W30" s="116">
        <v>8223</v>
      </c>
      <c r="X30" s="116">
        <v>9237</v>
      </c>
      <c r="Y30" s="112">
        <v>8311</v>
      </c>
      <c r="Z30" s="112">
        <v>8643</v>
      </c>
      <c r="AB30" s="117">
        <f t="shared" si="2"/>
        <v>8.7592350491015783E-2</v>
      </c>
    </row>
    <row r="31" spans="1:28" x14ac:dyDescent="0.25">
      <c r="S31" s="115" t="s">
        <v>76</v>
      </c>
      <c r="T31" s="115"/>
      <c r="U31" s="116"/>
      <c r="V31" s="116">
        <v>10884</v>
      </c>
      <c r="W31" s="116">
        <v>11497</v>
      </c>
      <c r="X31" s="116">
        <v>11607</v>
      </c>
      <c r="Y31" s="112">
        <v>12040</v>
      </c>
      <c r="Z31" s="112">
        <v>12994</v>
      </c>
      <c r="AB31" s="117">
        <f t="shared" si="2"/>
        <v>0.13168749303254182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3814</v>
      </c>
      <c r="W32" s="116">
        <v>3973</v>
      </c>
      <c r="X32" s="116">
        <v>4051</v>
      </c>
      <c r="Y32" s="112">
        <v>3726</v>
      </c>
      <c r="Z32" s="112">
        <v>4090</v>
      </c>
      <c r="AB32" s="117">
        <f t="shared" si="2"/>
        <v>4.1450042058111133E-2</v>
      </c>
    </row>
    <row r="33" spans="19:32" x14ac:dyDescent="0.25">
      <c r="S33" s="115" t="s">
        <v>78</v>
      </c>
      <c r="T33" s="115"/>
      <c r="U33" s="116"/>
      <c r="V33" s="116">
        <v>2723</v>
      </c>
      <c r="W33" s="116">
        <v>3013</v>
      </c>
      <c r="X33" s="116">
        <v>3069</v>
      </c>
      <c r="Y33" s="112">
        <v>2893</v>
      </c>
      <c r="Z33" s="112">
        <v>2948</v>
      </c>
      <c r="AB33" s="117">
        <f t="shared" si="2"/>
        <v>2.9876460632594529E-2</v>
      </c>
    </row>
    <row r="34" spans="19:32" x14ac:dyDescent="0.25">
      <c r="S34" s="118" t="s">
        <v>53</v>
      </c>
      <c r="T34" s="118"/>
      <c r="U34" s="119"/>
      <c r="V34" s="119">
        <v>98128</v>
      </c>
      <c r="W34" s="119">
        <v>101095</v>
      </c>
      <c r="X34" s="119">
        <v>97840</v>
      </c>
      <c r="Y34" s="120">
        <v>92226</v>
      </c>
      <c r="Z34" s="120">
        <v>98673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52888</v>
      </c>
      <c r="W37" s="112">
        <v>53051</v>
      </c>
      <c r="X37" s="112">
        <v>53037</v>
      </c>
      <c r="Y37" s="112">
        <v>50264</v>
      </c>
      <c r="Z37" s="112">
        <v>49175</v>
      </c>
      <c r="AB37" s="132">
        <f>Z37/Z40*100</f>
        <v>79.062027717933049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11614</v>
      </c>
      <c r="W38" s="112">
        <v>12759</v>
      </c>
      <c r="X38" s="112">
        <v>12423</v>
      </c>
      <c r="Y38" s="112">
        <v>11280</v>
      </c>
      <c r="Z38" s="112">
        <v>13023</v>
      </c>
      <c r="AB38" s="132">
        <f>Z38/Z40*100</f>
        <v>20.937972282066948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64502</v>
      </c>
      <c r="W40" s="112">
        <v>65810</v>
      </c>
      <c r="X40" s="112">
        <v>65460</v>
      </c>
      <c r="Y40" s="112">
        <v>61544</v>
      </c>
      <c r="Z40" s="112">
        <v>62198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10</v>
      </c>
      <c r="X44" s="112">
        <v>12</v>
      </c>
      <c r="Y44" s="112">
        <v>5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179</v>
      </c>
      <c r="W45" s="112">
        <v>172</v>
      </c>
      <c r="X45" s="112">
        <v>205</v>
      </c>
      <c r="Y45" s="112">
        <v>200</v>
      </c>
      <c r="Z45" s="112">
        <v>341</v>
      </c>
    </row>
    <row r="46" spans="19:32" x14ac:dyDescent="0.25">
      <c r="S46" s="115" t="s">
        <v>38</v>
      </c>
      <c r="T46" s="115"/>
      <c r="U46" s="112"/>
      <c r="V46" s="112">
        <v>978</v>
      </c>
      <c r="W46" s="112">
        <v>1017</v>
      </c>
      <c r="X46" s="112">
        <v>876</v>
      </c>
      <c r="Y46" s="112">
        <v>922</v>
      </c>
      <c r="Z46" s="112">
        <v>1360</v>
      </c>
    </row>
    <row r="47" spans="19:32" x14ac:dyDescent="0.25">
      <c r="S47" s="115" t="s">
        <v>39</v>
      </c>
      <c r="T47" s="115"/>
      <c r="U47" s="112"/>
      <c r="V47" s="112">
        <v>3877</v>
      </c>
      <c r="W47" s="112">
        <v>3860</v>
      </c>
      <c r="X47" s="112">
        <v>3564</v>
      </c>
      <c r="Y47" s="112">
        <v>3017</v>
      </c>
      <c r="Z47" s="112">
        <v>3537</v>
      </c>
    </row>
    <row r="48" spans="19:32" x14ac:dyDescent="0.25">
      <c r="S48" s="115" t="s">
        <v>40</v>
      </c>
      <c r="T48" s="115"/>
      <c r="U48" s="112"/>
      <c r="V48" s="112">
        <v>10953</v>
      </c>
      <c r="W48" s="112">
        <v>11093</v>
      </c>
      <c r="X48" s="112">
        <v>10469</v>
      </c>
      <c r="Y48" s="112">
        <v>8961</v>
      </c>
      <c r="Z48" s="112">
        <v>9092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10165</v>
      </c>
      <c r="W49" s="112">
        <v>10574</v>
      </c>
      <c r="X49" s="112">
        <v>10173</v>
      </c>
      <c r="Y49" s="112">
        <v>9853</v>
      </c>
      <c r="Z49" s="112">
        <v>10010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6529</v>
      </c>
      <c r="W50" s="112">
        <v>6824</v>
      </c>
      <c r="X50" s="112">
        <v>6610</v>
      </c>
      <c r="Y50" s="112">
        <v>6443</v>
      </c>
      <c r="Z50" s="112">
        <v>6556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4146</v>
      </c>
      <c r="W51" s="112">
        <v>4243</v>
      </c>
      <c r="X51" s="112">
        <v>4347</v>
      </c>
      <c r="Y51" s="112">
        <v>4255</v>
      </c>
      <c r="Z51" s="112">
        <v>4503</v>
      </c>
    </row>
    <row r="52" spans="1:26" ht="15" customHeight="1" x14ac:dyDescent="0.25">
      <c r="S52" s="115" t="s">
        <v>44</v>
      </c>
      <c r="T52" s="115"/>
      <c r="U52" s="112"/>
      <c r="V52" s="112">
        <v>3275</v>
      </c>
      <c r="W52" s="112">
        <v>3336</v>
      </c>
      <c r="X52" s="112">
        <v>3174</v>
      </c>
      <c r="Y52" s="112">
        <v>3099</v>
      </c>
      <c r="Z52" s="112">
        <v>3358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2682</v>
      </c>
      <c r="W53" s="112">
        <v>2618</v>
      </c>
      <c r="X53" s="112">
        <v>2718</v>
      </c>
      <c r="Y53" s="112">
        <v>2728</v>
      </c>
      <c r="Z53" s="112">
        <v>2893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2185</v>
      </c>
      <c r="W54" s="112">
        <v>2290</v>
      </c>
      <c r="X54" s="112">
        <v>2313</v>
      </c>
      <c r="Y54" s="112">
        <v>2341</v>
      </c>
      <c r="Z54" s="112">
        <v>2412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1518</v>
      </c>
      <c r="W55" s="112">
        <v>1543</v>
      </c>
      <c r="X55" s="112">
        <v>1599</v>
      </c>
      <c r="Y55" s="112">
        <v>1646</v>
      </c>
      <c r="Z55" s="112">
        <v>1854</v>
      </c>
    </row>
    <row r="56" spans="1:26" ht="15" customHeight="1" x14ac:dyDescent="0.25">
      <c r="S56" s="115" t="s">
        <v>48</v>
      </c>
      <c r="T56" s="115"/>
      <c r="U56" s="112"/>
      <c r="V56" s="112">
        <v>922</v>
      </c>
      <c r="W56" s="112">
        <v>935</v>
      </c>
      <c r="X56" s="112">
        <v>936</v>
      </c>
      <c r="Y56" s="112">
        <v>950</v>
      </c>
      <c r="Z56" s="112">
        <v>981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525</v>
      </c>
      <c r="W57" s="112">
        <v>549</v>
      </c>
      <c r="X57" s="112">
        <v>546</v>
      </c>
      <c r="Y57" s="112">
        <v>533</v>
      </c>
      <c r="Z57" s="112">
        <v>525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147</v>
      </c>
      <c r="W58" s="112">
        <v>161</v>
      </c>
      <c r="X58" s="112">
        <v>188</v>
      </c>
      <c r="Y58" s="112">
        <v>200</v>
      </c>
      <c r="Z58" s="112">
        <v>240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51</v>
      </c>
      <c r="W59" s="112">
        <v>46</v>
      </c>
      <c r="X59" s="112">
        <v>45</v>
      </c>
      <c r="Y59" s="112">
        <v>50</v>
      </c>
      <c r="Z59" s="112">
        <v>55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24</v>
      </c>
      <c r="W60" s="112">
        <v>22</v>
      </c>
      <c r="X60" s="112">
        <v>28</v>
      </c>
      <c r="Y60" s="112">
        <v>31</v>
      </c>
      <c r="Z60" s="112">
        <v>34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48183</v>
      </c>
      <c r="W61" s="112">
        <v>49293</v>
      </c>
      <c r="X61" s="112">
        <v>47825</v>
      </c>
      <c r="Y61" s="112">
        <v>45234</v>
      </c>
      <c r="Z61" s="112">
        <v>47756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16</v>
      </c>
      <c r="X63" s="112">
        <v>4</v>
      </c>
      <c r="Y63" s="112">
        <v>5</v>
      </c>
      <c r="Z63" s="112">
        <v>10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298</v>
      </c>
      <c r="W64" s="112">
        <v>324</v>
      </c>
      <c r="X64" s="112">
        <v>335</v>
      </c>
      <c r="Y64" s="112">
        <v>353</v>
      </c>
      <c r="Z64" s="112">
        <v>495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1202</v>
      </c>
      <c r="W65" s="112">
        <v>1199</v>
      </c>
      <c r="X65" s="112">
        <v>1149</v>
      </c>
      <c r="Y65" s="112">
        <v>1146</v>
      </c>
      <c r="Z65" s="112">
        <v>1820</v>
      </c>
    </row>
    <row r="66" spans="1:26" x14ac:dyDescent="0.25">
      <c r="S66" s="115" t="s">
        <v>39</v>
      </c>
      <c r="T66" s="115"/>
      <c r="U66" s="112"/>
      <c r="V66" s="112">
        <v>5112</v>
      </c>
      <c r="W66" s="112">
        <v>5197</v>
      </c>
      <c r="X66" s="112">
        <v>4471</v>
      </c>
      <c r="Y66" s="112">
        <v>3919</v>
      </c>
      <c r="Z66" s="112">
        <v>4636</v>
      </c>
    </row>
    <row r="67" spans="1:26" x14ac:dyDescent="0.25">
      <c r="S67" s="115" t="s">
        <v>40</v>
      </c>
      <c r="T67" s="115"/>
      <c r="U67" s="112"/>
      <c r="V67" s="112">
        <v>12550</v>
      </c>
      <c r="W67" s="112">
        <v>12924</v>
      </c>
      <c r="X67" s="112">
        <v>12305</v>
      </c>
      <c r="Y67" s="112">
        <v>10700</v>
      </c>
      <c r="Z67" s="112">
        <v>11360</v>
      </c>
    </row>
    <row r="68" spans="1:26" x14ac:dyDescent="0.25">
      <c r="S68" s="115" t="s">
        <v>41</v>
      </c>
      <c r="T68" s="115"/>
      <c r="U68" s="112"/>
      <c r="V68" s="112">
        <v>10215</v>
      </c>
      <c r="W68" s="112">
        <v>10716</v>
      </c>
      <c r="X68" s="112">
        <v>10399</v>
      </c>
      <c r="Y68" s="112">
        <v>9807</v>
      </c>
      <c r="Z68" s="112">
        <v>10063</v>
      </c>
    </row>
    <row r="69" spans="1:26" x14ac:dyDescent="0.25">
      <c r="S69" s="115" t="s">
        <v>42</v>
      </c>
      <c r="T69" s="115"/>
      <c r="U69" s="112"/>
      <c r="V69" s="112">
        <v>6016</v>
      </c>
      <c r="W69" s="112">
        <v>6209</v>
      </c>
      <c r="X69" s="112">
        <v>6214</v>
      </c>
      <c r="Y69" s="112">
        <v>5931</v>
      </c>
      <c r="Z69" s="112">
        <v>6230</v>
      </c>
    </row>
    <row r="70" spans="1:26" x14ac:dyDescent="0.25">
      <c r="S70" s="115" t="s">
        <v>43</v>
      </c>
      <c r="T70" s="115"/>
      <c r="U70" s="112"/>
      <c r="V70" s="112">
        <v>3652</v>
      </c>
      <c r="W70" s="112">
        <v>3860</v>
      </c>
      <c r="X70" s="112">
        <v>3894</v>
      </c>
      <c r="Y70" s="112">
        <v>3938</v>
      </c>
      <c r="Z70" s="112">
        <v>4075</v>
      </c>
    </row>
    <row r="71" spans="1:26" x14ac:dyDescent="0.25">
      <c r="S71" s="115" t="s">
        <v>44</v>
      </c>
      <c r="T71" s="115"/>
      <c r="U71" s="112"/>
      <c r="V71" s="112">
        <v>3113</v>
      </c>
      <c r="W71" s="112">
        <v>3124</v>
      </c>
      <c r="X71" s="112">
        <v>3024</v>
      </c>
      <c r="Y71" s="112">
        <v>2944</v>
      </c>
      <c r="Z71" s="112">
        <v>3183</v>
      </c>
    </row>
    <row r="72" spans="1:26" x14ac:dyDescent="0.25">
      <c r="S72" s="115" t="s">
        <v>45</v>
      </c>
      <c r="T72" s="115"/>
      <c r="U72" s="112"/>
      <c r="V72" s="112">
        <v>2575</v>
      </c>
      <c r="W72" s="112">
        <v>2714</v>
      </c>
      <c r="X72" s="112">
        <v>2704</v>
      </c>
      <c r="Y72" s="112">
        <v>2660</v>
      </c>
      <c r="Z72" s="112">
        <v>3002</v>
      </c>
    </row>
    <row r="73" spans="1:26" x14ac:dyDescent="0.25">
      <c r="S73" s="115" t="s">
        <v>46</v>
      </c>
      <c r="T73" s="115"/>
      <c r="U73" s="112"/>
      <c r="V73" s="112">
        <v>2077</v>
      </c>
      <c r="W73" s="112">
        <v>2189</v>
      </c>
      <c r="X73" s="112">
        <v>2261</v>
      </c>
      <c r="Y73" s="112">
        <v>2242</v>
      </c>
      <c r="Z73" s="112">
        <v>2445</v>
      </c>
    </row>
    <row r="74" spans="1:26" x14ac:dyDescent="0.25">
      <c r="S74" s="115" t="s">
        <v>47</v>
      </c>
      <c r="T74" s="115"/>
      <c r="U74" s="112"/>
      <c r="V74" s="112">
        <v>1730</v>
      </c>
      <c r="W74" s="112">
        <v>1798</v>
      </c>
      <c r="X74" s="112">
        <v>1661</v>
      </c>
      <c r="Y74" s="112">
        <v>1681</v>
      </c>
      <c r="Z74" s="112">
        <v>1765</v>
      </c>
    </row>
    <row r="75" spans="1:26" x14ac:dyDescent="0.25">
      <c r="S75" s="115" t="s">
        <v>48</v>
      </c>
      <c r="T75" s="115"/>
      <c r="U75" s="112"/>
      <c r="V75" s="112">
        <v>839</v>
      </c>
      <c r="W75" s="112">
        <v>931</v>
      </c>
      <c r="X75" s="112">
        <v>961</v>
      </c>
      <c r="Y75" s="112">
        <v>982</v>
      </c>
      <c r="Z75" s="112">
        <v>1055</v>
      </c>
    </row>
    <row r="76" spans="1:26" x14ac:dyDescent="0.25">
      <c r="S76" s="115" t="s">
        <v>49</v>
      </c>
      <c r="T76" s="115"/>
      <c r="U76" s="112"/>
      <c r="V76" s="112">
        <v>385</v>
      </c>
      <c r="W76" s="112">
        <v>419</v>
      </c>
      <c r="X76" s="112">
        <v>428</v>
      </c>
      <c r="Y76" s="112">
        <v>442</v>
      </c>
      <c r="Z76" s="112">
        <v>474</v>
      </c>
    </row>
    <row r="77" spans="1:26" x14ac:dyDescent="0.25">
      <c r="S77" s="115" t="s">
        <v>50</v>
      </c>
      <c r="T77" s="115"/>
      <c r="U77" s="112"/>
      <c r="V77" s="112">
        <v>92</v>
      </c>
      <c r="W77" s="112">
        <v>111</v>
      </c>
      <c r="X77" s="112">
        <v>125</v>
      </c>
      <c r="Y77" s="112">
        <v>138</v>
      </c>
      <c r="Z77" s="112">
        <v>168</v>
      </c>
    </row>
    <row r="78" spans="1:26" x14ac:dyDescent="0.25">
      <c r="S78" s="115" t="s">
        <v>51</v>
      </c>
      <c r="T78" s="115"/>
      <c r="U78" s="112"/>
      <c r="V78" s="112">
        <v>39</v>
      </c>
      <c r="W78" s="112">
        <v>39</v>
      </c>
      <c r="X78" s="112">
        <v>41</v>
      </c>
      <c r="Y78" s="112">
        <v>46</v>
      </c>
      <c r="Z78" s="112">
        <v>50</v>
      </c>
    </row>
    <row r="79" spans="1:26" x14ac:dyDescent="0.25">
      <c r="S79" s="115" t="s">
        <v>52</v>
      </c>
      <c r="T79" s="115"/>
      <c r="U79" s="112"/>
      <c r="V79" s="112">
        <v>39</v>
      </c>
      <c r="W79" s="112">
        <v>30</v>
      </c>
      <c r="X79" s="112">
        <v>37</v>
      </c>
      <c r="Y79" s="112">
        <v>42</v>
      </c>
      <c r="Z79" s="112">
        <v>40</v>
      </c>
    </row>
    <row r="80" spans="1:26" x14ac:dyDescent="0.25">
      <c r="S80" s="118" t="s">
        <v>53</v>
      </c>
      <c r="T80" s="118"/>
      <c r="U80" s="112"/>
      <c r="V80" s="112">
        <v>49945</v>
      </c>
      <c r="W80" s="112">
        <v>51800</v>
      </c>
      <c r="X80" s="112">
        <v>50018</v>
      </c>
      <c r="Y80" s="112">
        <v>46976</v>
      </c>
      <c r="Z80" s="112">
        <v>50879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Yarra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4919</v>
      </c>
      <c r="W83" s="112">
        <v>4989</v>
      </c>
      <c r="X83" s="112">
        <v>4970</v>
      </c>
      <c r="Y83" s="112">
        <v>4834</v>
      </c>
      <c r="Z83" s="112">
        <v>4706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10219</v>
      </c>
      <c r="W84" s="112">
        <v>10567</v>
      </c>
      <c r="X84" s="112">
        <v>10773</v>
      </c>
      <c r="Y84" s="112">
        <v>10366</v>
      </c>
      <c r="Z84" s="112">
        <v>10528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2641</v>
      </c>
      <c r="W85" s="112">
        <v>2695</v>
      </c>
      <c r="X85" s="112">
        <v>2655</v>
      </c>
      <c r="Y85" s="112">
        <v>2455</v>
      </c>
      <c r="Z85" s="112">
        <v>2387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98,676</v>
      </c>
      <c r="D86" s="96">
        <f t="shared" ref="D86:D91" si="4">AD4</f>
        <v>6.993689415132387E-2</v>
      </c>
      <c r="E86" s="97">
        <f t="shared" ref="E86:E91" si="5">AD4</f>
        <v>6.993689415132387E-2</v>
      </c>
      <c r="F86" s="96">
        <f t="shared" ref="F86:F91" si="6">AF4</f>
        <v>5.5333068386780315E-3</v>
      </c>
      <c r="G86" s="97">
        <f t="shared" ref="G86:G91" si="7">AF4</f>
        <v>5.5333068386780315E-3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2070</v>
      </c>
      <c r="W86" s="112">
        <v>2164</v>
      </c>
      <c r="X86" s="112">
        <v>2022</v>
      </c>
      <c r="Y86" s="112">
        <v>1898</v>
      </c>
      <c r="Z86" s="112">
        <v>1980</v>
      </c>
    </row>
    <row r="87" spans="1:30" ht="15" customHeight="1" x14ac:dyDescent="0.25">
      <c r="A87" s="98" t="s">
        <v>4</v>
      </c>
      <c r="B87" s="49"/>
      <c r="C87" s="57" t="str">
        <f t="shared" si="3"/>
        <v>47,760</v>
      </c>
      <c r="D87" s="96">
        <f t="shared" si="4"/>
        <v>5.5842949993367919E-2</v>
      </c>
      <c r="E87" s="97">
        <f t="shared" si="5"/>
        <v>5.5842949993367919E-2</v>
      </c>
      <c r="F87" s="96">
        <f t="shared" si="6"/>
        <v>-8.8201722527757598E-3</v>
      </c>
      <c r="G87" s="97">
        <f t="shared" si="7"/>
        <v>-8.8201722527757598E-3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2251</v>
      </c>
      <c r="W87" s="112">
        <v>2347</v>
      </c>
      <c r="X87" s="112">
        <v>2309</v>
      </c>
      <c r="Y87" s="112">
        <v>2201</v>
      </c>
      <c r="Z87" s="112">
        <v>2224</v>
      </c>
    </row>
    <row r="88" spans="1:30" ht="15" customHeight="1" x14ac:dyDescent="0.25">
      <c r="A88" s="98" t="s">
        <v>5</v>
      </c>
      <c r="B88" s="49"/>
      <c r="C88" s="57" t="str">
        <f t="shared" si="3"/>
        <v>50,885</v>
      </c>
      <c r="D88" s="96">
        <f t="shared" si="4"/>
        <v>8.3212704359673095E-2</v>
      </c>
      <c r="E88" s="97">
        <f t="shared" si="5"/>
        <v>8.3212704359673095E-2</v>
      </c>
      <c r="F88" s="96">
        <f t="shared" si="6"/>
        <v>1.8922707248698378E-2</v>
      </c>
      <c r="G88" s="97">
        <f t="shared" si="7"/>
        <v>1.8922707248698378E-2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1570</v>
      </c>
      <c r="W88" s="112">
        <v>1614</v>
      </c>
      <c r="X88" s="112">
        <v>1625</v>
      </c>
      <c r="Y88" s="112">
        <v>1522</v>
      </c>
      <c r="Z88" s="112">
        <v>1521</v>
      </c>
    </row>
    <row r="89" spans="1:30" ht="15" customHeight="1" x14ac:dyDescent="0.25">
      <c r="A89" s="49" t="s">
        <v>6</v>
      </c>
      <c r="B89" s="49"/>
      <c r="C89" s="57" t="str">
        <f t="shared" si="3"/>
        <v>62,198</v>
      </c>
      <c r="D89" s="96">
        <f t="shared" si="4"/>
        <v>1.0610122674465927E-2</v>
      </c>
      <c r="E89" s="97">
        <f t="shared" si="5"/>
        <v>1.0610122674465927E-2</v>
      </c>
      <c r="F89" s="96">
        <f t="shared" si="6"/>
        <v>-3.5764669405472405E-2</v>
      </c>
      <c r="G89" s="97">
        <f t="shared" si="7"/>
        <v>-3.5764669405472405E-2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672</v>
      </c>
      <c r="W89" s="112">
        <v>642</v>
      </c>
      <c r="X89" s="112">
        <v>646</v>
      </c>
      <c r="Y89" s="112">
        <v>604</v>
      </c>
      <c r="Z89" s="112">
        <v>615</v>
      </c>
    </row>
    <row r="90" spans="1:30" ht="15" customHeight="1" x14ac:dyDescent="0.25">
      <c r="A90" s="49" t="s">
        <v>96</v>
      </c>
      <c r="B90" s="49"/>
      <c r="C90" s="57" t="str">
        <f t="shared" si="3"/>
        <v>$62,496</v>
      </c>
      <c r="D90" s="96">
        <f t="shared" si="4"/>
        <v>1.55968001996869E-2</v>
      </c>
      <c r="E90" s="97">
        <f t="shared" si="5"/>
        <v>1.55968001996869E-2</v>
      </c>
      <c r="F90" s="96">
        <f t="shared" si="6"/>
        <v>0.17988805658075857</v>
      </c>
      <c r="G90" s="97">
        <f t="shared" si="7"/>
        <v>0.17988805658075857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1657</v>
      </c>
      <c r="W90" s="112">
        <v>1600</v>
      </c>
      <c r="X90" s="112">
        <v>1455</v>
      </c>
      <c r="Y90" s="112">
        <v>1376</v>
      </c>
      <c r="Z90" s="112">
        <v>1475</v>
      </c>
    </row>
    <row r="91" spans="1:30" ht="15" customHeight="1" x14ac:dyDescent="0.25">
      <c r="A91" s="49" t="s">
        <v>7</v>
      </c>
      <c r="B91" s="49"/>
      <c r="C91" s="57" t="str">
        <f t="shared" si="3"/>
        <v>$5,951.9 mil</v>
      </c>
      <c r="D91" s="96">
        <f t="shared" si="4"/>
        <v>7.0915994675582184E-2</v>
      </c>
      <c r="E91" s="97">
        <f t="shared" si="5"/>
        <v>7.0915994675582184E-2</v>
      </c>
      <c r="F91" s="96">
        <f t="shared" si="6"/>
        <v>0.19490792013732872</v>
      </c>
      <c r="G91" s="97">
        <f t="shared" si="7"/>
        <v>0.19490792013732872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32321</v>
      </c>
      <c r="W91" s="112">
        <v>32809</v>
      </c>
      <c r="X91" s="112">
        <v>32672</v>
      </c>
      <c r="Y91" s="112">
        <v>30833</v>
      </c>
      <c r="Z91" s="112">
        <v>31013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4201</v>
      </c>
      <c r="W93" s="112">
        <v>4315</v>
      </c>
      <c r="X93" s="112">
        <v>4353</v>
      </c>
      <c r="Y93" s="112">
        <v>4155</v>
      </c>
      <c r="Z93" s="112">
        <v>4229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11242</v>
      </c>
      <c r="W94" s="112">
        <v>11642</v>
      </c>
      <c r="X94" s="112">
        <v>11772</v>
      </c>
      <c r="Y94" s="112">
        <v>11400</v>
      </c>
      <c r="Z94" s="112">
        <v>11543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889</v>
      </c>
      <c r="W95" s="112">
        <v>928</v>
      </c>
      <c r="X95" s="112">
        <v>854</v>
      </c>
      <c r="Y95" s="112">
        <v>825</v>
      </c>
      <c r="Z95" s="112">
        <v>888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2799</v>
      </c>
      <c r="W96" s="112">
        <v>2934</v>
      </c>
      <c r="X96" s="112">
        <v>2833</v>
      </c>
      <c r="Y96" s="112">
        <v>2659</v>
      </c>
      <c r="Z96" s="112">
        <v>2865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4410</v>
      </c>
      <c r="W97" s="112">
        <v>4542</v>
      </c>
      <c r="X97" s="112">
        <v>4346</v>
      </c>
      <c r="Y97" s="112">
        <v>4087</v>
      </c>
      <c r="Z97" s="112">
        <v>4063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2115</v>
      </c>
      <c r="W98" s="112">
        <v>2131</v>
      </c>
      <c r="X98" s="112">
        <v>2144</v>
      </c>
      <c r="Y98" s="112">
        <v>1994</v>
      </c>
      <c r="Z98" s="112">
        <v>2060</v>
      </c>
    </row>
    <row r="99" spans="1:32" ht="15" customHeight="1" x14ac:dyDescent="0.25">
      <c r="S99" s="115" t="s">
        <v>197</v>
      </c>
      <c r="T99" s="115"/>
      <c r="U99" s="112"/>
      <c r="V99" s="112">
        <v>104</v>
      </c>
      <c r="W99" s="112">
        <v>120</v>
      </c>
      <c r="X99" s="112">
        <v>114</v>
      </c>
      <c r="Y99" s="112">
        <v>123</v>
      </c>
      <c r="Z99" s="112">
        <v>138</v>
      </c>
    </row>
    <row r="100" spans="1:32" ht="15" customHeight="1" x14ac:dyDescent="0.25">
      <c r="S100" s="115" t="s">
        <v>58</v>
      </c>
      <c r="T100" s="115"/>
      <c r="U100" s="112"/>
      <c r="V100" s="112">
        <v>763</v>
      </c>
      <c r="W100" s="112">
        <v>757</v>
      </c>
      <c r="X100" s="112">
        <v>720</v>
      </c>
      <c r="Y100" s="112">
        <v>665</v>
      </c>
      <c r="Z100" s="112">
        <v>718</v>
      </c>
    </row>
    <row r="101" spans="1:32" x14ac:dyDescent="0.25">
      <c r="A101" s="18"/>
      <c r="S101" s="118" t="s">
        <v>53</v>
      </c>
      <c r="T101" s="118"/>
      <c r="U101" s="112"/>
      <c r="V101" s="112">
        <v>32181</v>
      </c>
      <c r="W101" s="112">
        <v>32998</v>
      </c>
      <c r="X101" s="112">
        <v>32781</v>
      </c>
      <c r="Y101" s="112">
        <v>30696</v>
      </c>
      <c r="Z101" s="112">
        <v>31161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73516</v>
      </c>
      <c r="W104" s="112">
        <v>75624</v>
      </c>
      <c r="X104" s="112">
        <v>71692</v>
      </c>
      <c r="Y104" s="112">
        <v>69742</v>
      </c>
      <c r="Z104" s="112">
        <v>75295</v>
      </c>
      <c r="AB104" s="109" t="str">
        <f>TEXT(Z104,"###,###")</f>
        <v>75,295</v>
      </c>
      <c r="AD104" s="130">
        <f>Z104/($Z$4)*100</f>
        <v>76.305281932790137</v>
      </c>
      <c r="AF104" s="109"/>
    </row>
    <row r="105" spans="1:32" x14ac:dyDescent="0.25">
      <c r="S105" s="115" t="s">
        <v>17</v>
      </c>
      <c r="T105" s="115"/>
      <c r="U105" s="112"/>
      <c r="V105" s="112">
        <v>17258</v>
      </c>
      <c r="W105" s="112">
        <v>18322</v>
      </c>
      <c r="X105" s="112">
        <v>17486</v>
      </c>
      <c r="Y105" s="112">
        <v>17014</v>
      </c>
      <c r="Z105" s="112">
        <v>18189</v>
      </c>
      <c r="AB105" s="109" t="str">
        <f>TEXT(Z105,"###,###")</f>
        <v>18,189</v>
      </c>
      <c r="AD105" s="130">
        <f>Z105/($Z$4)*100</f>
        <v>18.43305363006202</v>
      </c>
      <c r="AF105" s="109"/>
    </row>
    <row r="106" spans="1:32" x14ac:dyDescent="0.25">
      <c r="S106" s="118" t="s">
        <v>53</v>
      </c>
      <c r="T106" s="118"/>
      <c r="U106" s="120"/>
      <c r="V106" s="120">
        <v>90774</v>
      </c>
      <c r="W106" s="120">
        <v>93946</v>
      </c>
      <c r="X106" s="120">
        <v>89178</v>
      </c>
      <c r="Y106" s="120">
        <v>86756</v>
      </c>
      <c r="Z106" s="120">
        <v>93484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16106</v>
      </c>
      <c r="W108" s="112">
        <v>14454</v>
      </c>
      <c r="X108" s="112">
        <v>14031</v>
      </c>
      <c r="Y108" s="112">
        <v>13058</v>
      </c>
      <c r="Z108" s="112">
        <v>13755</v>
      </c>
      <c r="AB108" s="109" t="str">
        <f>TEXT(Z108,"###,###")</f>
        <v>13,755</v>
      </c>
      <c r="AD108" s="130">
        <f>Z108/($Z$4)*100</f>
        <v>13.939559771372977</v>
      </c>
      <c r="AF108" s="109"/>
    </row>
    <row r="109" spans="1:32" x14ac:dyDescent="0.25">
      <c r="S109" s="115" t="s">
        <v>20</v>
      </c>
      <c r="T109" s="115"/>
      <c r="U109" s="112"/>
      <c r="V109" s="112">
        <v>12521</v>
      </c>
      <c r="W109" s="112">
        <v>12418</v>
      </c>
      <c r="X109" s="112">
        <v>12405</v>
      </c>
      <c r="Y109" s="112">
        <v>12586</v>
      </c>
      <c r="Z109" s="112">
        <v>13643</v>
      </c>
      <c r="AB109" s="109" t="str">
        <f>TEXT(Z109,"###,###")</f>
        <v>13,643</v>
      </c>
      <c r="AD109" s="130">
        <f>Z109/($Z$4)*100</f>
        <v>13.826056994608619</v>
      </c>
      <c r="AF109" s="109"/>
    </row>
    <row r="110" spans="1:32" x14ac:dyDescent="0.25">
      <c r="S110" s="115" t="s">
        <v>21</v>
      </c>
      <c r="T110" s="115"/>
      <c r="U110" s="112"/>
      <c r="V110" s="112">
        <v>21711</v>
      </c>
      <c r="W110" s="112">
        <v>24202</v>
      </c>
      <c r="X110" s="112">
        <v>22022</v>
      </c>
      <c r="Y110" s="112">
        <v>20027</v>
      </c>
      <c r="Z110" s="112">
        <v>21944</v>
      </c>
      <c r="AB110" s="109" t="str">
        <f>TEXT(Z110,"###,###")</f>
        <v>21,944</v>
      </c>
      <c r="AD110" s="130">
        <f>Z110/($Z$4)*100</f>
        <v>22.238436904617132</v>
      </c>
      <c r="AF110" s="109"/>
    </row>
    <row r="111" spans="1:32" x14ac:dyDescent="0.25">
      <c r="S111" s="115" t="s">
        <v>22</v>
      </c>
      <c r="T111" s="115"/>
      <c r="U111" s="112"/>
      <c r="V111" s="112">
        <v>41245</v>
      </c>
      <c r="W111" s="112">
        <v>43630</v>
      </c>
      <c r="X111" s="112">
        <v>43158</v>
      </c>
      <c r="Y111" s="112">
        <v>41085</v>
      </c>
      <c r="Z111" s="112">
        <v>44147</v>
      </c>
      <c r="AB111" s="109" t="str">
        <f>TEXT(Z111,"###,###")</f>
        <v>44,147</v>
      </c>
      <c r="AD111" s="130">
        <f>Z111/($Z$4)*100</f>
        <v>44.739348980501845</v>
      </c>
      <c r="AF111" s="109"/>
    </row>
    <row r="112" spans="1:32" x14ac:dyDescent="0.25">
      <c r="S112" s="118" t="s">
        <v>53</v>
      </c>
      <c r="T112" s="118"/>
      <c r="U112" s="112"/>
      <c r="V112" s="112">
        <v>98129</v>
      </c>
      <c r="W112" s="112">
        <v>101092</v>
      </c>
      <c r="X112" s="112">
        <v>97837</v>
      </c>
      <c r="Y112" s="112">
        <v>92226</v>
      </c>
      <c r="Z112" s="112">
        <v>98670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37.42</v>
      </c>
      <c r="W118" s="131">
        <v>37.49</v>
      </c>
      <c r="X118" s="131">
        <v>37.78</v>
      </c>
      <c r="Y118" s="131">
        <v>38.44</v>
      </c>
      <c r="Z118" s="131">
        <v>38.49</v>
      </c>
      <c r="AB118" s="109" t="str">
        <f>TEXT(Z118,"##.0")</f>
        <v>38.5</v>
      </c>
    </row>
    <row r="120" spans="19:32" x14ac:dyDescent="0.25">
      <c r="S120" s="101" t="s">
        <v>98</v>
      </c>
      <c r="T120" s="112"/>
      <c r="U120" s="112"/>
      <c r="V120" s="112">
        <v>54540</v>
      </c>
      <c r="W120" s="112">
        <v>55611</v>
      </c>
      <c r="X120" s="112">
        <v>55339</v>
      </c>
      <c r="Y120" s="112">
        <v>51619</v>
      </c>
      <c r="Z120" s="112">
        <v>52405</v>
      </c>
      <c r="AB120" s="109" t="str">
        <f>TEXT(Z120,"###,###")</f>
        <v>52,405</v>
      </c>
    </row>
    <row r="121" spans="19:32" x14ac:dyDescent="0.25">
      <c r="S121" s="101" t="s">
        <v>99</v>
      </c>
      <c r="T121" s="112"/>
      <c r="U121" s="112"/>
      <c r="V121" s="112">
        <v>3670</v>
      </c>
      <c r="W121" s="112">
        <v>3677</v>
      </c>
      <c r="X121" s="112">
        <v>3687</v>
      </c>
      <c r="Y121" s="112">
        <v>3629</v>
      </c>
      <c r="Z121" s="112">
        <v>3414</v>
      </c>
      <c r="AB121" s="109" t="str">
        <f>TEXT(Z121,"###,###")</f>
        <v>3,414</v>
      </c>
    </row>
    <row r="122" spans="19:32" x14ac:dyDescent="0.25">
      <c r="S122" s="101" t="s">
        <v>100</v>
      </c>
      <c r="T122" s="112"/>
      <c r="U122" s="112"/>
      <c r="V122" s="112">
        <v>6289</v>
      </c>
      <c r="W122" s="112">
        <v>6520</v>
      </c>
      <c r="X122" s="112">
        <v>6433</v>
      </c>
      <c r="Y122" s="112">
        <v>6302</v>
      </c>
      <c r="Z122" s="112">
        <v>6379</v>
      </c>
      <c r="AB122" s="109" t="str">
        <f>TEXT(Z122,"###,###")</f>
        <v>6,379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60829</v>
      </c>
      <c r="W124" s="112">
        <v>62131</v>
      </c>
      <c r="X124" s="112">
        <v>61772</v>
      </c>
      <c r="Y124" s="112">
        <v>57921</v>
      </c>
      <c r="Z124" s="112">
        <v>58784</v>
      </c>
      <c r="AB124" s="109" t="str">
        <f>TEXT(Z124,"###,###")</f>
        <v>58,784</v>
      </c>
      <c r="AD124" s="127">
        <f>Z124/$Z$7*100</f>
        <v>94.511077526608574</v>
      </c>
    </row>
    <row r="125" spans="19:32" x14ac:dyDescent="0.25">
      <c r="S125" s="101" t="s">
        <v>102</v>
      </c>
      <c r="T125" s="112"/>
      <c r="U125" s="112"/>
      <c r="V125" s="112">
        <v>9959</v>
      </c>
      <c r="W125" s="112">
        <v>10197</v>
      </c>
      <c r="X125" s="112">
        <v>10120</v>
      </c>
      <c r="Y125" s="112">
        <v>9931</v>
      </c>
      <c r="Z125" s="112">
        <v>9793</v>
      </c>
      <c r="AB125" s="109" t="str">
        <f>TEXT(Z125,"###,###")</f>
        <v>9,793</v>
      </c>
      <c r="AD125" s="127">
        <f>Z125/$Z$7*100</f>
        <v>15.744879256567735</v>
      </c>
    </row>
    <row r="127" spans="19:32" x14ac:dyDescent="0.25">
      <c r="S127" s="101" t="s">
        <v>103</v>
      </c>
      <c r="T127" s="112"/>
      <c r="U127" s="112"/>
      <c r="V127" s="112">
        <v>32327</v>
      </c>
      <c r="W127" s="112">
        <v>32808</v>
      </c>
      <c r="X127" s="112">
        <v>32674</v>
      </c>
      <c r="Y127" s="112">
        <v>30834</v>
      </c>
      <c r="Z127" s="112">
        <v>31015</v>
      </c>
      <c r="AB127" s="109" t="str">
        <f>TEXT(Z127,"###,###")</f>
        <v>31,015</v>
      </c>
      <c r="AD127" s="127">
        <f>Z127/$Z$7*100</f>
        <v>49.864947425962249</v>
      </c>
    </row>
    <row r="128" spans="19:32" x14ac:dyDescent="0.25">
      <c r="S128" s="101" t="s">
        <v>104</v>
      </c>
      <c r="T128" s="112"/>
      <c r="U128" s="112"/>
      <c r="V128" s="112">
        <v>32175</v>
      </c>
      <c r="W128" s="112">
        <v>33001</v>
      </c>
      <c r="X128" s="112">
        <v>32786</v>
      </c>
      <c r="Y128" s="112">
        <v>30692</v>
      </c>
      <c r="Z128" s="112">
        <v>31160</v>
      </c>
      <c r="AB128" s="109" t="str">
        <f>TEXT(Z128,"###,###")</f>
        <v>31,160</v>
      </c>
      <c r="AD128" s="127">
        <f>Z128/$Z$7*100</f>
        <v>50.098073893051222</v>
      </c>
    </row>
    <row r="130" spans="19:20" x14ac:dyDescent="0.25">
      <c r="S130" s="101" t="s">
        <v>280</v>
      </c>
      <c r="T130" s="127">
        <v>84.255120743432272</v>
      </c>
    </row>
    <row r="131" spans="19:20" x14ac:dyDescent="0.25">
      <c r="S131" s="101" t="s">
        <v>281</v>
      </c>
      <c r="T131" s="127">
        <v>5.4889224733914279</v>
      </c>
    </row>
    <row r="132" spans="19:20" x14ac:dyDescent="0.25">
      <c r="S132" s="101" t="s">
        <v>282</v>
      </c>
      <c r="T132" s="127">
        <v>10.255956783176307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1383B78-D50E-487D-9E76-90CD0FA0CC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51680B3-936C-409C-AD25-920BE40E5F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8F5CB8D-F5FA-426F-B16E-0161ED2C80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B9BB1E6-930C-469D-971C-6490280CC8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679FF-504B-4478-AD78-560CB372D73E}">
  <sheetPr codeName="Sheet14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188</v>
      </c>
      <c r="T1" s="99"/>
      <c r="U1" s="99"/>
      <c r="V1" s="99"/>
      <c r="W1" s="99"/>
      <c r="X1" s="99"/>
      <c r="Y1" s="100" t="s">
        <v>273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188</v>
      </c>
      <c r="Y3" s="105" t="s">
        <v>273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8.78 Yarra Ranges,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124766</v>
      </c>
      <c r="W4" s="108">
        <v>126366</v>
      </c>
      <c r="X4" s="108">
        <v>124775</v>
      </c>
      <c r="Y4" s="108">
        <v>125221</v>
      </c>
      <c r="Z4" s="108">
        <v>134150</v>
      </c>
      <c r="AB4" s="109" t="str">
        <f>TEXT(Z4,"###,###")</f>
        <v>134,150</v>
      </c>
      <c r="AD4" s="110">
        <f>Z4/Y4-1</f>
        <v>7.130593111379091E-2</v>
      </c>
      <c r="AF4" s="110">
        <f>Z4/V4-1</f>
        <v>7.5212798358527122E-2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62551</v>
      </c>
      <c r="W5" s="108">
        <v>62725</v>
      </c>
      <c r="X5" s="108">
        <v>61756</v>
      </c>
      <c r="Y5" s="108">
        <v>61650</v>
      </c>
      <c r="Z5" s="108">
        <v>65027</v>
      </c>
      <c r="AB5" s="109" t="str">
        <f>TEXT(Z5,"###,###")</f>
        <v>65,027</v>
      </c>
      <c r="AD5" s="110">
        <f t="shared" ref="AD5:AD9" si="0">Z5/Y5-1</f>
        <v>5.4776966747769773E-2</v>
      </c>
      <c r="AF5" s="110">
        <f t="shared" ref="AF5:AF9" si="1">Z5/V5-1</f>
        <v>3.9583699701043917E-2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62220</v>
      </c>
      <c r="W6" s="108">
        <v>63641</v>
      </c>
      <c r="X6" s="108">
        <v>63018</v>
      </c>
      <c r="Y6" s="108">
        <v>63512</v>
      </c>
      <c r="Z6" s="108">
        <v>69054</v>
      </c>
      <c r="AB6" s="109" t="str">
        <f>TEXT(Z6,"###,###")</f>
        <v>69,054</v>
      </c>
      <c r="AD6" s="110">
        <f t="shared" si="0"/>
        <v>8.7259100642398391E-2</v>
      </c>
      <c r="AF6" s="110">
        <f t="shared" si="1"/>
        <v>0.10983606557377046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90217</v>
      </c>
      <c r="W7" s="108">
        <v>90542</v>
      </c>
      <c r="X7" s="108">
        <v>91454</v>
      </c>
      <c r="Y7" s="108">
        <v>91280</v>
      </c>
      <c r="Z7" s="108">
        <v>92739</v>
      </c>
      <c r="AB7" s="109" t="str">
        <f>TEXT(Z7,"###,###")</f>
        <v>92,739</v>
      </c>
      <c r="AD7" s="110">
        <f t="shared" si="0"/>
        <v>1.5983786152497848E-2</v>
      </c>
      <c r="AF7" s="110">
        <f t="shared" si="1"/>
        <v>2.7954820045002604E-2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134,150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92,739</v>
      </c>
      <c r="P8" s="67"/>
      <c r="S8" s="107" t="s">
        <v>83</v>
      </c>
      <c r="T8" s="108"/>
      <c r="U8" s="108"/>
      <c r="V8" s="108">
        <v>43555</v>
      </c>
      <c r="W8" s="108">
        <v>44527.16</v>
      </c>
      <c r="X8" s="108">
        <v>45649.2</v>
      </c>
      <c r="Y8" s="108">
        <v>48067</v>
      </c>
      <c r="Z8" s="108">
        <v>48000</v>
      </c>
      <c r="AB8" s="109" t="str">
        <f>TEXT(Z8,"$###,###")</f>
        <v>$48,000</v>
      </c>
      <c r="AD8" s="110">
        <f t="shared" si="0"/>
        <v>-1.3938876984209703E-3</v>
      </c>
      <c r="AF8" s="110">
        <f t="shared" si="1"/>
        <v>0.10205487314889217</v>
      </c>
    </row>
    <row r="9" spans="1:32" x14ac:dyDescent="0.25">
      <c r="A9" s="30" t="s">
        <v>14</v>
      </c>
      <c r="B9" s="71"/>
      <c r="C9" s="72"/>
      <c r="D9" s="73">
        <f>AD104</f>
        <v>78.957137532612748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50.64643785246767</v>
      </c>
      <c r="P9" s="74" t="s">
        <v>84</v>
      </c>
      <c r="S9" s="107" t="s">
        <v>7</v>
      </c>
      <c r="T9" s="108"/>
      <c r="U9" s="108"/>
      <c r="V9" s="108">
        <v>5046667634</v>
      </c>
      <c r="W9" s="108">
        <v>5269545747</v>
      </c>
      <c r="X9" s="108">
        <v>5488821294</v>
      </c>
      <c r="Y9" s="108">
        <v>5730723895</v>
      </c>
      <c r="Z9" s="108">
        <v>6015534805</v>
      </c>
      <c r="AB9" s="109" t="str">
        <f>TEXT(Z9/1000000,"$#,###.0")&amp;" mil"</f>
        <v>$6,015.5 mil</v>
      </c>
      <c r="AD9" s="110">
        <f t="shared" si="0"/>
        <v>4.9698941219013415E-2</v>
      </c>
      <c r="AF9" s="110">
        <f t="shared" si="1"/>
        <v>0.19198156907988673</v>
      </c>
    </row>
    <row r="10" spans="1:32" x14ac:dyDescent="0.25">
      <c r="A10" s="30" t="s">
        <v>17</v>
      </c>
      <c r="B10" s="71"/>
      <c r="C10" s="72"/>
      <c r="D10" s="73">
        <f>AD105</f>
        <v>14.644055162131941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49.281316382535934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84.140437140792983</v>
      </c>
      <c r="P11" s="74" t="s">
        <v>84</v>
      </c>
      <c r="S11" s="107" t="s">
        <v>29</v>
      </c>
      <c r="T11" s="112"/>
      <c r="U11" s="112"/>
      <c r="V11" s="112">
        <v>110523</v>
      </c>
      <c r="W11" s="112">
        <v>112333</v>
      </c>
      <c r="X11" s="112">
        <v>110719</v>
      </c>
      <c r="Y11" s="112">
        <v>110777</v>
      </c>
      <c r="Z11" s="112">
        <v>119446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7.811168979609441</v>
      </c>
      <c r="P12" s="74" t="s">
        <v>84</v>
      </c>
      <c r="S12" s="107" t="s">
        <v>30</v>
      </c>
      <c r="T12" s="112"/>
      <c r="U12" s="112"/>
      <c r="V12" s="112">
        <v>14242</v>
      </c>
      <c r="W12" s="112">
        <v>14030</v>
      </c>
      <c r="X12" s="112">
        <v>14056</v>
      </c>
      <c r="Y12" s="112">
        <v>14444</v>
      </c>
      <c r="Z12" s="112">
        <v>14709</v>
      </c>
    </row>
    <row r="13" spans="1:32" ht="15" customHeight="1" x14ac:dyDescent="0.25">
      <c r="A13" s="30" t="s">
        <v>19</v>
      </c>
      <c r="B13" s="72"/>
      <c r="C13" s="72"/>
      <c r="D13" s="73">
        <f>AD108</f>
        <v>16.936265374580696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8.054863649597257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17.735370853522177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23.071188967573612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17.405274848504455</v>
      </c>
      <c r="P15" s="74" t="s">
        <v>84</v>
      </c>
      <c r="S15" s="115" t="s">
        <v>60</v>
      </c>
      <c r="T15" s="115"/>
      <c r="U15" s="116"/>
      <c r="V15" s="116">
        <v>2286</v>
      </c>
      <c r="W15" s="116">
        <v>2378</v>
      </c>
      <c r="X15" s="116">
        <v>2410</v>
      </c>
      <c r="Y15" s="112">
        <v>2446</v>
      </c>
      <c r="Z15" s="112">
        <v>2561</v>
      </c>
      <c r="AB15" s="117">
        <f t="shared" ref="AB15:AB34" si="2">IF(Z15="np",0,Z15/$Z$34)</f>
        <v>1.9089858745480973E-2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35.863585538576217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82.594725151495552</v>
      </c>
      <c r="P16" s="37" t="s">
        <v>84</v>
      </c>
      <c r="S16" s="115" t="s">
        <v>61</v>
      </c>
      <c r="T16" s="115"/>
      <c r="U16" s="116"/>
      <c r="V16" s="116">
        <v>209</v>
      </c>
      <c r="W16" s="116">
        <v>216</v>
      </c>
      <c r="X16" s="116">
        <v>244</v>
      </c>
      <c r="Y16" s="112">
        <v>203</v>
      </c>
      <c r="Z16" s="112">
        <v>185</v>
      </c>
      <c r="AB16" s="117">
        <f t="shared" si="2"/>
        <v>1.3790019007864037E-3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10052</v>
      </c>
      <c r="W17" s="116">
        <v>9945</v>
      </c>
      <c r="X17" s="116">
        <v>9120</v>
      </c>
      <c r="Y17" s="112">
        <v>9033</v>
      </c>
      <c r="Z17" s="112">
        <v>9440</v>
      </c>
      <c r="AB17" s="117">
        <f t="shared" si="2"/>
        <v>7.0366367261749468E-2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805</v>
      </c>
      <c r="W18" s="116">
        <v>828</v>
      </c>
      <c r="X18" s="116">
        <v>854</v>
      </c>
      <c r="Y18" s="112">
        <v>902</v>
      </c>
      <c r="Z18" s="112">
        <v>931</v>
      </c>
      <c r="AB18" s="117">
        <f t="shared" si="2"/>
        <v>6.9397338899034695E-3</v>
      </c>
    </row>
    <row r="19" spans="1:28" x14ac:dyDescent="0.25">
      <c r="A19" s="63" t="str">
        <f>$S$1&amp;" ("&amp;$V$2&amp;" to "&amp;$Z$2&amp;")"</f>
        <v>Yarra Ranges (2017-18 to 2021-22)</v>
      </c>
      <c r="B19" s="63"/>
      <c r="C19" s="63"/>
      <c r="D19" s="63"/>
      <c r="E19" s="63"/>
      <c r="F19" s="63"/>
      <c r="G19" s="63" t="str">
        <f>$S$1&amp;" ("&amp;$V$2&amp;" to "&amp;$Z$2&amp;")"</f>
        <v>Yarra Ranges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14122</v>
      </c>
      <c r="W19" s="116">
        <v>14437</v>
      </c>
      <c r="X19" s="116">
        <v>14166</v>
      </c>
      <c r="Y19" s="112">
        <v>14539</v>
      </c>
      <c r="Z19" s="112">
        <v>15142</v>
      </c>
      <c r="AB19" s="117">
        <f t="shared" si="2"/>
        <v>0.112869442063285</v>
      </c>
    </row>
    <row r="20" spans="1:28" x14ac:dyDescent="0.25">
      <c r="S20" s="115" t="s">
        <v>65</v>
      </c>
      <c r="T20" s="115"/>
      <c r="U20" s="116"/>
      <c r="V20" s="116">
        <v>6326</v>
      </c>
      <c r="W20" s="116">
        <v>6156</v>
      </c>
      <c r="X20" s="116">
        <v>5760</v>
      </c>
      <c r="Y20" s="112">
        <v>5789</v>
      </c>
      <c r="Z20" s="112">
        <v>6027</v>
      </c>
      <c r="AB20" s="117">
        <f t="shared" si="2"/>
        <v>4.4925645708322463E-2</v>
      </c>
    </row>
    <row r="21" spans="1:28" x14ac:dyDescent="0.25">
      <c r="S21" s="115" t="s">
        <v>66</v>
      </c>
      <c r="T21" s="115"/>
      <c r="U21" s="116"/>
      <c r="V21" s="116">
        <v>11212</v>
      </c>
      <c r="W21" s="116">
        <v>11020</v>
      </c>
      <c r="X21" s="116">
        <v>11254</v>
      </c>
      <c r="Y21" s="112">
        <v>11521</v>
      </c>
      <c r="Z21" s="112">
        <v>12356</v>
      </c>
      <c r="AB21" s="117">
        <f t="shared" si="2"/>
        <v>9.2102418843874628E-2</v>
      </c>
    </row>
    <row r="22" spans="1:28" x14ac:dyDescent="0.25">
      <c r="S22" s="115" t="s">
        <v>67</v>
      </c>
      <c r="T22" s="115"/>
      <c r="U22" s="116"/>
      <c r="V22" s="116">
        <v>6182</v>
      </c>
      <c r="W22" s="116">
        <v>6477</v>
      </c>
      <c r="X22" s="116">
        <v>7204</v>
      </c>
      <c r="Y22" s="112">
        <v>7346</v>
      </c>
      <c r="Z22" s="112">
        <v>8662</v>
      </c>
      <c r="AB22" s="117">
        <f t="shared" si="2"/>
        <v>6.4567105214118001E-2</v>
      </c>
    </row>
    <row r="23" spans="1:28" x14ac:dyDescent="0.25">
      <c r="S23" s="115" t="s">
        <v>68</v>
      </c>
      <c r="T23" s="115"/>
      <c r="U23" s="116"/>
      <c r="V23" s="116">
        <v>3301</v>
      </c>
      <c r="W23" s="116">
        <v>3243</v>
      </c>
      <c r="X23" s="116">
        <v>3063</v>
      </c>
      <c r="Y23" s="112">
        <v>3066</v>
      </c>
      <c r="Z23" s="112">
        <v>3412</v>
      </c>
      <c r="AB23" s="117">
        <f t="shared" si="2"/>
        <v>2.5433267489098431E-2</v>
      </c>
    </row>
    <row r="24" spans="1:28" x14ac:dyDescent="0.25">
      <c r="S24" s="115" t="s">
        <v>69</v>
      </c>
      <c r="T24" s="115"/>
      <c r="U24" s="116"/>
      <c r="V24" s="116">
        <v>1673</v>
      </c>
      <c r="W24" s="116">
        <v>1799</v>
      </c>
      <c r="X24" s="116">
        <v>1728</v>
      </c>
      <c r="Y24" s="112">
        <v>1646</v>
      </c>
      <c r="Z24" s="112">
        <v>1787</v>
      </c>
      <c r="AB24" s="117">
        <f t="shared" si="2"/>
        <v>1.3320412955163802E-2</v>
      </c>
    </row>
    <row r="25" spans="1:28" x14ac:dyDescent="0.25">
      <c r="S25" s="115" t="s">
        <v>70</v>
      </c>
      <c r="T25" s="115"/>
      <c r="U25" s="116"/>
      <c r="V25" s="116">
        <v>4184</v>
      </c>
      <c r="W25" s="116">
        <v>4267</v>
      </c>
      <c r="X25" s="116">
        <v>4260</v>
      </c>
      <c r="Y25" s="112">
        <v>4305</v>
      </c>
      <c r="Z25" s="112">
        <v>4779</v>
      </c>
      <c r="AB25" s="117">
        <f t="shared" si="2"/>
        <v>3.5622973426260668E-2</v>
      </c>
    </row>
    <row r="26" spans="1:28" x14ac:dyDescent="0.25">
      <c r="S26" s="115" t="s">
        <v>71</v>
      </c>
      <c r="T26" s="115"/>
      <c r="U26" s="116"/>
      <c r="V26" s="116">
        <v>2180</v>
      </c>
      <c r="W26" s="116">
        <v>2131</v>
      </c>
      <c r="X26" s="116">
        <v>2064</v>
      </c>
      <c r="Y26" s="112">
        <v>2042</v>
      </c>
      <c r="Z26" s="112">
        <v>2199</v>
      </c>
      <c r="AB26" s="117">
        <f t="shared" si="2"/>
        <v>1.6391487458536767E-2</v>
      </c>
    </row>
    <row r="27" spans="1:28" x14ac:dyDescent="0.25">
      <c r="S27" s="115" t="s">
        <v>72</v>
      </c>
      <c r="T27" s="115"/>
      <c r="U27" s="116"/>
      <c r="V27" s="116">
        <v>8710</v>
      </c>
      <c r="W27" s="116">
        <v>8924</v>
      </c>
      <c r="X27" s="116">
        <v>8823</v>
      </c>
      <c r="Y27" s="112">
        <v>8962</v>
      </c>
      <c r="Z27" s="112">
        <v>9408</v>
      </c>
      <c r="AB27" s="117">
        <f t="shared" si="2"/>
        <v>7.0127837203235066E-2</v>
      </c>
    </row>
    <row r="28" spans="1:28" x14ac:dyDescent="0.25">
      <c r="S28" s="115" t="s">
        <v>73</v>
      </c>
      <c r="T28" s="115"/>
      <c r="U28" s="116"/>
      <c r="V28" s="116">
        <v>9260</v>
      </c>
      <c r="W28" s="116">
        <v>9234</v>
      </c>
      <c r="X28" s="116">
        <v>9219</v>
      </c>
      <c r="Y28" s="112">
        <v>8829</v>
      </c>
      <c r="Z28" s="112">
        <v>9381</v>
      </c>
      <c r="AB28" s="117">
        <f t="shared" si="2"/>
        <v>6.9926577466363535E-2</v>
      </c>
    </row>
    <row r="29" spans="1:28" x14ac:dyDescent="0.25">
      <c r="S29" s="115" t="s">
        <v>74</v>
      </c>
      <c r="T29" s="115"/>
      <c r="U29" s="116"/>
      <c r="V29" s="116">
        <v>5070</v>
      </c>
      <c r="W29" s="116">
        <v>9388</v>
      </c>
      <c r="X29" s="116">
        <v>5521</v>
      </c>
      <c r="Y29" s="112">
        <v>5465</v>
      </c>
      <c r="Z29" s="112">
        <v>6348</v>
      </c>
      <c r="AB29" s="117">
        <f t="shared" si="2"/>
        <v>4.7318400357795089E-2</v>
      </c>
    </row>
    <row r="30" spans="1:28" x14ac:dyDescent="0.25">
      <c r="S30" s="115" t="s">
        <v>75</v>
      </c>
      <c r="T30" s="115"/>
      <c r="U30" s="116"/>
      <c r="V30" s="116">
        <v>10762</v>
      </c>
      <c r="W30" s="116">
        <v>8046</v>
      </c>
      <c r="X30" s="116">
        <v>11029</v>
      </c>
      <c r="Y30" s="112">
        <v>10766</v>
      </c>
      <c r="Z30" s="112">
        <v>11600</v>
      </c>
      <c r="AB30" s="117">
        <f t="shared" si="2"/>
        <v>8.6467146211471807E-2</v>
      </c>
    </row>
    <row r="31" spans="1:28" x14ac:dyDescent="0.25">
      <c r="S31" s="115" t="s">
        <v>76</v>
      </c>
      <c r="T31" s="115"/>
      <c r="U31" s="116"/>
      <c r="V31" s="116">
        <v>13763</v>
      </c>
      <c r="W31" s="116">
        <v>14289</v>
      </c>
      <c r="X31" s="116">
        <v>14676</v>
      </c>
      <c r="Y31" s="112">
        <v>15570</v>
      </c>
      <c r="Z31" s="112">
        <v>17006</v>
      </c>
      <c r="AB31" s="117">
        <f t="shared" si="2"/>
        <v>0.1267638179717491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2838</v>
      </c>
      <c r="W32" s="116">
        <v>2906</v>
      </c>
      <c r="X32" s="116">
        <v>3089</v>
      </c>
      <c r="Y32" s="112">
        <v>2920</v>
      </c>
      <c r="Z32" s="112">
        <v>3209</v>
      </c>
      <c r="AB32" s="117">
        <f t="shared" si="2"/>
        <v>2.3920092430397673E-2</v>
      </c>
    </row>
    <row r="33" spans="19:32" x14ac:dyDescent="0.25">
      <c r="S33" s="115" t="s">
        <v>78</v>
      </c>
      <c r="T33" s="115"/>
      <c r="U33" s="116"/>
      <c r="V33" s="116">
        <v>5339</v>
      </c>
      <c r="W33" s="116">
        <v>5421</v>
      </c>
      <c r="X33" s="116">
        <v>5710</v>
      </c>
      <c r="Y33" s="112">
        <v>5946</v>
      </c>
      <c r="Z33" s="112">
        <v>6214</v>
      </c>
      <c r="AB33" s="117">
        <f t="shared" si="2"/>
        <v>4.631955573776602E-2</v>
      </c>
    </row>
    <row r="34" spans="19:32" x14ac:dyDescent="0.25">
      <c r="S34" s="118" t="s">
        <v>53</v>
      </c>
      <c r="T34" s="118"/>
      <c r="U34" s="119"/>
      <c r="V34" s="119">
        <v>124769</v>
      </c>
      <c r="W34" s="119">
        <v>126363</v>
      </c>
      <c r="X34" s="119">
        <v>124777</v>
      </c>
      <c r="Y34" s="120">
        <v>125221</v>
      </c>
      <c r="Z34" s="120">
        <v>134155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76911</v>
      </c>
      <c r="W37" s="112">
        <v>76079</v>
      </c>
      <c r="X37" s="112">
        <v>77262</v>
      </c>
      <c r="Y37" s="112">
        <v>77344</v>
      </c>
      <c r="Z37" s="112">
        <v>76600</v>
      </c>
      <c r="AB37" s="132">
        <f>Z37/Z40*100</f>
        <v>82.594725151495552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13308</v>
      </c>
      <c r="W38" s="112">
        <v>14465</v>
      </c>
      <c r="X38" s="112">
        <v>14197</v>
      </c>
      <c r="Y38" s="112">
        <v>13937</v>
      </c>
      <c r="Z38" s="112">
        <v>16142</v>
      </c>
      <c r="AB38" s="132">
        <f>Z38/Z40*100</f>
        <v>17.405274848504455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90219</v>
      </c>
      <c r="W40" s="112">
        <v>90544</v>
      </c>
      <c r="X40" s="112">
        <v>91459</v>
      </c>
      <c r="Y40" s="112">
        <v>91281</v>
      </c>
      <c r="Z40" s="112">
        <v>92742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27</v>
      </c>
      <c r="W44" s="112">
        <v>28</v>
      </c>
      <c r="X44" s="112">
        <v>28</v>
      </c>
      <c r="Y44" s="112">
        <v>23</v>
      </c>
      <c r="Z44" s="112">
        <v>27</v>
      </c>
    </row>
    <row r="45" spans="19:32" x14ac:dyDescent="0.25">
      <c r="S45" s="115" t="s">
        <v>37</v>
      </c>
      <c r="T45" s="115"/>
      <c r="U45" s="112"/>
      <c r="V45" s="112">
        <v>1172</v>
      </c>
      <c r="W45" s="112">
        <v>1245</v>
      </c>
      <c r="X45" s="112">
        <v>1252</v>
      </c>
      <c r="Y45" s="112">
        <v>1377</v>
      </c>
      <c r="Z45" s="112">
        <v>1810</v>
      </c>
    </row>
    <row r="46" spans="19:32" x14ac:dyDescent="0.25">
      <c r="S46" s="115" t="s">
        <v>38</v>
      </c>
      <c r="T46" s="115"/>
      <c r="U46" s="112"/>
      <c r="V46" s="112">
        <v>3838</v>
      </c>
      <c r="W46" s="112">
        <v>3788</v>
      </c>
      <c r="X46" s="112">
        <v>3431</v>
      </c>
      <c r="Y46" s="112">
        <v>3499</v>
      </c>
      <c r="Z46" s="112">
        <v>4119</v>
      </c>
    </row>
    <row r="47" spans="19:32" x14ac:dyDescent="0.25">
      <c r="S47" s="115" t="s">
        <v>39</v>
      </c>
      <c r="T47" s="115"/>
      <c r="U47" s="112"/>
      <c r="V47" s="112">
        <v>5894</v>
      </c>
      <c r="W47" s="112">
        <v>5860</v>
      </c>
      <c r="X47" s="112">
        <v>5725</v>
      </c>
      <c r="Y47" s="112">
        <v>5378</v>
      </c>
      <c r="Z47" s="112">
        <v>5687</v>
      </c>
    </row>
    <row r="48" spans="19:32" x14ac:dyDescent="0.25">
      <c r="S48" s="115" t="s">
        <v>40</v>
      </c>
      <c r="T48" s="115"/>
      <c r="U48" s="112"/>
      <c r="V48" s="112">
        <v>7174</v>
      </c>
      <c r="W48" s="112">
        <v>7179</v>
      </c>
      <c r="X48" s="112">
        <v>6833</v>
      </c>
      <c r="Y48" s="112">
        <v>6583</v>
      </c>
      <c r="Z48" s="112">
        <v>6803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6528</v>
      </c>
      <c r="W49" s="112">
        <v>6726</v>
      </c>
      <c r="X49" s="112">
        <v>6827</v>
      </c>
      <c r="Y49" s="112">
        <v>6944</v>
      </c>
      <c r="Z49" s="112">
        <v>7222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Yarra Ranges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6090</v>
      </c>
      <c r="W50" s="112">
        <v>6220</v>
      </c>
      <c r="X50" s="112">
        <v>6191</v>
      </c>
      <c r="Y50" s="112">
        <v>6427</v>
      </c>
      <c r="Z50" s="112">
        <v>6807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6034</v>
      </c>
      <c r="W51" s="112">
        <v>5798</v>
      </c>
      <c r="X51" s="112">
        <v>5768</v>
      </c>
      <c r="Y51" s="112">
        <v>5729</v>
      </c>
      <c r="Z51" s="112">
        <v>6101</v>
      </c>
    </row>
    <row r="52" spans="1:26" ht="15" customHeight="1" x14ac:dyDescent="0.25">
      <c r="S52" s="115" t="s">
        <v>44</v>
      </c>
      <c r="T52" s="115"/>
      <c r="U52" s="112"/>
      <c r="V52" s="112">
        <v>6412</v>
      </c>
      <c r="W52" s="112">
        <v>6441</v>
      </c>
      <c r="X52" s="112">
        <v>6151</v>
      </c>
      <c r="Y52" s="112">
        <v>6020</v>
      </c>
      <c r="Z52" s="112">
        <v>6026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5810</v>
      </c>
      <c r="W53" s="112">
        <v>5714</v>
      </c>
      <c r="X53" s="112">
        <v>5766</v>
      </c>
      <c r="Y53" s="112">
        <v>5845</v>
      </c>
      <c r="Z53" s="112">
        <v>6161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5551</v>
      </c>
      <c r="W54" s="112">
        <v>5499</v>
      </c>
      <c r="X54" s="112">
        <v>5485</v>
      </c>
      <c r="Y54" s="112">
        <v>5255</v>
      </c>
      <c r="Z54" s="112">
        <v>5358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4187</v>
      </c>
      <c r="W55" s="112">
        <v>4263</v>
      </c>
      <c r="X55" s="112">
        <v>4249</v>
      </c>
      <c r="Y55" s="112">
        <v>4457</v>
      </c>
      <c r="Z55" s="112">
        <v>4517</v>
      </c>
    </row>
    <row r="56" spans="1:26" ht="15" customHeight="1" x14ac:dyDescent="0.25">
      <c r="S56" s="115" t="s">
        <v>48</v>
      </c>
      <c r="T56" s="115"/>
      <c r="U56" s="112"/>
      <c r="V56" s="112">
        <v>2255</v>
      </c>
      <c r="W56" s="112">
        <v>2302</v>
      </c>
      <c r="X56" s="112">
        <v>2361</v>
      </c>
      <c r="Y56" s="112">
        <v>2399</v>
      </c>
      <c r="Z56" s="112">
        <v>2584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1025</v>
      </c>
      <c r="W57" s="112">
        <v>1110</v>
      </c>
      <c r="X57" s="112">
        <v>1065</v>
      </c>
      <c r="Y57" s="112">
        <v>1067</v>
      </c>
      <c r="Z57" s="112">
        <v>1090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325</v>
      </c>
      <c r="W58" s="112">
        <v>341</v>
      </c>
      <c r="X58" s="112">
        <v>387</v>
      </c>
      <c r="Y58" s="112">
        <v>399</v>
      </c>
      <c r="Z58" s="112">
        <v>485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151</v>
      </c>
      <c r="W59" s="112">
        <v>132</v>
      </c>
      <c r="X59" s="112">
        <v>144</v>
      </c>
      <c r="Y59" s="112">
        <v>152</v>
      </c>
      <c r="Z59" s="112">
        <v>144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86</v>
      </c>
      <c r="W60" s="112">
        <v>80</v>
      </c>
      <c r="X60" s="112">
        <v>96</v>
      </c>
      <c r="Y60" s="112">
        <v>96</v>
      </c>
      <c r="Z60" s="112">
        <v>93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62548</v>
      </c>
      <c r="W61" s="112">
        <v>62719</v>
      </c>
      <c r="X61" s="112">
        <v>61757</v>
      </c>
      <c r="Y61" s="112">
        <v>61650</v>
      </c>
      <c r="Z61" s="112">
        <v>65025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34</v>
      </c>
      <c r="W63" s="112">
        <v>30</v>
      </c>
      <c r="X63" s="112">
        <v>19</v>
      </c>
      <c r="Y63" s="112">
        <v>28</v>
      </c>
      <c r="Z63" s="112">
        <v>40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1332</v>
      </c>
      <c r="W64" s="112">
        <v>1400</v>
      </c>
      <c r="X64" s="112">
        <v>1484</v>
      </c>
      <c r="Y64" s="112">
        <v>1599</v>
      </c>
      <c r="Z64" s="112">
        <v>2078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Yarra Ranges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4037</v>
      </c>
      <c r="W65" s="112">
        <v>4213</v>
      </c>
      <c r="X65" s="112">
        <v>3891</v>
      </c>
      <c r="Y65" s="112">
        <v>3924</v>
      </c>
      <c r="Z65" s="112">
        <v>4754</v>
      </c>
    </row>
    <row r="66" spans="1:26" x14ac:dyDescent="0.25">
      <c r="S66" s="115" t="s">
        <v>39</v>
      </c>
      <c r="T66" s="115"/>
      <c r="U66" s="112"/>
      <c r="V66" s="112">
        <v>6310</v>
      </c>
      <c r="W66" s="112">
        <v>6132</v>
      </c>
      <c r="X66" s="112">
        <v>5948</v>
      </c>
      <c r="Y66" s="112">
        <v>5944</v>
      </c>
      <c r="Z66" s="112">
        <v>6500</v>
      </c>
    </row>
    <row r="67" spans="1:26" x14ac:dyDescent="0.25">
      <c r="S67" s="115" t="s">
        <v>40</v>
      </c>
      <c r="T67" s="115"/>
      <c r="U67" s="112"/>
      <c r="V67" s="112">
        <v>6803</v>
      </c>
      <c r="W67" s="112">
        <v>6957</v>
      </c>
      <c r="X67" s="112">
        <v>6927</v>
      </c>
      <c r="Y67" s="112">
        <v>6780</v>
      </c>
      <c r="Z67" s="112">
        <v>7011</v>
      </c>
    </row>
    <row r="68" spans="1:26" x14ac:dyDescent="0.25">
      <c r="S68" s="115" t="s">
        <v>41</v>
      </c>
      <c r="T68" s="115"/>
      <c r="U68" s="112"/>
      <c r="V68" s="112">
        <v>6407</v>
      </c>
      <c r="W68" s="112">
        <v>6605</v>
      </c>
      <c r="X68" s="112">
        <v>6616</v>
      </c>
      <c r="Y68" s="112">
        <v>6784</v>
      </c>
      <c r="Z68" s="112">
        <v>7249</v>
      </c>
    </row>
    <row r="69" spans="1:26" x14ac:dyDescent="0.25">
      <c r="S69" s="115" t="s">
        <v>42</v>
      </c>
      <c r="T69" s="115"/>
      <c r="U69" s="112"/>
      <c r="V69" s="112">
        <v>5656</v>
      </c>
      <c r="W69" s="112">
        <v>6045</v>
      </c>
      <c r="X69" s="112">
        <v>6109</v>
      </c>
      <c r="Y69" s="112">
        <v>6452</v>
      </c>
      <c r="Z69" s="112">
        <v>7320</v>
      </c>
    </row>
    <row r="70" spans="1:26" x14ac:dyDescent="0.25">
      <c r="S70" s="115" t="s">
        <v>43</v>
      </c>
      <c r="T70" s="115"/>
      <c r="U70" s="112"/>
      <c r="V70" s="112">
        <v>5892</v>
      </c>
      <c r="W70" s="112">
        <v>6048</v>
      </c>
      <c r="X70" s="112">
        <v>5915</v>
      </c>
      <c r="Y70" s="112">
        <v>5940</v>
      </c>
      <c r="Z70" s="112">
        <v>6437</v>
      </c>
    </row>
    <row r="71" spans="1:26" x14ac:dyDescent="0.25">
      <c r="S71" s="115" t="s">
        <v>44</v>
      </c>
      <c r="T71" s="115"/>
      <c r="U71" s="112"/>
      <c r="V71" s="112">
        <v>6879</v>
      </c>
      <c r="W71" s="112">
        <v>6983</v>
      </c>
      <c r="X71" s="112">
        <v>6745</v>
      </c>
      <c r="Y71" s="112">
        <v>6582</v>
      </c>
      <c r="Z71" s="112">
        <v>6714</v>
      </c>
    </row>
    <row r="72" spans="1:26" x14ac:dyDescent="0.25">
      <c r="S72" s="115" t="s">
        <v>45</v>
      </c>
      <c r="T72" s="115"/>
      <c r="U72" s="112"/>
      <c r="V72" s="112">
        <v>6192</v>
      </c>
      <c r="W72" s="112">
        <v>6149</v>
      </c>
      <c r="X72" s="112">
        <v>6285</v>
      </c>
      <c r="Y72" s="112">
        <v>6380</v>
      </c>
      <c r="Z72" s="112">
        <v>7066</v>
      </c>
    </row>
    <row r="73" spans="1:26" x14ac:dyDescent="0.25">
      <c r="S73" s="115" t="s">
        <v>46</v>
      </c>
      <c r="T73" s="115"/>
      <c r="U73" s="112"/>
      <c r="V73" s="112">
        <v>5755</v>
      </c>
      <c r="W73" s="112">
        <v>5851</v>
      </c>
      <c r="X73" s="112">
        <v>5726</v>
      </c>
      <c r="Y73" s="112">
        <v>5641</v>
      </c>
      <c r="Z73" s="112">
        <v>5813</v>
      </c>
    </row>
    <row r="74" spans="1:26" x14ac:dyDescent="0.25">
      <c r="S74" s="115" t="s">
        <v>47</v>
      </c>
      <c r="T74" s="115"/>
      <c r="U74" s="112"/>
      <c r="V74" s="112">
        <v>3952</v>
      </c>
      <c r="W74" s="112">
        <v>4140</v>
      </c>
      <c r="X74" s="112">
        <v>4099</v>
      </c>
      <c r="Y74" s="112">
        <v>4123</v>
      </c>
      <c r="Z74" s="112">
        <v>4505</v>
      </c>
    </row>
    <row r="75" spans="1:26" x14ac:dyDescent="0.25">
      <c r="S75" s="115" t="s">
        <v>48</v>
      </c>
      <c r="T75" s="115"/>
      <c r="U75" s="112"/>
      <c r="V75" s="112">
        <v>1778</v>
      </c>
      <c r="W75" s="112">
        <v>1884</v>
      </c>
      <c r="X75" s="112">
        <v>1963</v>
      </c>
      <c r="Y75" s="112">
        <v>2042</v>
      </c>
      <c r="Z75" s="112">
        <v>2203</v>
      </c>
    </row>
    <row r="76" spans="1:26" x14ac:dyDescent="0.25">
      <c r="S76" s="115" t="s">
        <v>49</v>
      </c>
      <c r="T76" s="115"/>
      <c r="U76" s="112"/>
      <c r="V76" s="112">
        <v>671</v>
      </c>
      <c r="W76" s="112">
        <v>698</v>
      </c>
      <c r="X76" s="112">
        <v>738</v>
      </c>
      <c r="Y76" s="112">
        <v>760</v>
      </c>
      <c r="Z76" s="112">
        <v>800</v>
      </c>
    </row>
    <row r="77" spans="1:26" x14ac:dyDescent="0.25">
      <c r="S77" s="115" t="s">
        <v>50</v>
      </c>
      <c r="T77" s="115"/>
      <c r="U77" s="112"/>
      <c r="V77" s="112">
        <v>252</v>
      </c>
      <c r="W77" s="112">
        <v>255</v>
      </c>
      <c r="X77" s="112">
        <v>263</v>
      </c>
      <c r="Y77" s="112">
        <v>279</v>
      </c>
      <c r="Z77" s="112">
        <v>321</v>
      </c>
    </row>
    <row r="78" spans="1:26" x14ac:dyDescent="0.25">
      <c r="S78" s="115" t="s">
        <v>51</v>
      </c>
      <c r="T78" s="115"/>
      <c r="U78" s="112"/>
      <c r="V78" s="112">
        <v>140</v>
      </c>
      <c r="W78" s="112">
        <v>155</v>
      </c>
      <c r="X78" s="112">
        <v>146</v>
      </c>
      <c r="Y78" s="112">
        <v>135</v>
      </c>
      <c r="Z78" s="112">
        <v>127</v>
      </c>
    </row>
    <row r="79" spans="1:26" x14ac:dyDescent="0.25">
      <c r="S79" s="115" t="s">
        <v>52</v>
      </c>
      <c r="T79" s="115"/>
      <c r="U79" s="112"/>
      <c r="V79" s="112">
        <v>128</v>
      </c>
      <c r="W79" s="112">
        <v>109</v>
      </c>
      <c r="X79" s="112">
        <v>131</v>
      </c>
      <c r="Y79" s="112">
        <v>119</v>
      </c>
      <c r="Z79" s="112">
        <v>110</v>
      </c>
    </row>
    <row r="80" spans="1:26" x14ac:dyDescent="0.25">
      <c r="S80" s="118" t="s">
        <v>53</v>
      </c>
      <c r="T80" s="118"/>
      <c r="U80" s="112"/>
      <c r="V80" s="112">
        <v>62220</v>
      </c>
      <c r="W80" s="112">
        <v>63646</v>
      </c>
      <c r="X80" s="112">
        <v>63015</v>
      </c>
      <c r="Y80" s="112">
        <v>63512</v>
      </c>
      <c r="Z80" s="112">
        <v>69056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Yarra Ranges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5812</v>
      </c>
      <c r="W83" s="112">
        <v>5895</v>
      </c>
      <c r="X83" s="112">
        <v>6108</v>
      </c>
      <c r="Y83" s="112">
        <v>6091</v>
      </c>
      <c r="Z83" s="112">
        <v>6108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5719</v>
      </c>
      <c r="W84" s="112">
        <v>5908</v>
      </c>
      <c r="X84" s="112">
        <v>5938</v>
      </c>
      <c r="Y84" s="112">
        <v>5995</v>
      </c>
      <c r="Z84" s="112">
        <v>6157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10834</v>
      </c>
      <c r="W85" s="112">
        <v>11023</v>
      </c>
      <c r="X85" s="112">
        <v>10895</v>
      </c>
      <c r="Y85" s="112">
        <v>10951</v>
      </c>
      <c r="Z85" s="112">
        <v>11004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134,150</v>
      </c>
      <c r="D86" s="96">
        <f t="shared" ref="D86:D91" si="4">AD4</f>
        <v>7.130593111379091E-2</v>
      </c>
      <c r="E86" s="97">
        <f t="shared" ref="E86:E91" si="5">AD4</f>
        <v>7.130593111379091E-2</v>
      </c>
      <c r="F86" s="96">
        <f t="shared" ref="F86:F91" si="6">AF4</f>
        <v>7.5212798358527122E-2</v>
      </c>
      <c r="G86" s="97">
        <f t="shared" ref="G86:G91" si="7">AF4</f>
        <v>7.5212798358527122E-2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2335</v>
      </c>
      <c r="W86" s="112">
        <v>2377</v>
      </c>
      <c r="X86" s="112">
        <v>2441</v>
      </c>
      <c r="Y86" s="112">
        <v>2404</v>
      </c>
      <c r="Z86" s="112">
        <v>2473</v>
      </c>
    </row>
    <row r="87" spans="1:30" ht="15" customHeight="1" x14ac:dyDescent="0.25">
      <c r="A87" s="98" t="s">
        <v>4</v>
      </c>
      <c r="B87" s="49"/>
      <c r="C87" s="57" t="str">
        <f t="shared" si="3"/>
        <v>65,027</v>
      </c>
      <c r="D87" s="96">
        <f t="shared" si="4"/>
        <v>5.4776966747769773E-2</v>
      </c>
      <c r="E87" s="97">
        <f t="shared" si="5"/>
        <v>5.4776966747769773E-2</v>
      </c>
      <c r="F87" s="96">
        <f t="shared" si="6"/>
        <v>3.9583699701043917E-2</v>
      </c>
      <c r="G87" s="97">
        <f t="shared" si="7"/>
        <v>3.9583699701043917E-2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2017</v>
      </c>
      <c r="W87" s="112">
        <v>2063</v>
      </c>
      <c r="X87" s="112">
        <v>2012</v>
      </c>
      <c r="Y87" s="112">
        <v>1989</v>
      </c>
      <c r="Z87" s="112">
        <v>2024</v>
      </c>
    </row>
    <row r="88" spans="1:30" ht="15" customHeight="1" x14ac:dyDescent="0.25">
      <c r="A88" s="98" t="s">
        <v>5</v>
      </c>
      <c r="B88" s="49"/>
      <c r="C88" s="57" t="str">
        <f t="shared" si="3"/>
        <v>69,054</v>
      </c>
      <c r="D88" s="96">
        <f t="shared" si="4"/>
        <v>8.7259100642398391E-2</v>
      </c>
      <c r="E88" s="97">
        <f t="shared" si="5"/>
        <v>8.7259100642398391E-2</v>
      </c>
      <c r="F88" s="96">
        <f t="shared" si="6"/>
        <v>0.10983606557377046</v>
      </c>
      <c r="G88" s="97">
        <f t="shared" si="7"/>
        <v>0.10983606557377046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2387</v>
      </c>
      <c r="W88" s="112">
        <v>2353</v>
      </c>
      <c r="X88" s="112">
        <v>2364</v>
      </c>
      <c r="Y88" s="112">
        <v>2310</v>
      </c>
      <c r="Z88" s="112">
        <v>2409</v>
      </c>
    </row>
    <row r="89" spans="1:30" ht="15" customHeight="1" x14ac:dyDescent="0.25">
      <c r="A89" s="49" t="s">
        <v>6</v>
      </c>
      <c r="B89" s="49"/>
      <c r="C89" s="57" t="str">
        <f t="shared" si="3"/>
        <v>92,739</v>
      </c>
      <c r="D89" s="96">
        <f t="shared" si="4"/>
        <v>1.5983786152497848E-2</v>
      </c>
      <c r="E89" s="97">
        <f t="shared" si="5"/>
        <v>1.5983786152497848E-2</v>
      </c>
      <c r="F89" s="96">
        <f t="shared" si="6"/>
        <v>2.7954820045002604E-2</v>
      </c>
      <c r="G89" s="97">
        <f t="shared" si="7"/>
        <v>2.7954820045002604E-2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3282</v>
      </c>
      <c r="W89" s="112">
        <v>3220</v>
      </c>
      <c r="X89" s="112">
        <v>3146</v>
      </c>
      <c r="Y89" s="112">
        <v>3103</v>
      </c>
      <c r="Z89" s="112">
        <v>3076</v>
      </c>
    </row>
    <row r="90" spans="1:30" ht="15" customHeight="1" x14ac:dyDescent="0.25">
      <c r="A90" s="49" t="s">
        <v>96</v>
      </c>
      <c r="B90" s="49"/>
      <c r="C90" s="57" t="str">
        <f t="shared" si="3"/>
        <v>$48,000</v>
      </c>
      <c r="D90" s="96">
        <f t="shared" si="4"/>
        <v>-1.3938876984209703E-3</v>
      </c>
      <c r="E90" s="97">
        <f t="shared" si="5"/>
        <v>-1.3938876984209703E-3</v>
      </c>
      <c r="F90" s="96">
        <f t="shared" si="6"/>
        <v>0.10205487314889217</v>
      </c>
      <c r="G90" s="97">
        <f t="shared" si="7"/>
        <v>0.10205487314889217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4479</v>
      </c>
      <c r="W90" s="112">
        <v>4533</v>
      </c>
      <c r="X90" s="112">
        <v>4591</v>
      </c>
      <c r="Y90" s="112">
        <v>4643</v>
      </c>
      <c r="Z90" s="112">
        <v>4719</v>
      </c>
    </row>
    <row r="91" spans="1:30" ht="15" customHeight="1" x14ac:dyDescent="0.25">
      <c r="A91" s="49" t="s">
        <v>7</v>
      </c>
      <c r="B91" s="49"/>
      <c r="C91" s="57" t="str">
        <f t="shared" si="3"/>
        <v>$6,015.5 mil</v>
      </c>
      <c r="D91" s="96">
        <f t="shared" si="4"/>
        <v>4.9698941219013415E-2</v>
      </c>
      <c r="E91" s="97">
        <f t="shared" si="5"/>
        <v>4.9698941219013415E-2</v>
      </c>
      <c r="F91" s="96">
        <f t="shared" si="6"/>
        <v>0.19198156907988673</v>
      </c>
      <c r="G91" s="97">
        <f t="shared" si="7"/>
        <v>0.19198156907988673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46454</v>
      </c>
      <c r="W91" s="112">
        <v>46447</v>
      </c>
      <c r="X91" s="112">
        <v>46692</v>
      </c>
      <c r="Y91" s="112">
        <v>46476</v>
      </c>
      <c r="Z91" s="112">
        <v>46969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3637</v>
      </c>
      <c r="W93" s="112">
        <v>3761</v>
      </c>
      <c r="X93" s="112">
        <v>3877</v>
      </c>
      <c r="Y93" s="112">
        <v>3928</v>
      </c>
      <c r="Z93" s="112">
        <v>4027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8576</v>
      </c>
      <c r="W94" s="112">
        <v>8907</v>
      </c>
      <c r="X94" s="112">
        <v>9121</v>
      </c>
      <c r="Y94" s="112">
        <v>9242</v>
      </c>
      <c r="Z94" s="112">
        <v>9517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1832</v>
      </c>
      <c r="W95" s="112">
        <v>1850</v>
      </c>
      <c r="X95" s="112">
        <v>1935</v>
      </c>
      <c r="Y95" s="112">
        <v>1963</v>
      </c>
      <c r="Z95" s="112">
        <v>2008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6720</v>
      </c>
      <c r="W96" s="112">
        <v>6934</v>
      </c>
      <c r="X96" s="112">
        <v>7108</v>
      </c>
      <c r="Y96" s="112">
        <v>7100</v>
      </c>
      <c r="Z96" s="112">
        <v>7293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8538</v>
      </c>
      <c r="W97" s="112">
        <v>8520</v>
      </c>
      <c r="X97" s="112">
        <v>8451</v>
      </c>
      <c r="Y97" s="112">
        <v>8320</v>
      </c>
      <c r="Z97" s="112">
        <v>8304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4430</v>
      </c>
      <c r="W98" s="112">
        <v>4331</v>
      </c>
      <c r="X98" s="112">
        <v>4309</v>
      </c>
      <c r="Y98" s="112">
        <v>4326</v>
      </c>
      <c r="Z98" s="112">
        <v>4428</v>
      </c>
    </row>
    <row r="99" spans="1:32" ht="15" customHeight="1" x14ac:dyDescent="0.25">
      <c r="S99" s="115" t="s">
        <v>197</v>
      </c>
      <c r="T99" s="115"/>
      <c r="U99" s="112"/>
      <c r="V99" s="112">
        <v>428</v>
      </c>
      <c r="W99" s="112">
        <v>464</v>
      </c>
      <c r="X99" s="112">
        <v>481</v>
      </c>
      <c r="Y99" s="112">
        <v>475</v>
      </c>
      <c r="Z99" s="112">
        <v>509</v>
      </c>
    </row>
    <row r="100" spans="1:32" ht="15" customHeight="1" x14ac:dyDescent="0.25">
      <c r="S100" s="115" t="s">
        <v>58</v>
      </c>
      <c r="T100" s="115"/>
      <c r="U100" s="112"/>
      <c r="V100" s="112">
        <v>2386</v>
      </c>
      <c r="W100" s="112">
        <v>2417</v>
      </c>
      <c r="X100" s="112">
        <v>2476</v>
      </c>
      <c r="Y100" s="112">
        <v>2541</v>
      </c>
      <c r="Z100" s="112">
        <v>2621</v>
      </c>
    </row>
    <row r="101" spans="1:32" x14ac:dyDescent="0.25">
      <c r="A101" s="18"/>
      <c r="S101" s="118" t="s">
        <v>53</v>
      </c>
      <c r="T101" s="118"/>
      <c r="U101" s="112"/>
      <c r="V101" s="112">
        <v>43762</v>
      </c>
      <c r="W101" s="112">
        <v>44092</v>
      </c>
      <c r="X101" s="112">
        <v>44765</v>
      </c>
      <c r="Y101" s="112">
        <v>44754</v>
      </c>
      <c r="Z101" s="112">
        <v>45699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96067</v>
      </c>
      <c r="W104" s="112">
        <v>97306</v>
      </c>
      <c r="X104" s="112">
        <v>98217</v>
      </c>
      <c r="Y104" s="112">
        <v>98269</v>
      </c>
      <c r="Z104" s="112">
        <v>105921</v>
      </c>
      <c r="AB104" s="109" t="str">
        <f>TEXT(Z104,"###,###")</f>
        <v>105,921</v>
      </c>
      <c r="AD104" s="130">
        <f>Z104/($Z$4)*100</f>
        <v>78.957137532612748</v>
      </c>
      <c r="AF104" s="109"/>
    </row>
    <row r="105" spans="1:32" x14ac:dyDescent="0.25">
      <c r="S105" s="115" t="s">
        <v>17</v>
      </c>
      <c r="T105" s="115"/>
      <c r="U105" s="112"/>
      <c r="V105" s="112">
        <v>18016</v>
      </c>
      <c r="W105" s="112">
        <v>19450</v>
      </c>
      <c r="X105" s="112">
        <v>18471</v>
      </c>
      <c r="Y105" s="112">
        <v>18134</v>
      </c>
      <c r="Z105" s="112">
        <v>19645</v>
      </c>
      <c r="AB105" s="109" t="str">
        <f>TEXT(Z105,"###,###")</f>
        <v>19,645</v>
      </c>
      <c r="AD105" s="130">
        <f>Z105/($Z$4)*100</f>
        <v>14.644055162131941</v>
      </c>
      <c r="AF105" s="109"/>
    </row>
    <row r="106" spans="1:32" x14ac:dyDescent="0.25">
      <c r="S106" s="118" t="s">
        <v>53</v>
      </c>
      <c r="T106" s="118"/>
      <c r="U106" s="120"/>
      <c r="V106" s="120">
        <v>114083</v>
      </c>
      <c r="W106" s="120">
        <v>116756</v>
      </c>
      <c r="X106" s="120">
        <v>116688</v>
      </c>
      <c r="Y106" s="120">
        <v>116403</v>
      </c>
      <c r="Z106" s="120">
        <v>125566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24418</v>
      </c>
      <c r="W108" s="112">
        <v>22538</v>
      </c>
      <c r="X108" s="112">
        <v>22258</v>
      </c>
      <c r="Y108" s="112">
        <v>22025</v>
      </c>
      <c r="Z108" s="112">
        <v>22720</v>
      </c>
      <c r="AB108" s="109" t="str">
        <f>TEXT(Z108,"###,###")</f>
        <v>22,720</v>
      </c>
      <c r="AD108" s="130">
        <f>Z108/($Z$4)*100</f>
        <v>16.936265374580696</v>
      </c>
      <c r="AF108" s="109"/>
    </row>
    <row r="109" spans="1:32" x14ac:dyDescent="0.25">
      <c r="S109" s="115" t="s">
        <v>20</v>
      </c>
      <c r="T109" s="115"/>
      <c r="U109" s="112"/>
      <c r="V109" s="112">
        <v>20457</v>
      </c>
      <c r="W109" s="112">
        <v>20311</v>
      </c>
      <c r="X109" s="112">
        <v>20817</v>
      </c>
      <c r="Y109" s="112">
        <v>22013</v>
      </c>
      <c r="Z109" s="112">
        <v>23792</v>
      </c>
      <c r="AB109" s="109" t="str">
        <f>TEXT(Z109,"###,###")</f>
        <v>23,792</v>
      </c>
      <c r="AD109" s="130">
        <f>Z109/($Z$4)*100</f>
        <v>17.735370853522177</v>
      </c>
      <c r="AF109" s="109"/>
    </row>
    <row r="110" spans="1:32" x14ac:dyDescent="0.25">
      <c r="S110" s="115" t="s">
        <v>21</v>
      </c>
      <c r="T110" s="115"/>
      <c r="U110" s="112"/>
      <c r="V110" s="112">
        <v>27443</v>
      </c>
      <c r="W110" s="112">
        <v>30472</v>
      </c>
      <c r="X110" s="112">
        <v>29163</v>
      </c>
      <c r="Y110" s="112">
        <v>28340</v>
      </c>
      <c r="Z110" s="112">
        <v>30950</v>
      </c>
      <c r="AB110" s="109" t="str">
        <f>TEXT(Z110,"###,###")</f>
        <v>30,950</v>
      </c>
      <c r="AD110" s="130">
        <f>Z110/($Z$4)*100</f>
        <v>23.071188967573612</v>
      </c>
      <c r="AF110" s="109"/>
    </row>
    <row r="111" spans="1:32" x14ac:dyDescent="0.25">
      <c r="S111" s="115" t="s">
        <v>22</v>
      </c>
      <c r="T111" s="115"/>
      <c r="U111" s="112"/>
      <c r="V111" s="112">
        <v>42257</v>
      </c>
      <c r="W111" s="112">
        <v>43493</v>
      </c>
      <c r="X111" s="112">
        <v>43196</v>
      </c>
      <c r="Y111" s="112">
        <v>44025</v>
      </c>
      <c r="Z111" s="112">
        <v>48111</v>
      </c>
      <c r="AB111" s="109" t="str">
        <f>TEXT(Z111,"###,###")</f>
        <v>48,111</v>
      </c>
      <c r="AD111" s="130">
        <f>Z111/($Z$4)*100</f>
        <v>35.863585538576217</v>
      </c>
      <c r="AF111" s="109"/>
    </row>
    <row r="112" spans="1:32" x14ac:dyDescent="0.25">
      <c r="S112" s="118" t="s">
        <v>53</v>
      </c>
      <c r="T112" s="118"/>
      <c r="U112" s="112"/>
      <c r="V112" s="112">
        <v>124766</v>
      </c>
      <c r="W112" s="112">
        <v>126365</v>
      </c>
      <c r="X112" s="112">
        <v>124772</v>
      </c>
      <c r="Y112" s="112">
        <v>125221</v>
      </c>
      <c r="Z112" s="112">
        <v>134153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41.89</v>
      </c>
      <c r="W118" s="131">
        <v>41.83</v>
      </c>
      <c r="X118" s="131">
        <v>42.05</v>
      </c>
      <c r="Y118" s="131">
        <v>42.14</v>
      </c>
      <c r="Z118" s="131">
        <v>42.02</v>
      </c>
      <c r="AB118" s="109" t="str">
        <f>TEXT(Z118,"##.0")</f>
        <v>42.0</v>
      </c>
    </row>
    <row r="120" spans="19:32" x14ac:dyDescent="0.25">
      <c r="S120" s="101" t="s">
        <v>98</v>
      </c>
      <c r="T120" s="112"/>
      <c r="U120" s="112"/>
      <c r="V120" s="112">
        <v>75970</v>
      </c>
      <c r="W120" s="112">
        <v>76510</v>
      </c>
      <c r="X120" s="112">
        <v>77399</v>
      </c>
      <c r="Y120" s="112">
        <v>76838</v>
      </c>
      <c r="Z120" s="112">
        <v>78031</v>
      </c>
      <c r="AB120" s="109" t="str">
        <f>TEXT(Z120,"###,###")</f>
        <v>78,031</v>
      </c>
    </row>
    <row r="121" spans="19:32" x14ac:dyDescent="0.25">
      <c r="S121" s="101" t="s">
        <v>99</v>
      </c>
      <c r="T121" s="112"/>
      <c r="U121" s="112"/>
      <c r="V121" s="112">
        <v>7566</v>
      </c>
      <c r="W121" s="112">
        <v>7305</v>
      </c>
      <c r="X121" s="112">
        <v>7246</v>
      </c>
      <c r="Y121" s="112">
        <v>7412</v>
      </c>
      <c r="Z121" s="112">
        <v>7244</v>
      </c>
      <c r="AB121" s="109" t="str">
        <f>TEXT(Z121,"###,###")</f>
        <v>7,244</v>
      </c>
    </row>
    <row r="122" spans="19:32" x14ac:dyDescent="0.25">
      <c r="S122" s="101" t="s">
        <v>100</v>
      </c>
      <c r="T122" s="112"/>
      <c r="U122" s="112"/>
      <c r="V122" s="112">
        <v>6677</v>
      </c>
      <c r="W122" s="112">
        <v>6727</v>
      </c>
      <c r="X122" s="112">
        <v>6807</v>
      </c>
      <c r="Y122" s="112">
        <v>7029</v>
      </c>
      <c r="Z122" s="112">
        <v>7470</v>
      </c>
      <c r="AB122" s="109" t="str">
        <f>TEXT(Z122,"###,###")</f>
        <v>7,470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82647</v>
      </c>
      <c r="W124" s="112">
        <v>83237</v>
      </c>
      <c r="X124" s="112">
        <v>84206</v>
      </c>
      <c r="Y124" s="112">
        <v>83867</v>
      </c>
      <c r="Z124" s="112">
        <v>85501</v>
      </c>
      <c r="AB124" s="109" t="str">
        <f>TEXT(Z124,"###,###")</f>
        <v>85,501</v>
      </c>
      <c r="AD124" s="127">
        <f>Z124/$Z$7*100</f>
        <v>92.195300790390235</v>
      </c>
    </row>
    <row r="125" spans="19:32" x14ac:dyDescent="0.25">
      <c r="S125" s="101" t="s">
        <v>102</v>
      </c>
      <c r="T125" s="112"/>
      <c r="U125" s="112"/>
      <c r="V125" s="112">
        <v>14243</v>
      </c>
      <c r="W125" s="112">
        <v>14032</v>
      </c>
      <c r="X125" s="112">
        <v>14053</v>
      </c>
      <c r="Y125" s="112">
        <v>14441</v>
      </c>
      <c r="Z125" s="112">
        <v>14714</v>
      </c>
      <c r="AB125" s="109" t="str">
        <f>TEXT(Z125,"###,###")</f>
        <v>14,714</v>
      </c>
      <c r="AD125" s="127">
        <f>Z125/$Z$7*100</f>
        <v>15.866032629206698</v>
      </c>
    </row>
    <row r="127" spans="19:32" x14ac:dyDescent="0.25">
      <c r="S127" s="101" t="s">
        <v>103</v>
      </c>
      <c r="T127" s="112"/>
      <c r="U127" s="112"/>
      <c r="V127" s="112">
        <v>46455</v>
      </c>
      <c r="W127" s="112">
        <v>46444</v>
      </c>
      <c r="X127" s="112">
        <v>46694</v>
      </c>
      <c r="Y127" s="112">
        <v>46473</v>
      </c>
      <c r="Z127" s="112">
        <v>46969</v>
      </c>
      <c r="AB127" s="109" t="str">
        <f>TEXT(Z127,"###,###")</f>
        <v>46,969</v>
      </c>
      <c r="AD127" s="127">
        <f>Z127/$Z$7*100</f>
        <v>50.64643785246767</v>
      </c>
    </row>
    <row r="128" spans="19:32" x14ac:dyDescent="0.25">
      <c r="S128" s="101" t="s">
        <v>104</v>
      </c>
      <c r="T128" s="112"/>
      <c r="U128" s="112"/>
      <c r="V128" s="112">
        <v>43760</v>
      </c>
      <c r="W128" s="112">
        <v>44094</v>
      </c>
      <c r="X128" s="112">
        <v>44765</v>
      </c>
      <c r="Y128" s="112">
        <v>44754</v>
      </c>
      <c r="Z128" s="112">
        <v>45703</v>
      </c>
      <c r="AB128" s="109" t="str">
        <f>TEXT(Z128,"###,###")</f>
        <v>45,703</v>
      </c>
      <c r="AD128" s="127">
        <f>Z128/$Z$7*100</f>
        <v>49.281316382535934</v>
      </c>
    </row>
    <row r="130" spans="19:20" x14ac:dyDescent="0.25">
      <c r="S130" s="101" t="s">
        <v>280</v>
      </c>
      <c r="T130" s="127">
        <v>84.140437140792983</v>
      </c>
    </row>
    <row r="131" spans="19:20" x14ac:dyDescent="0.25">
      <c r="S131" s="101" t="s">
        <v>281</v>
      </c>
      <c r="T131" s="127">
        <v>7.811168979609441</v>
      </c>
    </row>
    <row r="132" spans="19:20" x14ac:dyDescent="0.25">
      <c r="S132" s="101" t="s">
        <v>282</v>
      </c>
      <c r="T132" s="127">
        <v>8.054863649597257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893AB9-FF61-4624-81A6-BF6B55B91C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CA123AD-84A4-4DA1-ADD4-9F9F8C04AA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3D977D1-313D-48AD-82CE-75148AD491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02CBED-F99F-4B6E-B0D5-5384F2054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C6029-358C-4CE9-B96A-D1E23CEA861D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105</v>
      </c>
      <c r="T1" s="99"/>
      <c r="U1" s="99"/>
      <c r="V1" s="99"/>
      <c r="W1" s="99"/>
      <c r="X1" s="99"/>
      <c r="Y1" s="100" t="s">
        <v>209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105</v>
      </c>
      <c r="Y3" s="105" t="s">
        <v>209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 Bayside,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79025</v>
      </c>
      <c r="W4" s="108">
        <v>81155</v>
      </c>
      <c r="X4" s="108">
        <v>79530</v>
      </c>
      <c r="Y4" s="108">
        <v>79523</v>
      </c>
      <c r="Z4" s="108">
        <v>85882</v>
      </c>
      <c r="AB4" s="109" t="str">
        <f>TEXT(Z4,"###,###")</f>
        <v>85,882</v>
      </c>
      <c r="AD4" s="110">
        <f>Z4/Y4-1</f>
        <v>7.9964287061604855E-2</v>
      </c>
      <c r="AF4" s="110">
        <f>Z4/V4-1</f>
        <v>8.6770009490667599E-2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38483</v>
      </c>
      <c r="W5" s="108">
        <v>39410</v>
      </c>
      <c r="X5" s="108">
        <v>38629</v>
      </c>
      <c r="Y5" s="108">
        <v>38328</v>
      </c>
      <c r="Z5" s="108">
        <v>41081</v>
      </c>
      <c r="AB5" s="109" t="str">
        <f>TEXT(Z5,"###,###")</f>
        <v>41,081</v>
      </c>
      <c r="AD5" s="110">
        <f t="shared" ref="AD5:AD9" si="0">Z5/Y5-1</f>
        <v>7.1827384679607587E-2</v>
      </c>
      <c r="AF5" s="110">
        <f t="shared" ref="AF5:AF9" si="1">Z5/V5-1</f>
        <v>6.7510329236286193E-2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40538</v>
      </c>
      <c r="W6" s="108">
        <v>41739</v>
      </c>
      <c r="X6" s="108">
        <v>40901</v>
      </c>
      <c r="Y6" s="108">
        <v>41142</v>
      </c>
      <c r="Z6" s="108">
        <v>44757</v>
      </c>
      <c r="AB6" s="109" t="str">
        <f>TEXT(Z6,"###,###")</f>
        <v>44,757</v>
      </c>
      <c r="AD6" s="110">
        <f t="shared" si="0"/>
        <v>8.7866413883622485E-2</v>
      </c>
      <c r="AF6" s="110">
        <f t="shared" si="1"/>
        <v>0.10407518871182586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56883</v>
      </c>
      <c r="W7" s="108">
        <v>57641</v>
      </c>
      <c r="X7" s="108">
        <v>57939</v>
      </c>
      <c r="Y7" s="108">
        <v>57494</v>
      </c>
      <c r="Z7" s="108">
        <v>58582</v>
      </c>
      <c r="AB7" s="109" t="str">
        <f>TEXT(Z7,"###,###")</f>
        <v>58,582</v>
      </c>
      <c r="AD7" s="110">
        <f t="shared" si="0"/>
        <v>1.8923713778829176E-2</v>
      </c>
      <c r="AF7" s="110">
        <f t="shared" si="1"/>
        <v>2.9868326213455587E-2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85,882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58,582</v>
      </c>
      <c r="P8" s="67"/>
      <c r="S8" s="107" t="s">
        <v>83</v>
      </c>
      <c r="T8" s="108"/>
      <c r="U8" s="108"/>
      <c r="V8" s="108">
        <v>50480</v>
      </c>
      <c r="W8" s="108">
        <v>51100</v>
      </c>
      <c r="X8" s="108">
        <v>52611.86</v>
      </c>
      <c r="Y8" s="108">
        <v>54978</v>
      </c>
      <c r="Z8" s="108">
        <v>53526</v>
      </c>
      <c r="AB8" s="109" t="str">
        <f>TEXT(Z8,"$###,###")</f>
        <v>$53,526</v>
      </c>
      <c r="AD8" s="110">
        <f t="shared" si="0"/>
        <v>-2.6410564225690325E-2</v>
      </c>
      <c r="AF8" s="110">
        <f t="shared" si="1"/>
        <v>6.0340729001584714E-2</v>
      </c>
    </row>
    <row r="9" spans="1:32" x14ac:dyDescent="0.25">
      <c r="A9" s="30" t="s">
        <v>14</v>
      </c>
      <c r="B9" s="71"/>
      <c r="C9" s="72"/>
      <c r="D9" s="73">
        <f>AD104</f>
        <v>80.00745208541953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49.400839848417604</v>
      </c>
      <c r="P9" s="74" t="s">
        <v>84</v>
      </c>
      <c r="S9" s="107" t="s">
        <v>7</v>
      </c>
      <c r="T9" s="108"/>
      <c r="U9" s="108"/>
      <c r="V9" s="108">
        <v>5405227113</v>
      </c>
      <c r="W9" s="108">
        <v>5574144787</v>
      </c>
      <c r="X9" s="108">
        <v>5761601253</v>
      </c>
      <c r="Y9" s="108">
        <v>5991837280</v>
      </c>
      <c r="Z9" s="108">
        <v>6425617299</v>
      </c>
      <c r="AB9" s="109" t="str">
        <f>TEXT(Z9/1000000,"$#,###.0")&amp;" mil"</f>
        <v>$6,425.6 mil</v>
      </c>
      <c r="AD9" s="110">
        <f t="shared" si="0"/>
        <v>7.2395160070167996E-2</v>
      </c>
      <c r="AF9" s="110">
        <f t="shared" si="1"/>
        <v>0.18877841109504545</v>
      </c>
    </row>
    <row r="10" spans="1:32" x14ac:dyDescent="0.25">
      <c r="A10" s="30" t="s">
        <v>17</v>
      </c>
      <c r="B10" s="71"/>
      <c r="C10" s="72"/>
      <c r="D10" s="73">
        <f>AD105</f>
        <v>13.916769520970634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50.539414837322049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84.549861732272717</v>
      </c>
      <c r="P11" s="74" t="s">
        <v>84</v>
      </c>
      <c r="S11" s="107" t="s">
        <v>29</v>
      </c>
      <c r="T11" s="112"/>
      <c r="U11" s="112"/>
      <c r="V11" s="112">
        <v>69919</v>
      </c>
      <c r="W11" s="112">
        <v>71875</v>
      </c>
      <c r="X11" s="112">
        <v>70297</v>
      </c>
      <c r="Y11" s="112">
        <v>70335</v>
      </c>
      <c r="Z11" s="112">
        <v>76827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7.5569287494452215</v>
      </c>
      <c r="P12" s="74" t="s">
        <v>84</v>
      </c>
      <c r="S12" s="107" t="s">
        <v>30</v>
      </c>
      <c r="T12" s="112"/>
      <c r="U12" s="112"/>
      <c r="V12" s="112">
        <v>9109</v>
      </c>
      <c r="W12" s="112">
        <v>9278</v>
      </c>
      <c r="X12" s="112">
        <v>9232</v>
      </c>
      <c r="Y12" s="112">
        <v>9188</v>
      </c>
      <c r="Z12" s="112">
        <v>9051</v>
      </c>
    </row>
    <row r="13" spans="1:32" ht="15" customHeight="1" x14ac:dyDescent="0.25">
      <c r="A13" s="30" t="s">
        <v>19</v>
      </c>
      <c r="B13" s="72"/>
      <c r="C13" s="72"/>
      <c r="D13" s="73">
        <f>AD108</f>
        <v>17.281851843226754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7.896623536239801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15.317528702172748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43.8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21.619198435062064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18.322864750460845</v>
      </c>
      <c r="P15" s="74" t="s">
        <v>84</v>
      </c>
      <c r="S15" s="115" t="s">
        <v>60</v>
      </c>
      <c r="T15" s="115"/>
      <c r="U15" s="116"/>
      <c r="V15" s="116">
        <v>377</v>
      </c>
      <c r="W15" s="116">
        <v>415</v>
      </c>
      <c r="X15" s="116">
        <v>337</v>
      </c>
      <c r="Y15" s="112">
        <v>352</v>
      </c>
      <c r="Z15" s="112">
        <v>315</v>
      </c>
      <c r="AB15" s="117">
        <f t="shared" ref="AB15:AB34" si="2">IF(Z15="np",0,Z15/$Z$34)</f>
        <v>3.6678660006287771E-3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39.704478237581796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81.677135249539162</v>
      </c>
      <c r="P16" s="37" t="s">
        <v>84</v>
      </c>
      <c r="S16" s="115" t="s">
        <v>61</v>
      </c>
      <c r="T16" s="115"/>
      <c r="U16" s="116"/>
      <c r="V16" s="116">
        <v>185</v>
      </c>
      <c r="W16" s="116">
        <v>195</v>
      </c>
      <c r="X16" s="116">
        <v>197</v>
      </c>
      <c r="Y16" s="112">
        <v>195</v>
      </c>
      <c r="Z16" s="112">
        <v>196</v>
      </c>
      <c r="AB16" s="117">
        <f t="shared" si="2"/>
        <v>2.2822277337245724E-3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3367</v>
      </c>
      <c r="W17" s="116">
        <v>3257</v>
      </c>
      <c r="X17" s="116">
        <v>3094</v>
      </c>
      <c r="Y17" s="112">
        <v>3089</v>
      </c>
      <c r="Z17" s="112">
        <v>3233</v>
      </c>
      <c r="AB17" s="117">
        <f t="shared" si="2"/>
        <v>3.7645113587405826E-2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447</v>
      </c>
      <c r="W18" s="116">
        <v>462</v>
      </c>
      <c r="X18" s="116">
        <v>464</v>
      </c>
      <c r="Y18" s="112">
        <v>499</v>
      </c>
      <c r="Z18" s="112">
        <v>513</v>
      </c>
      <c r="AB18" s="117">
        <f t="shared" si="2"/>
        <v>5.97338177245258E-3</v>
      </c>
    </row>
    <row r="19" spans="1:28" x14ac:dyDescent="0.25">
      <c r="A19" s="63" t="str">
        <f>$S$1&amp;" ("&amp;$V$2&amp;" to "&amp;$Z$2&amp;")"</f>
        <v>Bayside (2017-18 to 2021-22)</v>
      </c>
      <c r="B19" s="63"/>
      <c r="C19" s="63"/>
      <c r="D19" s="63"/>
      <c r="E19" s="63"/>
      <c r="F19" s="63"/>
      <c r="G19" s="63" t="str">
        <f>$S$1&amp;" ("&amp;$V$2&amp;" to "&amp;$Z$2&amp;")"</f>
        <v>Bayside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4046</v>
      </c>
      <c r="W19" s="116">
        <v>4177</v>
      </c>
      <c r="X19" s="116">
        <v>4054</v>
      </c>
      <c r="Y19" s="112">
        <v>4096</v>
      </c>
      <c r="Z19" s="112">
        <v>4406</v>
      </c>
      <c r="AB19" s="117">
        <f t="shared" si="2"/>
        <v>5.1303547932604415E-2</v>
      </c>
    </row>
    <row r="20" spans="1:28" x14ac:dyDescent="0.25">
      <c r="S20" s="115" t="s">
        <v>65</v>
      </c>
      <c r="T20" s="115"/>
      <c r="U20" s="116"/>
      <c r="V20" s="116">
        <v>3745</v>
      </c>
      <c r="W20" s="116">
        <v>3753</v>
      </c>
      <c r="X20" s="116">
        <v>3604</v>
      </c>
      <c r="Y20" s="112">
        <v>3519</v>
      </c>
      <c r="Z20" s="112">
        <v>3602</v>
      </c>
      <c r="AB20" s="117">
        <f t="shared" si="2"/>
        <v>4.1941756616713823E-2</v>
      </c>
    </row>
    <row r="21" spans="1:28" x14ac:dyDescent="0.25">
      <c r="S21" s="115" t="s">
        <v>66</v>
      </c>
      <c r="T21" s="115"/>
      <c r="U21" s="116"/>
      <c r="V21" s="116">
        <v>6561</v>
      </c>
      <c r="W21" s="116">
        <v>6716</v>
      </c>
      <c r="X21" s="116">
        <v>6966</v>
      </c>
      <c r="Y21" s="112">
        <v>7201</v>
      </c>
      <c r="Z21" s="112">
        <v>8239</v>
      </c>
      <c r="AB21" s="117">
        <f t="shared" si="2"/>
        <v>9.5935072949779349E-2</v>
      </c>
    </row>
    <row r="22" spans="1:28" x14ac:dyDescent="0.25">
      <c r="S22" s="115" t="s">
        <v>67</v>
      </c>
      <c r="T22" s="115"/>
      <c r="U22" s="116"/>
      <c r="V22" s="116">
        <v>4543</v>
      </c>
      <c r="W22" s="116">
        <v>4953</v>
      </c>
      <c r="X22" s="116">
        <v>4900</v>
      </c>
      <c r="Y22" s="112">
        <v>5336</v>
      </c>
      <c r="Z22" s="112">
        <v>6869</v>
      </c>
      <c r="AB22" s="117">
        <f t="shared" si="2"/>
        <v>7.9982766851806567E-2</v>
      </c>
    </row>
    <row r="23" spans="1:28" x14ac:dyDescent="0.25">
      <c r="S23" s="115" t="s">
        <v>68</v>
      </c>
      <c r="T23" s="115"/>
      <c r="U23" s="116"/>
      <c r="V23" s="116">
        <v>1514</v>
      </c>
      <c r="W23" s="116">
        <v>1567</v>
      </c>
      <c r="X23" s="116">
        <v>1538</v>
      </c>
      <c r="Y23" s="112">
        <v>1552</v>
      </c>
      <c r="Z23" s="112">
        <v>1685</v>
      </c>
      <c r="AB23" s="117">
        <f t="shared" si="2"/>
        <v>1.9620172098601552E-2</v>
      </c>
    </row>
    <row r="24" spans="1:28" x14ac:dyDescent="0.25">
      <c r="S24" s="115" t="s">
        <v>69</v>
      </c>
      <c r="T24" s="115"/>
      <c r="U24" s="116"/>
      <c r="V24" s="116">
        <v>2142</v>
      </c>
      <c r="W24" s="116">
        <v>2220</v>
      </c>
      <c r="X24" s="116">
        <v>2048</v>
      </c>
      <c r="Y24" s="112">
        <v>1913</v>
      </c>
      <c r="Z24" s="112">
        <v>2157</v>
      </c>
      <c r="AB24" s="117">
        <f t="shared" si="2"/>
        <v>2.5116149090019912E-2</v>
      </c>
    </row>
    <row r="25" spans="1:28" x14ac:dyDescent="0.25">
      <c r="S25" s="115" t="s">
        <v>70</v>
      </c>
      <c r="T25" s="115"/>
      <c r="U25" s="116"/>
      <c r="V25" s="116">
        <v>4945</v>
      </c>
      <c r="W25" s="116">
        <v>4880</v>
      </c>
      <c r="X25" s="116">
        <v>5070</v>
      </c>
      <c r="Y25" s="112">
        <v>5123</v>
      </c>
      <c r="Z25" s="112">
        <v>5572</v>
      </c>
      <c r="AB25" s="117">
        <f t="shared" si="2"/>
        <v>6.4880474144455705E-2</v>
      </c>
    </row>
    <row r="26" spans="1:28" x14ac:dyDescent="0.25">
      <c r="S26" s="115" t="s">
        <v>71</v>
      </c>
      <c r="T26" s="115"/>
      <c r="U26" s="116"/>
      <c r="V26" s="116">
        <v>2065</v>
      </c>
      <c r="W26" s="116">
        <v>2018</v>
      </c>
      <c r="X26" s="116">
        <v>2037</v>
      </c>
      <c r="Y26" s="112">
        <v>2052</v>
      </c>
      <c r="Z26" s="112">
        <v>2111</v>
      </c>
      <c r="AB26" s="117">
        <f t="shared" si="2"/>
        <v>2.4580524213737614E-2</v>
      </c>
    </row>
    <row r="27" spans="1:28" x14ac:dyDescent="0.25">
      <c r="S27" s="115" t="s">
        <v>72</v>
      </c>
      <c r="T27" s="115"/>
      <c r="U27" s="116"/>
      <c r="V27" s="116">
        <v>11742</v>
      </c>
      <c r="W27" s="116">
        <v>12081</v>
      </c>
      <c r="X27" s="116">
        <v>11886</v>
      </c>
      <c r="Y27" s="112">
        <v>11857</v>
      </c>
      <c r="Z27" s="112">
        <v>12327</v>
      </c>
      <c r="AB27" s="117">
        <f t="shared" si="2"/>
        <v>0.14353582282460614</v>
      </c>
    </row>
    <row r="28" spans="1:28" x14ac:dyDescent="0.25">
      <c r="S28" s="115" t="s">
        <v>73</v>
      </c>
      <c r="T28" s="115"/>
      <c r="U28" s="116"/>
      <c r="V28" s="116">
        <v>5793</v>
      </c>
      <c r="W28" s="116">
        <v>6083</v>
      </c>
      <c r="X28" s="116">
        <v>6163</v>
      </c>
      <c r="Y28" s="112">
        <v>5709</v>
      </c>
      <c r="Z28" s="112">
        <v>6114</v>
      </c>
      <c r="AB28" s="117">
        <f t="shared" si="2"/>
        <v>7.1191532469347119E-2</v>
      </c>
    </row>
    <row r="29" spans="1:28" x14ac:dyDescent="0.25">
      <c r="S29" s="115" t="s">
        <v>74</v>
      </c>
      <c r="T29" s="115"/>
      <c r="U29" s="116"/>
      <c r="V29" s="116">
        <v>2839</v>
      </c>
      <c r="W29" s="116">
        <v>4862</v>
      </c>
      <c r="X29" s="116">
        <v>2942</v>
      </c>
      <c r="Y29" s="112">
        <v>3130</v>
      </c>
      <c r="Z29" s="112">
        <v>3640</v>
      </c>
      <c r="AB29" s="117">
        <f t="shared" si="2"/>
        <v>4.2384229340599204E-2</v>
      </c>
    </row>
    <row r="30" spans="1:28" x14ac:dyDescent="0.25">
      <c r="S30" s="115" t="s">
        <v>75</v>
      </c>
      <c r="T30" s="115"/>
      <c r="U30" s="116"/>
      <c r="V30" s="116">
        <v>7484</v>
      </c>
      <c r="W30" s="116">
        <v>6514</v>
      </c>
      <c r="X30" s="116">
        <v>7540</v>
      </c>
      <c r="Y30" s="112">
        <v>7181</v>
      </c>
      <c r="Z30" s="112">
        <v>7635</v>
      </c>
      <c r="AB30" s="117">
        <f t="shared" si="2"/>
        <v>8.8902085443811785E-2</v>
      </c>
    </row>
    <row r="31" spans="1:28" x14ac:dyDescent="0.25">
      <c r="S31" s="115" t="s">
        <v>76</v>
      </c>
      <c r="T31" s="115"/>
      <c r="U31" s="116"/>
      <c r="V31" s="116">
        <v>8397</v>
      </c>
      <c r="W31" s="116">
        <v>8563</v>
      </c>
      <c r="X31" s="116">
        <v>8628</v>
      </c>
      <c r="Y31" s="112">
        <v>9042</v>
      </c>
      <c r="Z31" s="112">
        <v>9547</v>
      </c>
      <c r="AB31" s="117">
        <f t="shared" si="2"/>
        <v>0.11116544986667598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2378</v>
      </c>
      <c r="W32" s="116">
        <v>2604</v>
      </c>
      <c r="X32" s="116">
        <v>2585</v>
      </c>
      <c r="Y32" s="112">
        <v>2472</v>
      </c>
      <c r="Z32" s="112">
        <v>2858</v>
      </c>
      <c r="AB32" s="117">
        <f t="shared" si="2"/>
        <v>3.3278606443800145E-2</v>
      </c>
    </row>
    <row r="33" spans="19:32" x14ac:dyDescent="0.25">
      <c r="S33" s="115" t="s">
        <v>78</v>
      </c>
      <c r="T33" s="115"/>
      <c r="U33" s="116"/>
      <c r="V33" s="116">
        <v>2089</v>
      </c>
      <c r="W33" s="116">
        <v>2133</v>
      </c>
      <c r="X33" s="116">
        <v>2256</v>
      </c>
      <c r="Y33" s="112">
        <v>2315</v>
      </c>
      <c r="Z33" s="112">
        <v>2337</v>
      </c>
      <c r="AB33" s="117">
        <f t="shared" si="2"/>
        <v>2.721207251895064E-2</v>
      </c>
    </row>
    <row r="34" spans="19:32" x14ac:dyDescent="0.25">
      <c r="S34" s="118" t="s">
        <v>53</v>
      </c>
      <c r="T34" s="118"/>
      <c r="U34" s="119"/>
      <c r="V34" s="119">
        <v>79029</v>
      </c>
      <c r="W34" s="119">
        <v>81151</v>
      </c>
      <c r="X34" s="119">
        <v>79527</v>
      </c>
      <c r="Y34" s="120">
        <v>79523</v>
      </c>
      <c r="Z34" s="120">
        <v>85881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48413</v>
      </c>
      <c r="W37" s="112">
        <v>48286</v>
      </c>
      <c r="X37" s="112">
        <v>48907</v>
      </c>
      <c r="Y37" s="112">
        <v>48523</v>
      </c>
      <c r="Z37" s="112">
        <v>47853</v>
      </c>
      <c r="AB37" s="132">
        <f>Z37/Z40*100</f>
        <v>81.677135249539162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8472</v>
      </c>
      <c r="W38" s="112">
        <v>9356</v>
      </c>
      <c r="X38" s="112">
        <v>9038</v>
      </c>
      <c r="Y38" s="112">
        <v>8975</v>
      </c>
      <c r="Z38" s="112">
        <v>10735</v>
      </c>
      <c r="AB38" s="132">
        <f>Z38/Z40*100</f>
        <v>18.322864750460845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56885</v>
      </c>
      <c r="W40" s="112">
        <v>57642</v>
      </c>
      <c r="X40" s="112">
        <v>57945</v>
      </c>
      <c r="Y40" s="112">
        <v>57498</v>
      </c>
      <c r="Z40" s="112">
        <v>58588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24</v>
      </c>
      <c r="X44" s="112">
        <v>23</v>
      </c>
      <c r="Y44" s="112">
        <v>13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548</v>
      </c>
      <c r="W45" s="112">
        <v>611</v>
      </c>
      <c r="X45" s="112">
        <v>624</v>
      </c>
      <c r="Y45" s="112">
        <v>612</v>
      </c>
      <c r="Z45" s="112">
        <v>1082</v>
      </c>
    </row>
    <row r="46" spans="19:32" x14ac:dyDescent="0.25">
      <c r="S46" s="115" t="s">
        <v>38</v>
      </c>
      <c r="T46" s="115"/>
      <c r="U46" s="112"/>
      <c r="V46" s="112">
        <v>2171</v>
      </c>
      <c r="W46" s="112">
        <v>2640</v>
      </c>
      <c r="X46" s="112">
        <v>2549</v>
      </c>
      <c r="Y46" s="112">
        <v>2764</v>
      </c>
      <c r="Z46" s="112">
        <v>3588</v>
      </c>
    </row>
    <row r="47" spans="19:32" x14ac:dyDescent="0.25">
      <c r="S47" s="115" t="s">
        <v>39</v>
      </c>
      <c r="T47" s="115"/>
      <c r="U47" s="112"/>
      <c r="V47" s="112">
        <v>3728</v>
      </c>
      <c r="W47" s="112">
        <v>3664</v>
      </c>
      <c r="X47" s="112">
        <v>3491</v>
      </c>
      <c r="Y47" s="112">
        <v>3617</v>
      </c>
      <c r="Z47" s="112">
        <v>4209</v>
      </c>
    </row>
    <row r="48" spans="19:32" x14ac:dyDescent="0.25">
      <c r="S48" s="115" t="s">
        <v>40</v>
      </c>
      <c r="T48" s="115"/>
      <c r="U48" s="112"/>
      <c r="V48" s="112">
        <v>3646</v>
      </c>
      <c r="W48" s="112">
        <v>3909</v>
      </c>
      <c r="X48" s="112">
        <v>3600</v>
      </c>
      <c r="Y48" s="112">
        <v>3432</v>
      </c>
      <c r="Z48" s="112">
        <v>3449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3101</v>
      </c>
      <c r="W49" s="112">
        <v>3064</v>
      </c>
      <c r="X49" s="112">
        <v>3074</v>
      </c>
      <c r="Y49" s="112">
        <v>2930</v>
      </c>
      <c r="Z49" s="112">
        <v>3054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Bayside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3244</v>
      </c>
      <c r="W50" s="112">
        <v>3306</v>
      </c>
      <c r="X50" s="112">
        <v>3285</v>
      </c>
      <c r="Y50" s="112">
        <v>3161</v>
      </c>
      <c r="Z50" s="112">
        <v>3233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3727</v>
      </c>
      <c r="W51" s="112">
        <v>3576</v>
      </c>
      <c r="X51" s="112">
        <v>3493</v>
      </c>
      <c r="Y51" s="112">
        <v>3357</v>
      </c>
      <c r="Z51" s="112">
        <v>3498</v>
      </c>
    </row>
    <row r="52" spans="1:26" ht="15" customHeight="1" x14ac:dyDescent="0.25">
      <c r="S52" s="115" t="s">
        <v>44</v>
      </c>
      <c r="T52" s="115"/>
      <c r="U52" s="112"/>
      <c r="V52" s="112">
        <v>4444</v>
      </c>
      <c r="W52" s="112">
        <v>4447</v>
      </c>
      <c r="X52" s="112">
        <v>4262</v>
      </c>
      <c r="Y52" s="112">
        <v>4075</v>
      </c>
      <c r="Z52" s="112">
        <v>4043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4089</v>
      </c>
      <c r="W53" s="112">
        <v>4065</v>
      </c>
      <c r="X53" s="112">
        <v>4158</v>
      </c>
      <c r="Y53" s="112">
        <v>4346</v>
      </c>
      <c r="Z53" s="112">
        <v>4489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3664</v>
      </c>
      <c r="W54" s="112">
        <v>3785</v>
      </c>
      <c r="X54" s="112">
        <v>3763</v>
      </c>
      <c r="Y54" s="112">
        <v>3636</v>
      </c>
      <c r="Z54" s="112">
        <v>3750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2663</v>
      </c>
      <c r="W55" s="112">
        <v>2713</v>
      </c>
      <c r="X55" s="112">
        <v>2824</v>
      </c>
      <c r="Y55" s="112">
        <v>2922</v>
      </c>
      <c r="Z55" s="112">
        <v>3091</v>
      </c>
    </row>
    <row r="56" spans="1:26" ht="15" customHeight="1" x14ac:dyDescent="0.25">
      <c r="S56" s="115" t="s">
        <v>48</v>
      </c>
      <c r="T56" s="115"/>
      <c r="U56" s="112"/>
      <c r="V56" s="112">
        <v>1770</v>
      </c>
      <c r="W56" s="112">
        <v>1836</v>
      </c>
      <c r="X56" s="112">
        <v>1749</v>
      </c>
      <c r="Y56" s="112">
        <v>1692</v>
      </c>
      <c r="Z56" s="112">
        <v>1752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996</v>
      </c>
      <c r="W57" s="112">
        <v>1037</v>
      </c>
      <c r="X57" s="112">
        <v>1022</v>
      </c>
      <c r="Y57" s="112">
        <v>1053</v>
      </c>
      <c r="Z57" s="112">
        <v>1023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376</v>
      </c>
      <c r="W58" s="112">
        <v>450</v>
      </c>
      <c r="X58" s="112">
        <v>443</v>
      </c>
      <c r="Y58" s="112">
        <v>445</v>
      </c>
      <c r="Z58" s="112">
        <v>501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167</v>
      </c>
      <c r="W59" s="112">
        <v>160</v>
      </c>
      <c r="X59" s="112">
        <v>170</v>
      </c>
      <c r="Y59" s="112">
        <v>167</v>
      </c>
      <c r="Z59" s="112">
        <v>181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131</v>
      </c>
      <c r="W60" s="112">
        <v>114</v>
      </c>
      <c r="X60" s="112">
        <v>107</v>
      </c>
      <c r="Y60" s="112">
        <v>106</v>
      </c>
      <c r="Z60" s="112">
        <v>116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38485</v>
      </c>
      <c r="W61" s="112">
        <v>39412</v>
      </c>
      <c r="X61" s="112">
        <v>38625</v>
      </c>
      <c r="Y61" s="112">
        <v>38328</v>
      </c>
      <c r="Z61" s="112">
        <v>41078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22</v>
      </c>
      <c r="W63" s="112">
        <v>24</v>
      </c>
      <c r="X63" s="112">
        <v>24</v>
      </c>
      <c r="Y63" s="112">
        <v>28</v>
      </c>
      <c r="Z63" s="112">
        <v>36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663</v>
      </c>
      <c r="W64" s="112">
        <v>757</v>
      </c>
      <c r="X64" s="112">
        <v>782</v>
      </c>
      <c r="Y64" s="112">
        <v>915</v>
      </c>
      <c r="Z64" s="112">
        <v>1540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Bayside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2554</v>
      </c>
      <c r="W65" s="112">
        <v>2724</v>
      </c>
      <c r="X65" s="112">
        <v>2551</v>
      </c>
      <c r="Y65" s="112">
        <v>2847</v>
      </c>
      <c r="Z65" s="112">
        <v>3852</v>
      </c>
    </row>
    <row r="66" spans="1:26" x14ac:dyDescent="0.25">
      <c r="S66" s="115" t="s">
        <v>39</v>
      </c>
      <c r="T66" s="115"/>
      <c r="U66" s="112"/>
      <c r="V66" s="112">
        <v>3796</v>
      </c>
      <c r="W66" s="112">
        <v>4087</v>
      </c>
      <c r="X66" s="112">
        <v>3927</v>
      </c>
      <c r="Y66" s="112">
        <v>3908</v>
      </c>
      <c r="Z66" s="112">
        <v>4383</v>
      </c>
    </row>
    <row r="67" spans="1:26" x14ac:dyDescent="0.25">
      <c r="S67" s="115" t="s">
        <v>40</v>
      </c>
      <c r="T67" s="115"/>
      <c r="U67" s="112"/>
      <c r="V67" s="112">
        <v>3938</v>
      </c>
      <c r="W67" s="112">
        <v>3975</v>
      </c>
      <c r="X67" s="112">
        <v>3691</v>
      </c>
      <c r="Y67" s="112">
        <v>3637</v>
      </c>
      <c r="Z67" s="112">
        <v>3720</v>
      </c>
    </row>
    <row r="68" spans="1:26" x14ac:dyDescent="0.25">
      <c r="S68" s="115" t="s">
        <v>41</v>
      </c>
      <c r="T68" s="115"/>
      <c r="U68" s="112"/>
      <c r="V68" s="112">
        <v>3284</v>
      </c>
      <c r="W68" s="112">
        <v>3379</v>
      </c>
      <c r="X68" s="112">
        <v>3355</v>
      </c>
      <c r="Y68" s="112">
        <v>3437</v>
      </c>
      <c r="Z68" s="112">
        <v>3378</v>
      </c>
    </row>
    <row r="69" spans="1:26" x14ac:dyDescent="0.25">
      <c r="S69" s="115" t="s">
        <v>42</v>
      </c>
      <c r="T69" s="115"/>
      <c r="U69" s="112"/>
      <c r="V69" s="112">
        <v>3591</v>
      </c>
      <c r="W69" s="112">
        <v>3673</v>
      </c>
      <c r="X69" s="112">
        <v>3571</v>
      </c>
      <c r="Y69" s="112">
        <v>3436</v>
      </c>
      <c r="Z69" s="112">
        <v>3504</v>
      </c>
    </row>
    <row r="70" spans="1:26" x14ac:dyDescent="0.25">
      <c r="S70" s="115" t="s">
        <v>43</v>
      </c>
      <c r="T70" s="115"/>
      <c r="U70" s="112"/>
      <c r="V70" s="112">
        <v>3992</v>
      </c>
      <c r="W70" s="112">
        <v>3858</v>
      </c>
      <c r="X70" s="112">
        <v>3770</v>
      </c>
      <c r="Y70" s="112">
        <v>3722</v>
      </c>
      <c r="Z70" s="112">
        <v>4016</v>
      </c>
    </row>
    <row r="71" spans="1:26" x14ac:dyDescent="0.25">
      <c r="S71" s="115" t="s">
        <v>44</v>
      </c>
      <c r="T71" s="115"/>
      <c r="U71" s="112"/>
      <c r="V71" s="112">
        <v>4967</v>
      </c>
      <c r="W71" s="112">
        <v>5015</v>
      </c>
      <c r="X71" s="112">
        <v>4898</v>
      </c>
      <c r="Y71" s="112">
        <v>4572</v>
      </c>
      <c r="Z71" s="112">
        <v>4699</v>
      </c>
    </row>
    <row r="72" spans="1:26" x14ac:dyDescent="0.25">
      <c r="S72" s="115" t="s">
        <v>45</v>
      </c>
      <c r="T72" s="115"/>
      <c r="U72" s="112"/>
      <c r="V72" s="112">
        <v>4345</v>
      </c>
      <c r="W72" s="112">
        <v>4495</v>
      </c>
      <c r="X72" s="112">
        <v>4570</v>
      </c>
      <c r="Y72" s="112">
        <v>4908</v>
      </c>
      <c r="Z72" s="112">
        <v>5234</v>
      </c>
    </row>
    <row r="73" spans="1:26" x14ac:dyDescent="0.25">
      <c r="S73" s="115" t="s">
        <v>46</v>
      </c>
      <c r="T73" s="115"/>
      <c r="U73" s="112"/>
      <c r="V73" s="112">
        <v>3955</v>
      </c>
      <c r="W73" s="112">
        <v>4074</v>
      </c>
      <c r="X73" s="112">
        <v>4069</v>
      </c>
      <c r="Y73" s="112">
        <v>4014</v>
      </c>
      <c r="Z73" s="112">
        <v>4226</v>
      </c>
    </row>
    <row r="74" spans="1:26" x14ac:dyDescent="0.25">
      <c r="S74" s="115" t="s">
        <v>47</v>
      </c>
      <c r="T74" s="115"/>
      <c r="U74" s="112"/>
      <c r="V74" s="112">
        <v>2581</v>
      </c>
      <c r="W74" s="112">
        <v>2722</v>
      </c>
      <c r="X74" s="112">
        <v>2741</v>
      </c>
      <c r="Y74" s="112">
        <v>2820</v>
      </c>
      <c r="Z74" s="112">
        <v>3163</v>
      </c>
    </row>
    <row r="75" spans="1:26" x14ac:dyDescent="0.25">
      <c r="S75" s="115" t="s">
        <v>48</v>
      </c>
      <c r="T75" s="115"/>
      <c r="U75" s="112"/>
      <c r="V75" s="112">
        <v>1574</v>
      </c>
      <c r="W75" s="112">
        <v>1640</v>
      </c>
      <c r="X75" s="112">
        <v>1628</v>
      </c>
      <c r="Y75" s="112">
        <v>1505</v>
      </c>
      <c r="Z75" s="112">
        <v>1547</v>
      </c>
    </row>
    <row r="76" spans="1:26" x14ac:dyDescent="0.25">
      <c r="S76" s="115" t="s">
        <v>49</v>
      </c>
      <c r="T76" s="115"/>
      <c r="U76" s="112"/>
      <c r="V76" s="112">
        <v>701</v>
      </c>
      <c r="W76" s="112">
        <v>744</v>
      </c>
      <c r="X76" s="112">
        <v>737</v>
      </c>
      <c r="Y76" s="112">
        <v>810</v>
      </c>
      <c r="Z76" s="112">
        <v>868</v>
      </c>
    </row>
    <row r="77" spans="1:26" x14ac:dyDescent="0.25">
      <c r="S77" s="115" t="s">
        <v>50</v>
      </c>
      <c r="T77" s="115"/>
      <c r="U77" s="112"/>
      <c r="V77" s="112">
        <v>238</v>
      </c>
      <c r="W77" s="112">
        <v>255</v>
      </c>
      <c r="X77" s="112">
        <v>265</v>
      </c>
      <c r="Y77" s="112">
        <v>270</v>
      </c>
      <c r="Z77" s="112">
        <v>306</v>
      </c>
    </row>
    <row r="78" spans="1:26" x14ac:dyDescent="0.25">
      <c r="S78" s="115" t="s">
        <v>51</v>
      </c>
      <c r="T78" s="115"/>
      <c r="U78" s="112"/>
      <c r="V78" s="112">
        <v>132</v>
      </c>
      <c r="W78" s="112">
        <v>132</v>
      </c>
      <c r="X78" s="112">
        <v>119</v>
      </c>
      <c r="Y78" s="112">
        <v>127</v>
      </c>
      <c r="Z78" s="112">
        <v>126</v>
      </c>
    </row>
    <row r="79" spans="1:26" x14ac:dyDescent="0.25">
      <c r="S79" s="115" t="s">
        <v>52</v>
      </c>
      <c r="T79" s="115"/>
      <c r="U79" s="112"/>
      <c r="V79" s="112">
        <v>213</v>
      </c>
      <c r="W79" s="112">
        <v>194</v>
      </c>
      <c r="X79" s="112">
        <v>206</v>
      </c>
      <c r="Y79" s="112">
        <v>186</v>
      </c>
      <c r="Z79" s="112">
        <v>176</v>
      </c>
    </row>
    <row r="80" spans="1:26" x14ac:dyDescent="0.25">
      <c r="S80" s="118" t="s">
        <v>53</v>
      </c>
      <c r="T80" s="118"/>
      <c r="U80" s="112"/>
      <c r="V80" s="112">
        <v>40542</v>
      </c>
      <c r="W80" s="112">
        <v>41744</v>
      </c>
      <c r="X80" s="112">
        <v>40904</v>
      </c>
      <c r="Y80" s="112">
        <v>41142</v>
      </c>
      <c r="Z80" s="112">
        <v>44756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Bayside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6979</v>
      </c>
      <c r="W83" s="112">
        <v>7066</v>
      </c>
      <c r="X83" s="112">
        <v>7234</v>
      </c>
      <c r="Y83" s="112">
        <v>7164</v>
      </c>
      <c r="Z83" s="112">
        <v>7107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6965</v>
      </c>
      <c r="W84" s="112">
        <v>7114</v>
      </c>
      <c r="X84" s="112">
        <v>7070</v>
      </c>
      <c r="Y84" s="112">
        <v>6883</v>
      </c>
      <c r="Z84" s="112">
        <v>6857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2251</v>
      </c>
      <c r="W85" s="112">
        <v>2251</v>
      </c>
      <c r="X85" s="112">
        <v>2253</v>
      </c>
      <c r="Y85" s="112">
        <v>2241</v>
      </c>
      <c r="Z85" s="112">
        <v>2248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85,882</v>
      </c>
      <c r="D86" s="96">
        <f t="shared" ref="D86:D91" si="4">AD4</f>
        <v>7.9964287061604855E-2</v>
      </c>
      <c r="E86" s="97">
        <f t="shared" ref="E86:E91" si="5">AD4</f>
        <v>7.9964287061604855E-2</v>
      </c>
      <c r="F86" s="96">
        <f t="shared" ref="F86:F91" si="6">AF4</f>
        <v>8.6770009490667599E-2</v>
      </c>
      <c r="G86" s="97">
        <f t="shared" ref="G86:G91" si="7">AF4</f>
        <v>8.6770009490667599E-2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1475</v>
      </c>
      <c r="W86" s="112">
        <v>1494</v>
      </c>
      <c r="X86" s="112">
        <v>1506</v>
      </c>
      <c r="Y86" s="112">
        <v>1525</v>
      </c>
      <c r="Z86" s="112">
        <v>1644</v>
      </c>
    </row>
    <row r="87" spans="1:30" ht="15" customHeight="1" x14ac:dyDescent="0.25">
      <c r="A87" s="98" t="s">
        <v>4</v>
      </c>
      <c r="B87" s="49"/>
      <c r="C87" s="57" t="str">
        <f t="shared" si="3"/>
        <v>41,081</v>
      </c>
      <c r="D87" s="96">
        <f t="shared" si="4"/>
        <v>7.1827384679607587E-2</v>
      </c>
      <c r="E87" s="97">
        <f t="shared" si="5"/>
        <v>7.1827384679607587E-2</v>
      </c>
      <c r="F87" s="96">
        <f t="shared" si="6"/>
        <v>6.7510329236286193E-2</v>
      </c>
      <c r="G87" s="97">
        <f t="shared" si="7"/>
        <v>6.7510329236286193E-2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1858</v>
      </c>
      <c r="W87" s="112">
        <v>1858</v>
      </c>
      <c r="X87" s="112">
        <v>1793</v>
      </c>
      <c r="Y87" s="112">
        <v>1758</v>
      </c>
      <c r="Z87" s="112">
        <v>1793</v>
      </c>
    </row>
    <row r="88" spans="1:30" ht="15" customHeight="1" x14ac:dyDescent="0.25">
      <c r="A88" s="98" t="s">
        <v>5</v>
      </c>
      <c r="B88" s="49"/>
      <c r="C88" s="57" t="str">
        <f t="shared" si="3"/>
        <v>44,757</v>
      </c>
      <c r="D88" s="96">
        <f t="shared" si="4"/>
        <v>8.7866413883622485E-2</v>
      </c>
      <c r="E88" s="97">
        <f t="shared" si="5"/>
        <v>8.7866413883622485E-2</v>
      </c>
      <c r="F88" s="96">
        <f t="shared" si="6"/>
        <v>0.10407518871182586</v>
      </c>
      <c r="G88" s="97">
        <f t="shared" si="7"/>
        <v>0.10407518871182586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1738</v>
      </c>
      <c r="W88" s="112">
        <v>1752</v>
      </c>
      <c r="X88" s="112">
        <v>1773</v>
      </c>
      <c r="Y88" s="112">
        <v>1824</v>
      </c>
      <c r="Z88" s="112">
        <v>1922</v>
      </c>
    </row>
    <row r="89" spans="1:30" ht="15" customHeight="1" x14ac:dyDescent="0.25">
      <c r="A89" s="49" t="s">
        <v>6</v>
      </c>
      <c r="B89" s="49"/>
      <c r="C89" s="57" t="str">
        <f t="shared" si="3"/>
        <v>58,582</v>
      </c>
      <c r="D89" s="96">
        <f t="shared" si="4"/>
        <v>1.8923713778829176E-2</v>
      </c>
      <c r="E89" s="97">
        <f t="shared" si="5"/>
        <v>1.8923713778829176E-2</v>
      </c>
      <c r="F89" s="96">
        <f t="shared" si="6"/>
        <v>2.9868326213455587E-2</v>
      </c>
      <c r="G89" s="97">
        <f t="shared" si="7"/>
        <v>2.9868326213455587E-2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506</v>
      </c>
      <c r="W89" s="112">
        <v>495</v>
      </c>
      <c r="X89" s="112">
        <v>505</v>
      </c>
      <c r="Y89" s="112">
        <v>528</v>
      </c>
      <c r="Z89" s="112">
        <v>525</v>
      </c>
    </row>
    <row r="90" spans="1:30" ht="15" customHeight="1" x14ac:dyDescent="0.25">
      <c r="A90" s="49" t="s">
        <v>96</v>
      </c>
      <c r="B90" s="49"/>
      <c r="C90" s="57" t="str">
        <f t="shared" si="3"/>
        <v>$53,526</v>
      </c>
      <c r="D90" s="96">
        <f t="shared" si="4"/>
        <v>-2.6410564225690325E-2</v>
      </c>
      <c r="E90" s="97">
        <f t="shared" si="5"/>
        <v>-2.6410564225690325E-2</v>
      </c>
      <c r="F90" s="96">
        <f t="shared" si="6"/>
        <v>6.0340729001584714E-2</v>
      </c>
      <c r="G90" s="97">
        <f t="shared" si="7"/>
        <v>6.0340729001584714E-2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982</v>
      </c>
      <c r="W90" s="112">
        <v>983</v>
      </c>
      <c r="X90" s="112">
        <v>1030</v>
      </c>
      <c r="Y90" s="112">
        <v>1005</v>
      </c>
      <c r="Z90" s="112">
        <v>1046</v>
      </c>
    </row>
    <row r="91" spans="1:30" ht="15" customHeight="1" x14ac:dyDescent="0.25">
      <c r="A91" s="49" t="s">
        <v>7</v>
      </c>
      <c r="B91" s="49"/>
      <c r="C91" s="57" t="str">
        <f t="shared" si="3"/>
        <v>$6,425.6 mil</v>
      </c>
      <c r="D91" s="96">
        <f t="shared" si="4"/>
        <v>7.2395160070167996E-2</v>
      </c>
      <c r="E91" s="97">
        <f t="shared" si="5"/>
        <v>7.2395160070167996E-2</v>
      </c>
      <c r="F91" s="96">
        <f t="shared" si="6"/>
        <v>0.18877841109504545</v>
      </c>
      <c r="G91" s="97">
        <f t="shared" si="7"/>
        <v>0.18877841109504545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28502</v>
      </c>
      <c r="W91" s="112">
        <v>28814</v>
      </c>
      <c r="X91" s="112">
        <v>28868</v>
      </c>
      <c r="Y91" s="112">
        <v>28473</v>
      </c>
      <c r="Z91" s="112">
        <v>28941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4028</v>
      </c>
      <c r="W93" s="112">
        <v>4165</v>
      </c>
      <c r="X93" s="112">
        <v>4413</v>
      </c>
      <c r="Y93" s="112">
        <v>4476</v>
      </c>
      <c r="Z93" s="112">
        <v>4546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8055</v>
      </c>
      <c r="W94" s="112">
        <v>8161</v>
      </c>
      <c r="X94" s="112">
        <v>8298</v>
      </c>
      <c r="Y94" s="112">
        <v>8329</v>
      </c>
      <c r="Z94" s="112">
        <v>8447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494</v>
      </c>
      <c r="W95" s="112">
        <v>517</v>
      </c>
      <c r="X95" s="112">
        <v>506</v>
      </c>
      <c r="Y95" s="112">
        <v>529</v>
      </c>
      <c r="Z95" s="112">
        <v>531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2225</v>
      </c>
      <c r="W96" s="112">
        <v>2370</v>
      </c>
      <c r="X96" s="112">
        <v>2408</v>
      </c>
      <c r="Y96" s="112">
        <v>2397</v>
      </c>
      <c r="Z96" s="112">
        <v>2579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5261</v>
      </c>
      <c r="W97" s="112">
        <v>5264</v>
      </c>
      <c r="X97" s="112">
        <v>5126</v>
      </c>
      <c r="Y97" s="112">
        <v>4972</v>
      </c>
      <c r="Z97" s="112">
        <v>4988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2541</v>
      </c>
      <c r="W98" s="112">
        <v>2523</v>
      </c>
      <c r="X98" s="112">
        <v>2568</v>
      </c>
      <c r="Y98" s="112">
        <v>2528</v>
      </c>
      <c r="Z98" s="112">
        <v>2598</v>
      </c>
    </row>
    <row r="99" spans="1:32" ht="15" customHeight="1" x14ac:dyDescent="0.25">
      <c r="S99" s="115" t="s">
        <v>197</v>
      </c>
      <c r="T99" s="115"/>
      <c r="U99" s="112"/>
      <c r="V99" s="112">
        <v>52</v>
      </c>
      <c r="W99" s="112">
        <v>67</v>
      </c>
      <c r="X99" s="112">
        <v>69</v>
      </c>
      <c r="Y99" s="112">
        <v>71</v>
      </c>
      <c r="Z99" s="112">
        <v>68</v>
      </c>
    </row>
    <row r="100" spans="1:32" ht="15" customHeight="1" x14ac:dyDescent="0.25">
      <c r="S100" s="115" t="s">
        <v>58</v>
      </c>
      <c r="T100" s="115"/>
      <c r="U100" s="112"/>
      <c r="V100" s="112">
        <v>360</v>
      </c>
      <c r="W100" s="112">
        <v>384</v>
      </c>
      <c r="X100" s="112">
        <v>379</v>
      </c>
      <c r="Y100" s="112">
        <v>390</v>
      </c>
      <c r="Z100" s="112">
        <v>400</v>
      </c>
    </row>
    <row r="101" spans="1:32" x14ac:dyDescent="0.25">
      <c r="A101" s="18"/>
      <c r="S101" s="118" t="s">
        <v>53</v>
      </c>
      <c r="T101" s="118"/>
      <c r="U101" s="112"/>
      <c r="V101" s="112">
        <v>28384</v>
      </c>
      <c r="W101" s="112">
        <v>28824</v>
      </c>
      <c r="X101" s="112">
        <v>29074</v>
      </c>
      <c r="Y101" s="112">
        <v>28979</v>
      </c>
      <c r="Z101" s="112">
        <v>29606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61500</v>
      </c>
      <c r="W104" s="112">
        <v>62760</v>
      </c>
      <c r="X104" s="112">
        <v>62847</v>
      </c>
      <c r="Y104" s="112">
        <v>62668</v>
      </c>
      <c r="Z104" s="112">
        <v>68712</v>
      </c>
      <c r="AB104" s="109" t="str">
        <f>TEXT(Z104,"###,###")</f>
        <v>68,712</v>
      </c>
      <c r="AD104" s="130">
        <f>Z104/($Z$4)*100</f>
        <v>80.00745208541953</v>
      </c>
      <c r="AF104" s="109"/>
    </row>
    <row r="105" spans="1:32" x14ac:dyDescent="0.25">
      <c r="S105" s="115" t="s">
        <v>17</v>
      </c>
      <c r="T105" s="115"/>
      <c r="U105" s="112"/>
      <c r="V105" s="112">
        <v>11249</v>
      </c>
      <c r="W105" s="112">
        <v>12219</v>
      </c>
      <c r="X105" s="112">
        <v>11238</v>
      </c>
      <c r="Y105" s="112">
        <v>11231</v>
      </c>
      <c r="Z105" s="112">
        <v>11952</v>
      </c>
      <c r="AB105" s="109" t="str">
        <f>TEXT(Z105,"###,###")</f>
        <v>11,952</v>
      </c>
      <c r="AD105" s="130">
        <f>Z105/($Z$4)*100</f>
        <v>13.916769520970634</v>
      </c>
      <c r="AF105" s="109"/>
    </row>
    <row r="106" spans="1:32" x14ac:dyDescent="0.25">
      <c r="S106" s="118" t="s">
        <v>53</v>
      </c>
      <c r="T106" s="118"/>
      <c r="U106" s="120"/>
      <c r="V106" s="120">
        <v>72749</v>
      </c>
      <c r="W106" s="120">
        <v>74979</v>
      </c>
      <c r="X106" s="120">
        <v>74085</v>
      </c>
      <c r="Y106" s="120">
        <v>73899</v>
      </c>
      <c r="Z106" s="120">
        <v>80664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15968</v>
      </c>
      <c r="W108" s="112">
        <v>14327</v>
      </c>
      <c r="X108" s="112">
        <v>14770</v>
      </c>
      <c r="Y108" s="112">
        <v>14441</v>
      </c>
      <c r="Z108" s="112">
        <v>14842</v>
      </c>
      <c r="AB108" s="109" t="str">
        <f>TEXT(Z108,"###,###")</f>
        <v>14,842</v>
      </c>
      <c r="AD108" s="130">
        <f>Z108/($Z$4)*100</f>
        <v>17.281851843226754</v>
      </c>
      <c r="AF108" s="109"/>
    </row>
    <row r="109" spans="1:32" x14ac:dyDescent="0.25">
      <c r="S109" s="115" t="s">
        <v>20</v>
      </c>
      <c r="T109" s="115"/>
      <c r="U109" s="112"/>
      <c r="V109" s="112">
        <v>10781</v>
      </c>
      <c r="W109" s="112">
        <v>11210</v>
      </c>
      <c r="X109" s="112">
        <v>11045</v>
      </c>
      <c r="Y109" s="112">
        <v>11968</v>
      </c>
      <c r="Z109" s="112">
        <v>13155</v>
      </c>
      <c r="AB109" s="109" t="str">
        <f>TEXT(Z109,"###,###")</f>
        <v>13,155</v>
      </c>
      <c r="AD109" s="130">
        <f>Z109/($Z$4)*100</f>
        <v>15.317528702172748</v>
      </c>
      <c r="AF109" s="109"/>
    </row>
    <row r="110" spans="1:32" x14ac:dyDescent="0.25">
      <c r="S110" s="115" t="s">
        <v>21</v>
      </c>
      <c r="T110" s="115"/>
      <c r="U110" s="112"/>
      <c r="V110" s="112">
        <v>15716</v>
      </c>
      <c r="W110" s="112">
        <v>17614</v>
      </c>
      <c r="X110" s="112">
        <v>16493</v>
      </c>
      <c r="Y110" s="112">
        <v>16537</v>
      </c>
      <c r="Z110" s="112">
        <v>18567</v>
      </c>
      <c r="AB110" s="109" t="str">
        <f>TEXT(Z110,"###,###")</f>
        <v>18,567</v>
      </c>
      <c r="AD110" s="130">
        <f>Z110/($Z$4)*100</f>
        <v>21.619198435062064</v>
      </c>
      <c r="AF110" s="109"/>
    </row>
    <row r="111" spans="1:32" x14ac:dyDescent="0.25">
      <c r="S111" s="115" t="s">
        <v>22</v>
      </c>
      <c r="T111" s="115"/>
      <c r="U111" s="112"/>
      <c r="V111" s="112">
        <v>30117</v>
      </c>
      <c r="W111" s="112">
        <v>31733</v>
      </c>
      <c r="X111" s="112">
        <v>31246</v>
      </c>
      <c r="Y111" s="112">
        <v>30953</v>
      </c>
      <c r="Z111" s="112">
        <v>34099</v>
      </c>
      <c r="AB111" s="109" t="str">
        <f>TEXT(Z111,"###,###")</f>
        <v>34,099</v>
      </c>
      <c r="AD111" s="130">
        <f>Z111/($Z$4)*100</f>
        <v>39.704478237581796</v>
      </c>
      <c r="AF111" s="109"/>
    </row>
    <row r="112" spans="1:32" x14ac:dyDescent="0.25">
      <c r="S112" s="118" t="s">
        <v>53</v>
      </c>
      <c r="T112" s="118"/>
      <c r="U112" s="112"/>
      <c r="V112" s="112">
        <v>79028</v>
      </c>
      <c r="W112" s="112">
        <v>81155</v>
      </c>
      <c r="X112" s="112">
        <v>79532</v>
      </c>
      <c r="Y112" s="112">
        <v>79523</v>
      </c>
      <c r="Z112" s="112">
        <v>85883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43.92</v>
      </c>
      <c r="W118" s="131">
        <v>43.83</v>
      </c>
      <c r="X118" s="131">
        <v>44.01</v>
      </c>
      <c r="Y118" s="131">
        <v>44.02</v>
      </c>
      <c r="Z118" s="131">
        <v>43.77</v>
      </c>
      <c r="AB118" s="109" t="str">
        <f>TEXT(Z118,"##.0")</f>
        <v>43.8</v>
      </c>
    </row>
    <row r="120" spans="19:32" x14ac:dyDescent="0.25">
      <c r="S120" s="101" t="s">
        <v>98</v>
      </c>
      <c r="T120" s="112"/>
      <c r="U120" s="112"/>
      <c r="V120" s="112">
        <v>47774</v>
      </c>
      <c r="W120" s="112">
        <v>48360</v>
      </c>
      <c r="X120" s="112">
        <v>48709</v>
      </c>
      <c r="Y120" s="112">
        <v>48309</v>
      </c>
      <c r="Z120" s="112">
        <v>49531</v>
      </c>
      <c r="AB120" s="109" t="str">
        <f>TEXT(Z120,"###,###")</f>
        <v>49,531</v>
      </c>
    </row>
    <row r="121" spans="19:32" x14ac:dyDescent="0.25">
      <c r="S121" s="101" t="s">
        <v>99</v>
      </c>
      <c r="T121" s="112"/>
      <c r="U121" s="112"/>
      <c r="V121" s="112">
        <v>4653</v>
      </c>
      <c r="W121" s="112">
        <v>4618</v>
      </c>
      <c r="X121" s="112">
        <v>4649</v>
      </c>
      <c r="Y121" s="112">
        <v>4622</v>
      </c>
      <c r="Z121" s="112">
        <v>4427</v>
      </c>
      <c r="AB121" s="109" t="str">
        <f>TEXT(Z121,"###,###")</f>
        <v>4,427</v>
      </c>
    </row>
    <row r="122" spans="19:32" x14ac:dyDescent="0.25">
      <c r="S122" s="101" t="s">
        <v>100</v>
      </c>
      <c r="T122" s="112"/>
      <c r="U122" s="112"/>
      <c r="V122" s="112">
        <v>4456</v>
      </c>
      <c r="W122" s="112">
        <v>4661</v>
      </c>
      <c r="X122" s="112">
        <v>4587</v>
      </c>
      <c r="Y122" s="112">
        <v>4566</v>
      </c>
      <c r="Z122" s="112">
        <v>4626</v>
      </c>
      <c r="AB122" s="109" t="str">
        <f>TEXT(Z122,"###,###")</f>
        <v>4,626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52230</v>
      </c>
      <c r="W124" s="112">
        <v>53021</v>
      </c>
      <c r="X124" s="112">
        <v>53296</v>
      </c>
      <c r="Y124" s="112">
        <v>52875</v>
      </c>
      <c r="Z124" s="112">
        <v>54157</v>
      </c>
      <c r="AB124" s="109" t="str">
        <f>TEXT(Z124,"###,###")</f>
        <v>54,157</v>
      </c>
      <c r="AD124" s="127">
        <f>Z124/$Z$7*100</f>
        <v>92.446485268512518</v>
      </c>
    </row>
    <row r="125" spans="19:32" x14ac:dyDescent="0.25">
      <c r="S125" s="101" t="s">
        <v>102</v>
      </c>
      <c r="T125" s="112"/>
      <c r="U125" s="112"/>
      <c r="V125" s="112">
        <v>9109</v>
      </c>
      <c r="W125" s="112">
        <v>9279</v>
      </c>
      <c r="X125" s="112">
        <v>9236</v>
      </c>
      <c r="Y125" s="112">
        <v>9188</v>
      </c>
      <c r="Z125" s="112">
        <v>9053</v>
      </c>
      <c r="AB125" s="109" t="str">
        <f>TEXT(Z125,"###,###")</f>
        <v>9,053</v>
      </c>
      <c r="AD125" s="127">
        <f>Z125/$Z$7*100</f>
        <v>15.453552285685024</v>
      </c>
    </row>
    <row r="127" spans="19:32" x14ac:dyDescent="0.25">
      <c r="S127" s="101" t="s">
        <v>103</v>
      </c>
      <c r="T127" s="112"/>
      <c r="U127" s="112"/>
      <c r="V127" s="112">
        <v>28500</v>
      </c>
      <c r="W127" s="112">
        <v>28816</v>
      </c>
      <c r="X127" s="112">
        <v>28866</v>
      </c>
      <c r="Y127" s="112">
        <v>28473</v>
      </c>
      <c r="Z127" s="112">
        <v>28940</v>
      </c>
      <c r="AB127" s="109" t="str">
        <f>TEXT(Z127,"###,###")</f>
        <v>28,940</v>
      </c>
      <c r="AD127" s="127">
        <f>Z127/$Z$7*100</f>
        <v>49.400839848417604</v>
      </c>
    </row>
    <row r="128" spans="19:32" x14ac:dyDescent="0.25">
      <c r="S128" s="101" t="s">
        <v>104</v>
      </c>
      <c r="T128" s="112"/>
      <c r="U128" s="112"/>
      <c r="V128" s="112">
        <v>28383</v>
      </c>
      <c r="W128" s="112">
        <v>28827</v>
      </c>
      <c r="X128" s="112">
        <v>29072</v>
      </c>
      <c r="Y128" s="112">
        <v>28976</v>
      </c>
      <c r="Z128" s="112">
        <v>29607</v>
      </c>
      <c r="AB128" s="109" t="str">
        <f>TEXT(Z128,"###,###")</f>
        <v>29,607</v>
      </c>
      <c r="AD128" s="127">
        <f>Z128/$Z$7*100</f>
        <v>50.539414837322049</v>
      </c>
    </row>
    <row r="130" spans="19:20" x14ac:dyDescent="0.25">
      <c r="S130" s="101" t="s">
        <v>280</v>
      </c>
      <c r="T130" s="127">
        <v>84.549861732272717</v>
      </c>
    </row>
    <row r="131" spans="19:20" x14ac:dyDescent="0.25">
      <c r="S131" s="101" t="s">
        <v>281</v>
      </c>
      <c r="T131" s="127">
        <v>7.5569287494452215</v>
      </c>
    </row>
    <row r="132" spans="19:20" x14ac:dyDescent="0.25">
      <c r="S132" s="101" t="s">
        <v>282</v>
      </c>
      <c r="T132" s="127">
        <v>7.896623536239801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6D269D9-F6D3-46E1-842A-450872F39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AA1FF18-C01A-45C9-B140-256CA8E8B7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9E5A054-720C-4F1A-AB69-E1CF78B26F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21B9161-A8D6-4F80-8747-7BBE3FCBAE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E2F5E-2171-4D6B-8C39-4E6E43BEE633}">
  <sheetPr codeName="Sheet14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189</v>
      </c>
      <c r="T1" s="99"/>
      <c r="U1" s="99"/>
      <c r="V1" s="99"/>
      <c r="W1" s="99"/>
      <c r="X1" s="99"/>
      <c r="Y1" s="100" t="s">
        <v>274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189</v>
      </c>
      <c r="Y3" s="105" t="s">
        <v>274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8.79 Yarriambiack,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5212</v>
      </c>
      <c r="W4" s="108">
        <v>4867</v>
      </c>
      <c r="X4" s="108">
        <v>5140</v>
      </c>
      <c r="Y4" s="108">
        <v>5152</v>
      </c>
      <c r="Z4" s="108">
        <v>5374</v>
      </c>
      <c r="AB4" s="109" t="str">
        <f>TEXT(Z4,"###,###")</f>
        <v>5,374</v>
      </c>
      <c r="AD4" s="110">
        <f>Z4/Y4-1</f>
        <v>4.3090062111801331E-2</v>
      </c>
      <c r="AF4" s="110">
        <f>Z4/V4-1</f>
        <v>3.1082118188795027E-2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2637</v>
      </c>
      <c r="W5" s="108">
        <v>2372</v>
      </c>
      <c r="X5" s="108">
        <v>2575</v>
      </c>
      <c r="Y5" s="108">
        <v>2553</v>
      </c>
      <c r="Z5" s="108">
        <v>2645</v>
      </c>
      <c r="AB5" s="109" t="str">
        <f>TEXT(Z5,"###,###")</f>
        <v>2,645</v>
      </c>
      <c r="AD5" s="110">
        <f t="shared" ref="AD5:AD9" si="0">Z5/Y5-1</f>
        <v>3.6036036036036112E-2</v>
      </c>
      <c r="AF5" s="110">
        <f t="shared" ref="AF5:AF9" si="1">Z5/V5-1</f>
        <v>3.0337504740234333E-3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2580</v>
      </c>
      <c r="W6" s="108">
        <v>2490</v>
      </c>
      <c r="X6" s="108">
        <v>2569</v>
      </c>
      <c r="Y6" s="108">
        <v>2599</v>
      </c>
      <c r="Z6" s="108">
        <v>2722</v>
      </c>
      <c r="AB6" s="109" t="str">
        <f>TEXT(Z6,"###,###")</f>
        <v>2,722</v>
      </c>
      <c r="AD6" s="110">
        <f t="shared" si="0"/>
        <v>4.7325894574836491E-2</v>
      </c>
      <c r="AF6" s="110">
        <f t="shared" si="1"/>
        <v>5.5038759689922445E-2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3546</v>
      </c>
      <c r="W7" s="108">
        <v>3314</v>
      </c>
      <c r="X7" s="108">
        <v>3514</v>
      </c>
      <c r="Y7" s="108">
        <v>3437</v>
      </c>
      <c r="Z7" s="108">
        <v>3517</v>
      </c>
      <c r="AB7" s="109" t="str">
        <f>TEXT(Z7,"###,###")</f>
        <v>3,517</v>
      </c>
      <c r="AD7" s="110">
        <f t="shared" si="0"/>
        <v>2.3276112889147438E-2</v>
      </c>
      <c r="AF7" s="110">
        <f t="shared" si="1"/>
        <v>-8.1782289904117622E-3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5,374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3,517</v>
      </c>
      <c r="P8" s="67"/>
      <c r="S8" s="107" t="s">
        <v>83</v>
      </c>
      <c r="T8" s="108"/>
      <c r="U8" s="108"/>
      <c r="V8" s="108">
        <v>28634</v>
      </c>
      <c r="W8" s="108">
        <v>30750</v>
      </c>
      <c r="X8" s="108">
        <v>32037.23</v>
      </c>
      <c r="Y8" s="108">
        <v>34911.15</v>
      </c>
      <c r="Z8" s="108">
        <v>34175</v>
      </c>
      <c r="AB8" s="109" t="str">
        <f>TEXT(Z8,"$###,###")</f>
        <v>$34,175</v>
      </c>
      <c r="AD8" s="110">
        <f t="shared" si="0"/>
        <v>-2.1086386441008131E-2</v>
      </c>
      <c r="AF8" s="110">
        <f t="shared" si="1"/>
        <v>0.19351121044911634</v>
      </c>
    </row>
    <row r="9" spans="1:32" x14ac:dyDescent="0.25">
      <c r="A9" s="30" t="s">
        <v>14</v>
      </c>
      <c r="B9" s="71"/>
      <c r="C9" s="72"/>
      <c r="D9" s="73">
        <f>AD104</f>
        <v>58.057312988462975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52.686949104350298</v>
      </c>
      <c r="P9" s="74" t="s">
        <v>84</v>
      </c>
      <c r="S9" s="107" t="s">
        <v>7</v>
      </c>
      <c r="T9" s="108"/>
      <c r="U9" s="108"/>
      <c r="V9" s="108">
        <v>190933755</v>
      </c>
      <c r="W9" s="108">
        <v>160926144</v>
      </c>
      <c r="X9" s="108">
        <v>218012938</v>
      </c>
      <c r="Y9" s="108">
        <v>201957752</v>
      </c>
      <c r="Z9" s="108">
        <v>237980286</v>
      </c>
      <c r="AB9" s="109" t="str">
        <f>TEXT(Z9/1000000,"$#,###.0")&amp;" mil"</f>
        <v>$238.0 mil</v>
      </c>
      <c r="AD9" s="110">
        <f t="shared" si="0"/>
        <v>0.17836668136413003</v>
      </c>
      <c r="AF9" s="110">
        <f t="shared" si="1"/>
        <v>0.24640237657296371</v>
      </c>
    </row>
    <row r="10" spans="1:32" x14ac:dyDescent="0.25">
      <c r="A10" s="30" t="s">
        <v>17</v>
      </c>
      <c r="B10" s="71"/>
      <c r="C10" s="72"/>
      <c r="D10" s="73">
        <f>AD105</f>
        <v>21.62262746557499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47.057150980949672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64.799545066818311</v>
      </c>
      <c r="P11" s="74" t="s">
        <v>84</v>
      </c>
      <c r="S11" s="107" t="s">
        <v>29</v>
      </c>
      <c r="T11" s="112"/>
      <c r="U11" s="112"/>
      <c r="V11" s="112">
        <v>3916</v>
      </c>
      <c r="W11" s="112">
        <v>3758</v>
      </c>
      <c r="X11" s="112">
        <v>3885</v>
      </c>
      <c r="Y11" s="112">
        <v>3937</v>
      </c>
      <c r="Z11" s="112">
        <v>4133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19.818026727324426</v>
      </c>
      <c r="P12" s="74" t="s">
        <v>84</v>
      </c>
      <c r="S12" s="107" t="s">
        <v>30</v>
      </c>
      <c r="T12" s="112"/>
      <c r="U12" s="112"/>
      <c r="V12" s="112">
        <v>1294</v>
      </c>
      <c r="W12" s="112">
        <v>1108</v>
      </c>
      <c r="X12" s="112">
        <v>1258</v>
      </c>
      <c r="Y12" s="112">
        <v>1215</v>
      </c>
      <c r="Z12" s="112">
        <v>1237</v>
      </c>
    </row>
    <row r="13" spans="1:32" ht="15" customHeight="1" x14ac:dyDescent="0.25">
      <c r="A13" s="30" t="s">
        <v>19</v>
      </c>
      <c r="B13" s="72"/>
      <c r="C13" s="72"/>
      <c r="D13" s="73">
        <f>AD108</f>
        <v>16.672869371045778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15.410861529712824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16.002977298101971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46.6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19.985113509490137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18.484762176018229</v>
      </c>
      <c r="P15" s="74" t="s">
        <v>84</v>
      </c>
      <c r="S15" s="115" t="s">
        <v>60</v>
      </c>
      <c r="T15" s="115"/>
      <c r="U15" s="116"/>
      <c r="V15" s="116">
        <v>631</v>
      </c>
      <c r="W15" s="116">
        <v>591</v>
      </c>
      <c r="X15" s="116">
        <v>746</v>
      </c>
      <c r="Y15" s="112">
        <v>723</v>
      </c>
      <c r="Z15" s="112">
        <v>690</v>
      </c>
      <c r="AB15" s="117">
        <f t="shared" ref="AB15:AB34" si="2">IF(Z15="np",0,Z15/$Z$34)</f>
        <v>0.12846769689070936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26.981764049125417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81.515237823981764</v>
      </c>
      <c r="P16" s="37" t="s">
        <v>84</v>
      </c>
      <c r="S16" s="115" t="s">
        <v>61</v>
      </c>
      <c r="T16" s="115"/>
      <c r="U16" s="116"/>
      <c r="V16" s="116">
        <v>17</v>
      </c>
      <c r="W16" s="116">
        <v>29</v>
      </c>
      <c r="X16" s="116">
        <v>19</v>
      </c>
      <c r="Y16" s="112">
        <v>24</v>
      </c>
      <c r="Z16" s="112">
        <v>23</v>
      </c>
      <c r="AB16" s="117">
        <f t="shared" si="2"/>
        <v>4.2822565630236458E-3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249</v>
      </c>
      <c r="W17" s="116">
        <v>115</v>
      </c>
      <c r="X17" s="116">
        <v>129</v>
      </c>
      <c r="Y17" s="112">
        <v>136</v>
      </c>
      <c r="Z17" s="112">
        <v>137</v>
      </c>
      <c r="AB17" s="117">
        <f t="shared" si="2"/>
        <v>2.5507354310184322E-2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41</v>
      </c>
      <c r="W18" s="116">
        <v>43</v>
      </c>
      <c r="X18" s="116">
        <v>43</v>
      </c>
      <c r="Y18" s="112">
        <v>37</v>
      </c>
      <c r="Z18" s="112">
        <v>38</v>
      </c>
      <c r="AB18" s="117">
        <f t="shared" si="2"/>
        <v>7.0750325823868924E-3</v>
      </c>
    </row>
    <row r="19" spans="1:28" x14ac:dyDescent="0.25">
      <c r="A19" s="63" t="str">
        <f>$S$1&amp;" ("&amp;$V$2&amp;" to "&amp;$Z$2&amp;")"</f>
        <v>Yarriambiack (2017-18 to 2021-22)</v>
      </c>
      <c r="B19" s="63"/>
      <c r="C19" s="63"/>
      <c r="D19" s="63"/>
      <c r="E19" s="63"/>
      <c r="F19" s="63"/>
      <c r="G19" s="63" t="str">
        <f>$S$1&amp;" ("&amp;$V$2&amp;" to "&amp;$Z$2&amp;")"</f>
        <v>Yarriambiack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187</v>
      </c>
      <c r="W19" s="116">
        <v>170</v>
      </c>
      <c r="X19" s="116">
        <v>179</v>
      </c>
      <c r="Y19" s="112">
        <v>179</v>
      </c>
      <c r="Z19" s="112">
        <v>201</v>
      </c>
      <c r="AB19" s="117">
        <f t="shared" si="2"/>
        <v>3.7423198659467513E-2</v>
      </c>
    </row>
    <row r="20" spans="1:28" x14ac:dyDescent="0.25">
      <c r="S20" s="115" t="s">
        <v>65</v>
      </c>
      <c r="T20" s="115"/>
      <c r="U20" s="116"/>
      <c r="V20" s="116">
        <v>250</v>
      </c>
      <c r="W20" s="116">
        <v>177</v>
      </c>
      <c r="X20" s="116">
        <v>197</v>
      </c>
      <c r="Y20" s="112">
        <v>192</v>
      </c>
      <c r="Z20" s="112">
        <v>209</v>
      </c>
      <c r="AB20" s="117">
        <f t="shared" si="2"/>
        <v>3.8912679203127909E-2</v>
      </c>
    </row>
    <row r="21" spans="1:28" x14ac:dyDescent="0.25">
      <c r="S21" s="115" t="s">
        <v>66</v>
      </c>
      <c r="T21" s="115"/>
      <c r="U21" s="116"/>
      <c r="V21" s="116">
        <v>350</v>
      </c>
      <c r="W21" s="116">
        <v>347</v>
      </c>
      <c r="X21" s="116">
        <v>342</v>
      </c>
      <c r="Y21" s="112">
        <v>386</v>
      </c>
      <c r="Z21" s="112">
        <v>410</v>
      </c>
      <c r="AB21" s="117">
        <f t="shared" si="2"/>
        <v>7.6335877862595422E-2</v>
      </c>
    </row>
    <row r="22" spans="1:28" x14ac:dyDescent="0.25">
      <c r="S22" s="115" t="s">
        <v>67</v>
      </c>
      <c r="T22" s="115"/>
      <c r="U22" s="116"/>
      <c r="V22" s="116">
        <v>193</v>
      </c>
      <c r="W22" s="116">
        <v>166</v>
      </c>
      <c r="X22" s="116">
        <v>208</v>
      </c>
      <c r="Y22" s="112">
        <v>193</v>
      </c>
      <c r="Z22" s="112">
        <v>225</v>
      </c>
      <c r="AB22" s="117">
        <f t="shared" si="2"/>
        <v>4.1891640290448708E-2</v>
      </c>
    </row>
    <row r="23" spans="1:28" x14ac:dyDescent="0.25">
      <c r="S23" s="115" t="s">
        <v>68</v>
      </c>
      <c r="T23" s="115"/>
      <c r="U23" s="116"/>
      <c r="V23" s="116">
        <v>184</v>
      </c>
      <c r="W23" s="116">
        <v>230</v>
      </c>
      <c r="X23" s="116">
        <v>234</v>
      </c>
      <c r="Y23" s="112">
        <v>251</v>
      </c>
      <c r="Z23" s="112">
        <v>253</v>
      </c>
      <c r="AB23" s="117">
        <f t="shared" si="2"/>
        <v>4.71048221932601E-2</v>
      </c>
    </row>
    <row r="24" spans="1:28" x14ac:dyDescent="0.25">
      <c r="S24" s="115" t="s">
        <v>69</v>
      </c>
      <c r="T24" s="115"/>
      <c r="U24" s="116"/>
      <c r="V24" s="116">
        <v>15</v>
      </c>
      <c r="W24" s="116">
        <v>23</v>
      </c>
      <c r="X24" s="116">
        <v>15</v>
      </c>
      <c r="Y24" s="112">
        <v>26</v>
      </c>
      <c r="Z24" s="112">
        <v>16</v>
      </c>
      <c r="AB24" s="117">
        <f t="shared" si="2"/>
        <v>2.9789610873207969E-3</v>
      </c>
    </row>
    <row r="25" spans="1:28" x14ac:dyDescent="0.25">
      <c r="S25" s="115" t="s">
        <v>70</v>
      </c>
      <c r="T25" s="115"/>
      <c r="U25" s="116"/>
      <c r="V25" s="116">
        <v>117</v>
      </c>
      <c r="W25" s="116">
        <v>91</v>
      </c>
      <c r="X25" s="116">
        <v>97</v>
      </c>
      <c r="Y25" s="112">
        <v>77</v>
      </c>
      <c r="Z25" s="112">
        <v>94</v>
      </c>
      <c r="AB25" s="117">
        <f t="shared" si="2"/>
        <v>1.7501396388009682E-2</v>
      </c>
    </row>
    <row r="26" spans="1:28" x14ac:dyDescent="0.25">
      <c r="S26" s="115" t="s">
        <v>71</v>
      </c>
      <c r="T26" s="115"/>
      <c r="U26" s="116"/>
      <c r="V26" s="116">
        <v>59</v>
      </c>
      <c r="W26" s="116">
        <v>50</v>
      </c>
      <c r="X26" s="116">
        <v>63</v>
      </c>
      <c r="Y26" s="112">
        <v>56</v>
      </c>
      <c r="Z26" s="112">
        <v>54</v>
      </c>
      <c r="AB26" s="117">
        <f t="shared" si="2"/>
        <v>1.0053993669707689E-2</v>
      </c>
    </row>
    <row r="27" spans="1:28" x14ac:dyDescent="0.25">
      <c r="S27" s="115" t="s">
        <v>72</v>
      </c>
      <c r="T27" s="115"/>
      <c r="U27" s="116"/>
      <c r="V27" s="116">
        <v>121</v>
      </c>
      <c r="W27" s="116">
        <v>111</v>
      </c>
      <c r="X27" s="116">
        <v>137</v>
      </c>
      <c r="Y27" s="112">
        <v>148</v>
      </c>
      <c r="Z27" s="112">
        <v>153</v>
      </c>
      <c r="AB27" s="117">
        <f t="shared" si="2"/>
        <v>2.8486315397505121E-2</v>
      </c>
    </row>
    <row r="28" spans="1:28" x14ac:dyDescent="0.25">
      <c r="S28" s="115" t="s">
        <v>73</v>
      </c>
      <c r="T28" s="115"/>
      <c r="U28" s="116"/>
      <c r="V28" s="116">
        <v>210</v>
      </c>
      <c r="W28" s="116">
        <v>204</v>
      </c>
      <c r="X28" s="116">
        <v>221</v>
      </c>
      <c r="Y28" s="112">
        <v>234</v>
      </c>
      <c r="Z28" s="112">
        <v>254</v>
      </c>
      <c r="AB28" s="117">
        <f t="shared" si="2"/>
        <v>4.7291007261217648E-2</v>
      </c>
    </row>
    <row r="29" spans="1:28" x14ac:dyDescent="0.25">
      <c r="S29" s="115" t="s">
        <v>74</v>
      </c>
      <c r="T29" s="115"/>
      <c r="U29" s="116"/>
      <c r="V29" s="116">
        <v>215</v>
      </c>
      <c r="W29" s="116">
        <v>467</v>
      </c>
      <c r="X29" s="116">
        <v>239</v>
      </c>
      <c r="Y29" s="112">
        <v>251</v>
      </c>
      <c r="Z29" s="112">
        <v>276</v>
      </c>
      <c r="AB29" s="117">
        <f t="shared" si="2"/>
        <v>5.1387078756283747E-2</v>
      </c>
    </row>
    <row r="30" spans="1:28" x14ac:dyDescent="0.25">
      <c r="S30" s="115" t="s">
        <v>75</v>
      </c>
      <c r="T30" s="115"/>
      <c r="U30" s="116"/>
      <c r="V30" s="116">
        <v>388</v>
      </c>
      <c r="W30" s="116">
        <v>229</v>
      </c>
      <c r="X30" s="116">
        <v>372</v>
      </c>
      <c r="Y30" s="112">
        <v>323</v>
      </c>
      <c r="Z30" s="112">
        <v>404</v>
      </c>
      <c r="AB30" s="117">
        <f t="shared" si="2"/>
        <v>7.5218767454850122E-2</v>
      </c>
    </row>
    <row r="31" spans="1:28" x14ac:dyDescent="0.25">
      <c r="S31" s="115" t="s">
        <v>76</v>
      </c>
      <c r="T31" s="115"/>
      <c r="U31" s="116"/>
      <c r="V31" s="116">
        <v>859</v>
      </c>
      <c r="W31" s="116">
        <v>869</v>
      </c>
      <c r="X31" s="116">
        <v>849</v>
      </c>
      <c r="Y31" s="112">
        <v>943</v>
      </c>
      <c r="Z31" s="112">
        <v>955</v>
      </c>
      <c r="AB31" s="117">
        <f t="shared" si="2"/>
        <v>0.17780673989946005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73</v>
      </c>
      <c r="W32" s="116">
        <v>68</v>
      </c>
      <c r="X32" s="116">
        <v>72</v>
      </c>
      <c r="Y32" s="112">
        <v>60</v>
      </c>
      <c r="Z32" s="112">
        <v>67</v>
      </c>
      <c r="AB32" s="117">
        <f t="shared" si="2"/>
        <v>1.2474399553155838E-2</v>
      </c>
    </row>
    <row r="33" spans="19:32" x14ac:dyDescent="0.25">
      <c r="S33" s="115" t="s">
        <v>78</v>
      </c>
      <c r="T33" s="115"/>
      <c r="U33" s="116"/>
      <c r="V33" s="116">
        <v>118</v>
      </c>
      <c r="W33" s="116">
        <v>106</v>
      </c>
      <c r="X33" s="116">
        <v>138</v>
      </c>
      <c r="Y33" s="112">
        <v>132</v>
      </c>
      <c r="Z33" s="112">
        <v>131</v>
      </c>
      <c r="AB33" s="117">
        <f t="shared" si="2"/>
        <v>2.4390243902439025E-2</v>
      </c>
    </row>
    <row r="34" spans="19:32" x14ac:dyDescent="0.25">
      <c r="S34" s="118" t="s">
        <v>53</v>
      </c>
      <c r="T34" s="118"/>
      <c r="U34" s="119"/>
      <c r="V34" s="119">
        <v>5213</v>
      </c>
      <c r="W34" s="119">
        <v>4870</v>
      </c>
      <c r="X34" s="119">
        <v>5143</v>
      </c>
      <c r="Y34" s="120">
        <v>5152</v>
      </c>
      <c r="Z34" s="120">
        <v>5371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2970</v>
      </c>
      <c r="W37" s="112">
        <v>2748</v>
      </c>
      <c r="X37" s="112">
        <v>2938</v>
      </c>
      <c r="Y37" s="112">
        <v>2819</v>
      </c>
      <c r="Z37" s="112">
        <v>2862</v>
      </c>
      <c r="AB37" s="132">
        <f>Z37/Z40*100</f>
        <v>81.515237823981764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571</v>
      </c>
      <c r="W38" s="112">
        <v>571</v>
      </c>
      <c r="X38" s="112">
        <v>576</v>
      </c>
      <c r="Y38" s="112">
        <v>613</v>
      </c>
      <c r="Z38" s="112">
        <v>649</v>
      </c>
      <c r="AB38" s="132">
        <f>Z38/Z40*100</f>
        <v>18.484762176018229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3541</v>
      </c>
      <c r="W40" s="112">
        <v>3319</v>
      </c>
      <c r="X40" s="112">
        <v>3514</v>
      </c>
      <c r="Y40" s="112">
        <v>3432</v>
      </c>
      <c r="Z40" s="112">
        <v>3511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3</v>
      </c>
      <c r="X44" s="112">
        <v>10</v>
      </c>
      <c r="Y44" s="112">
        <v>4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75</v>
      </c>
      <c r="W45" s="112">
        <v>55</v>
      </c>
      <c r="X45" s="112">
        <v>62</v>
      </c>
      <c r="Y45" s="112">
        <v>91</v>
      </c>
      <c r="Z45" s="112">
        <v>94</v>
      </c>
    </row>
    <row r="46" spans="19:32" x14ac:dyDescent="0.25">
      <c r="S46" s="115" t="s">
        <v>38</v>
      </c>
      <c r="T46" s="115"/>
      <c r="U46" s="112"/>
      <c r="V46" s="112">
        <v>173</v>
      </c>
      <c r="W46" s="112">
        <v>152</v>
      </c>
      <c r="X46" s="112">
        <v>158</v>
      </c>
      <c r="Y46" s="112">
        <v>147</v>
      </c>
      <c r="Z46" s="112">
        <v>160</v>
      </c>
    </row>
    <row r="47" spans="19:32" x14ac:dyDescent="0.25">
      <c r="S47" s="115" t="s">
        <v>39</v>
      </c>
      <c r="T47" s="115"/>
      <c r="U47" s="112"/>
      <c r="V47" s="112">
        <v>271</v>
      </c>
      <c r="W47" s="112">
        <v>192</v>
      </c>
      <c r="X47" s="112">
        <v>229</v>
      </c>
      <c r="Y47" s="112">
        <v>214</v>
      </c>
      <c r="Z47" s="112">
        <v>206</v>
      </c>
    </row>
    <row r="48" spans="19:32" x14ac:dyDescent="0.25">
      <c r="S48" s="115" t="s">
        <v>40</v>
      </c>
      <c r="T48" s="115"/>
      <c r="U48" s="112"/>
      <c r="V48" s="112">
        <v>279</v>
      </c>
      <c r="W48" s="112">
        <v>226</v>
      </c>
      <c r="X48" s="112">
        <v>247</v>
      </c>
      <c r="Y48" s="112">
        <v>211</v>
      </c>
      <c r="Z48" s="112">
        <v>241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180</v>
      </c>
      <c r="W49" s="112">
        <v>192</v>
      </c>
      <c r="X49" s="112">
        <v>168</v>
      </c>
      <c r="Y49" s="112">
        <v>217</v>
      </c>
      <c r="Z49" s="112">
        <v>230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Yarriambiack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167</v>
      </c>
      <c r="W50" s="112">
        <v>166</v>
      </c>
      <c r="X50" s="112">
        <v>224</v>
      </c>
      <c r="Y50" s="112">
        <v>203</v>
      </c>
      <c r="Z50" s="112">
        <v>189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147</v>
      </c>
      <c r="W51" s="112">
        <v>163</v>
      </c>
      <c r="X51" s="112">
        <v>171</v>
      </c>
      <c r="Y51" s="112">
        <v>175</v>
      </c>
      <c r="Z51" s="112">
        <v>172</v>
      </c>
    </row>
    <row r="52" spans="1:26" ht="15" customHeight="1" x14ac:dyDescent="0.25">
      <c r="S52" s="115" t="s">
        <v>44</v>
      </c>
      <c r="T52" s="115"/>
      <c r="U52" s="112"/>
      <c r="V52" s="112">
        <v>192</v>
      </c>
      <c r="W52" s="112">
        <v>172</v>
      </c>
      <c r="X52" s="112">
        <v>171</v>
      </c>
      <c r="Y52" s="112">
        <v>173</v>
      </c>
      <c r="Z52" s="112">
        <v>160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265</v>
      </c>
      <c r="W53" s="112">
        <v>232</v>
      </c>
      <c r="X53" s="112">
        <v>235</v>
      </c>
      <c r="Y53" s="112">
        <v>231</v>
      </c>
      <c r="Z53" s="112">
        <v>232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311</v>
      </c>
      <c r="W54" s="112">
        <v>276</v>
      </c>
      <c r="X54" s="112">
        <v>285</v>
      </c>
      <c r="Y54" s="112">
        <v>254</v>
      </c>
      <c r="Z54" s="112">
        <v>268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246</v>
      </c>
      <c r="W55" s="112">
        <v>257</v>
      </c>
      <c r="X55" s="112">
        <v>278</v>
      </c>
      <c r="Y55" s="112">
        <v>291</v>
      </c>
      <c r="Z55" s="112">
        <v>301</v>
      </c>
    </row>
    <row r="56" spans="1:26" ht="15" customHeight="1" x14ac:dyDescent="0.25">
      <c r="S56" s="115" t="s">
        <v>48</v>
      </c>
      <c r="T56" s="115"/>
      <c r="U56" s="112"/>
      <c r="V56" s="112">
        <v>143</v>
      </c>
      <c r="W56" s="112">
        <v>135</v>
      </c>
      <c r="X56" s="112">
        <v>155</v>
      </c>
      <c r="Y56" s="112">
        <v>163</v>
      </c>
      <c r="Z56" s="112">
        <v>208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79</v>
      </c>
      <c r="W57" s="112">
        <v>58</v>
      </c>
      <c r="X57" s="112">
        <v>73</v>
      </c>
      <c r="Y57" s="112">
        <v>81</v>
      </c>
      <c r="Z57" s="112">
        <v>80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42</v>
      </c>
      <c r="W58" s="112">
        <v>37</v>
      </c>
      <c r="X58" s="112">
        <v>44</v>
      </c>
      <c r="Y58" s="112">
        <v>50</v>
      </c>
      <c r="Z58" s="112">
        <v>57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38</v>
      </c>
      <c r="W59" s="112">
        <v>29</v>
      </c>
      <c r="X59" s="112">
        <v>32</v>
      </c>
      <c r="Y59" s="112">
        <v>22</v>
      </c>
      <c r="Z59" s="112">
        <v>19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</v>
      </c>
      <c r="W60" s="112">
        <v>24</v>
      </c>
      <c r="X60" s="112">
        <v>23</v>
      </c>
      <c r="Y60" s="112">
        <v>26</v>
      </c>
      <c r="Z60" s="112">
        <v>29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2638</v>
      </c>
      <c r="W61" s="112">
        <v>2372</v>
      </c>
      <c r="X61" s="112">
        <v>2575</v>
      </c>
      <c r="Y61" s="112">
        <v>2553</v>
      </c>
      <c r="Z61" s="112">
        <v>2641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4</v>
      </c>
      <c r="Y63" s="112">
        <v>1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52</v>
      </c>
      <c r="W64" s="112">
        <v>51</v>
      </c>
      <c r="X64" s="112">
        <v>58</v>
      </c>
      <c r="Y64" s="112">
        <v>82</v>
      </c>
      <c r="Z64" s="112">
        <v>88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Yarriambiack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201</v>
      </c>
      <c r="W65" s="112">
        <v>159</v>
      </c>
      <c r="X65" s="112">
        <v>156</v>
      </c>
      <c r="Y65" s="112">
        <v>144</v>
      </c>
      <c r="Z65" s="112">
        <v>163</v>
      </c>
    </row>
    <row r="66" spans="1:26" x14ac:dyDescent="0.25">
      <c r="S66" s="115" t="s">
        <v>39</v>
      </c>
      <c r="T66" s="115"/>
      <c r="U66" s="112"/>
      <c r="V66" s="112">
        <v>257</v>
      </c>
      <c r="W66" s="112">
        <v>232</v>
      </c>
      <c r="X66" s="112">
        <v>227</v>
      </c>
      <c r="Y66" s="112">
        <v>232</v>
      </c>
      <c r="Z66" s="112">
        <v>215</v>
      </c>
    </row>
    <row r="67" spans="1:26" x14ac:dyDescent="0.25">
      <c r="S67" s="115" t="s">
        <v>40</v>
      </c>
      <c r="T67" s="115"/>
      <c r="U67" s="112"/>
      <c r="V67" s="112">
        <v>217</v>
      </c>
      <c r="W67" s="112">
        <v>217</v>
      </c>
      <c r="X67" s="112">
        <v>249</v>
      </c>
      <c r="Y67" s="112">
        <v>264</v>
      </c>
      <c r="Z67" s="112">
        <v>267</v>
      </c>
    </row>
    <row r="68" spans="1:26" x14ac:dyDescent="0.25">
      <c r="S68" s="115" t="s">
        <v>41</v>
      </c>
      <c r="T68" s="115"/>
      <c r="U68" s="112"/>
      <c r="V68" s="112">
        <v>177</v>
      </c>
      <c r="W68" s="112">
        <v>189</v>
      </c>
      <c r="X68" s="112">
        <v>209</v>
      </c>
      <c r="Y68" s="112">
        <v>223</v>
      </c>
      <c r="Z68" s="112">
        <v>220</v>
      </c>
    </row>
    <row r="69" spans="1:26" x14ac:dyDescent="0.25">
      <c r="S69" s="115" t="s">
        <v>42</v>
      </c>
      <c r="T69" s="115"/>
      <c r="U69" s="112"/>
      <c r="V69" s="112">
        <v>187</v>
      </c>
      <c r="W69" s="112">
        <v>208</v>
      </c>
      <c r="X69" s="112">
        <v>220</v>
      </c>
      <c r="Y69" s="112">
        <v>189</v>
      </c>
      <c r="Z69" s="112">
        <v>216</v>
      </c>
    </row>
    <row r="70" spans="1:26" x14ac:dyDescent="0.25">
      <c r="S70" s="115" t="s">
        <v>43</v>
      </c>
      <c r="T70" s="115"/>
      <c r="U70" s="112"/>
      <c r="V70" s="112">
        <v>191</v>
      </c>
      <c r="W70" s="112">
        <v>194</v>
      </c>
      <c r="X70" s="112">
        <v>197</v>
      </c>
      <c r="Y70" s="112">
        <v>187</v>
      </c>
      <c r="Z70" s="112">
        <v>231</v>
      </c>
    </row>
    <row r="71" spans="1:26" x14ac:dyDescent="0.25">
      <c r="S71" s="115" t="s">
        <v>44</v>
      </c>
      <c r="T71" s="115"/>
      <c r="U71" s="112"/>
      <c r="V71" s="112">
        <v>248</v>
      </c>
      <c r="W71" s="112">
        <v>220</v>
      </c>
      <c r="X71" s="112">
        <v>193</v>
      </c>
      <c r="Y71" s="112">
        <v>189</v>
      </c>
      <c r="Z71" s="112">
        <v>208</v>
      </c>
    </row>
    <row r="72" spans="1:26" x14ac:dyDescent="0.25">
      <c r="S72" s="115" t="s">
        <v>45</v>
      </c>
      <c r="T72" s="115"/>
      <c r="U72" s="112"/>
      <c r="V72" s="112">
        <v>259</v>
      </c>
      <c r="W72" s="112">
        <v>266</v>
      </c>
      <c r="X72" s="112">
        <v>272</v>
      </c>
      <c r="Y72" s="112">
        <v>266</v>
      </c>
      <c r="Z72" s="112">
        <v>244</v>
      </c>
    </row>
    <row r="73" spans="1:26" x14ac:dyDescent="0.25">
      <c r="S73" s="115" t="s">
        <v>46</v>
      </c>
      <c r="T73" s="115"/>
      <c r="U73" s="112"/>
      <c r="V73" s="112">
        <v>314</v>
      </c>
      <c r="W73" s="112">
        <v>289</v>
      </c>
      <c r="X73" s="112">
        <v>282</v>
      </c>
      <c r="Y73" s="112">
        <v>283</v>
      </c>
      <c r="Z73" s="112">
        <v>277</v>
      </c>
    </row>
    <row r="74" spans="1:26" x14ac:dyDescent="0.25">
      <c r="S74" s="115" t="s">
        <v>47</v>
      </c>
      <c r="T74" s="115"/>
      <c r="U74" s="112"/>
      <c r="V74" s="112">
        <v>239</v>
      </c>
      <c r="W74" s="112">
        <v>251</v>
      </c>
      <c r="X74" s="112">
        <v>265</v>
      </c>
      <c r="Y74" s="112">
        <v>273</v>
      </c>
      <c r="Z74" s="112">
        <v>309</v>
      </c>
    </row>
    <row r="75" spans="1:26" x14ac:dyDescent="0.25">
      <c r="S75" s="115" t="s">
        <v>48</v>
      </c>
      <c r="T75" s="115"/>
      <c r="U75" s="112"/>
      <c r="V75" s="112">
        <v>100</v>
      </c>
      <c r="W75" s="112">
        <v>111</v>
      </c>
      <c r="X75" s="112">
        <v>116</v>
      </c>
      <c r="Y75" s="112">
        <v>138</v>
      </c>
      <c r="Z75" s="112">
        <v>146</v>
      </c>
    </row>
    <row r="76" spans="1:26" x14ac:dyDescent="0.25">
      <c r="S76" s="115" t="s">
        <v>49</v>
      </c>
      <c r="T76" s="115"/>
      <c r="U76" s="112"/>
      <c r="V76" s="112">
        <v>58</v>
      </c>
      <c r="W76" s="112">
        <v>46</v>
      </c>
      <c r="X76" s="112">
        <v>51</v>
      </c>
      <c r="Y76" s="112">
        <v>58</v>
      </c>
      <c r="Z76" s="112">
        <v>55</v>
      </c>
    </row>
    <row r="77" spans="1:26" x14ac:dyDescent="0.25">
      <c r="S77" s="115" t="s">
        <v>50</v>
      </c>
      <c r="T77" s="115"/>
      <c r="U77" s="112"/>
      <c r="V77" s="112">
        <v>36</v>
      </c>
      <c r="W77" s="112">
        <v>33</v>
      </c>
      <c r="X77" s="112">
        <v>40</v>
      </c>
      <c r="Y77" s="112">
        <v>31</v>
      </c>
      <c r="Z77" s="112">
        <v>31</v>
      </c>
    </row>
    <row r="78" spans="1:26" x14ac:dyDescent="0.25">
      <c r="S78" s="115" t="s">
        <v>51</v>
      </c>
      <c r="T78" s="115"/>
      <c r="U78" s="112"/>
      <c r="V78" s="112">
        <v>28</v>
      </c>
      <c r="W78" s="112">
        <v>19</v>
      </c>
      <c r="X78" s="112">
        <v>25</v>
      </c>
      <c r="Y78" s="112">
        <v>24</v>
      </c>
      <c r="Z78" s="112">
        <v>24</v>
      </c>
    </row>
    <row r="79" spans="1:26" x14ac:dyDescent="0.25">
      <c r="S79" s="115" t="s">
        <v>52</v>
      </c>
      <c r="T79" s="115"/>
      <c r="U79" s="112"/>
      <c r="V79" s="112">
        <v>16</v>
      </c>
      <c r="W79" s="112">
        <v>20</v>
      </c>
      <c r="X79" s="112">
        <v>14</v>
      </c>
      <c r="Y79" s="112">
        <v>15</v>
      </c>
      <c r="Z79" s="112">
        <v>18</v>
      </c>
    </row>
    <row r="80" spans="1:26" x14ac:dyDescent="0.25">
      <c r="S80" s="118" t="s">
        <v>53</v>
      </c>
      <c r="T80" s="118"/>
      <c r="U80" s="112"/>
      <c r="V80" s="112">
        <v>2580</v>
      </c>
      <c r="W80" s="112">
        <v>2494</v>
      </c>
      <c r="X80" s="112">
        <v>2565</v>
      </c>
      <c r="Y80" s="112">
        <v>2599</v>
      </c>
      <c r="Z80" s="112">
        <v>2725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Yarriambiack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179</v>
      </c>
      <c r="W83" s="112">
        <v>160</v>
      </c>
      <c r="X83" s="112">
        <v>154</v>
      </c>
      <c r="Y83" s="112">
        <v>173</v>
      </c>
      <c r="Z83" s="112">
        <v>172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112</v>
      </c>
      <c r="W84" s="112">
        <v>103</v>
      </c>
      <c r="X84" s="112">
        <v>98</v>
      </c>
      <c r="Y84" s="112">
        <v>113</v>
      </c>
      <c r="Z84" s="112">
        <v>102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217</v>
      </c>
      <c r="W85" s="112">
        <v>210</v>
      </c>
      <c r="X85" s="112">
        <v>218</v>
      </c>
      <c r="Y85" s="112">
        <v>224</v>
      </c>
      <c r="Z85" s="112">
        <v>224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5,374</v>
      </c>
      <c r="D86" s="96">
        <f t="shared" ref="D86:D91" si="4">AD4</f>
        <v>4.3090062111801331E-2</v>
      </c>
      <c r="E86" s="97">
        <f t="shared" ref="E86:E91" si="5">AD4</f>
        <v>4.3090062111801331E-2</v>
      </c>
      <c r="F86" s="96">
        <f t="shared" ref="F86:F91" si="6">AF4</f>
        <v>3.1082118188795027E-2</v>
      </c>
      <c r="G86" s="97">
        <f t="shared" ref="G86:G91" si="7">AF4</f>
        <v>3.1082118188795027E-2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56</v>
      </c>
      <c r="W86" s="112">
        <v>59</v>
      </c>
      <c r="X86" s="112">
        <v>75</v>
      </c>
      <c r="Y86" s="112">
        <v>71</v>
      </c>
      <c r="Z86" s="112">
        <v>76</v>
      </c>
    </row>
    <row r="87" spans="1:30" ht="15" customHeight="1" x14ac:dyDescent="0.25">
      <c r="A87" s="98" t="s">
        <v>4</v>
      </c>
      <c r="B87" s="49"/>
      <c r="C87" s="57" t="str">
        <f t="shared" si="3"/>
        <v>2,645</v>
      </c>
      <c r="D87" s="96">
        <f t="shared" si="4"/>
        <v>3.6036036036036112E-2</v>
      </c>
      <c r="E87" s="97">
        <f t="shared" si="5"/>
        <v>3.6036036036036112E-2</v>
      </c>
      <c r="F87" s="96">
        <f t="shared" si="6"/>
        <v>3.0337504740234333E-3</v>
      </c>
      <c r="G87" s="97">
        <f t="shared" si="7"/>
        <v>3.0337504740234333E-3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50</v>
      </c>
      <c r="W87" s="112">
        <v>50</v>
      </c>
      <c r="X87" s="112">
        <v>45</v>
      </c>
      <c r="Y87" s="112">
        <v>40</v>
      </c>
      <c r="Z87" s="112">
        <v>37</v>
      </c>
    </row>
    <row r="88" spans="1:30" ht="15" customHeight="1" x14ac:dyDescent="0.25">
      <c r="A88" s="98" t="s">
        <v>5</v>
      </c>
      <c r="B88" s="49"/>
      <c r="C88" s="57" t="str">
        <f t="shared" si="3"/>
        <v>2,722</v>
      </c>
      <c r="D88" s="96">
        <f t="shared" si="4"/>
        <v>4.7325894574836491E-2</v>
      </c>
      <c r="E88" s="97">
        <f t="shared" si="5"/>
        <v>4.7325894574836491E-2</v>
      </c>
      <c r="F88" s="96">
        <f t="shared" si="6"/>
        <v>5.5038759689922445E-2</v>
      </c>
      <c r="G88" s="97">
        <f t="shared" si="7"/>
        <v>5.5038759689922445E-2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69</v>
      </c>
      <c r="W88" s="112">
        <v>64</v>
      </c>
      <c r="X88" s="112">
        <v>82</v>
      </c>
      <c r="Y88" s="112">
        <v>93</v>
      </c>
      <c r="Z88" s="112">
        <v>86</v>
      </c>
    </row>
    <row r="89" spans="1:30" ht="15" customHeight="1" x14ac:dyDescent="0.25">
      <c r="A89" s="49" t="s">
        <v>6</v>
      </c>
      <c r="B89" s="49"/>
      <c r="C89" s="57" t="str">
        <f t="shared" si="3"/>
        <v>3,517</v>
      </c>
      <c r="D89" s="96">
        <f t="shared" si="4"/>
        <v>2.3276112889147438E-2</v>
      </c>
      <c r="E89" s="97">
        <f t="shared" si="5"/>
        <v>2.3276112889147438E-2</v>
      </c>
      <c r="F89" s="96">
        <f t="shared" si="6"/>
        <v>-8.1782289904117622E-3</v>
      </c>
      <c r="G89" s="97">
        <f t="shared" si="7"/>
        <v>-8.1782289904117622E-3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178</v>
      </c>
      <c r="W89" s="112">
        <v>170</v>
      </c>
      <c r="X89" s="112">
        <v>173</v>
      </c>
      <c r="Y89" s="112">
        <v>172</v>
      </c>
      <c r="Z89" s="112">
        <v>196</v>
      </c>
    </row>
    <row r="90" spans="1:30" ht="15" customHeight="1" x14ac:dyDescent="0.25">
      <c r="A90" s="49" t="s">
        <v>96</v>
      </c>
      <c r="B90" s="49"/>
      <c r="C90" s="57" t="str">
        <f t="shared" si="3"/>
        <v>$34,175</v>
      </c>
      <c r="D90" s="96">
        <f t="shared" si="4"/>
        <v>-2.1086386441008131E-2</v>
      </c>
      <c r="E90" s="97">
        <f t="shared" si="5"/>
        <v>-2.1086386441008131E-2</v>
      </c>
      <c r="F90" s="96">
        <f t="shared" si="6"/>
        <v>0.19351121044911634</v>
      </c>
      <c r="G90" s="97">
        <f t="shared" si="7"/>
        <v>0.19351121044911634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315</v>
      </c>
      <c r="W90" s="112">
        <v>300</v>
      </c>
      <c r="X90" s="112">
        <v>318</v>
      </c>
      <c r="Y90" s="112">
        <v>312</v>
      </c>
      <c r="Z90" s="112">
        <v>326</v>
      </c>
    </row>
    <row r="91" spans="1:30" ht="15" customHeight="1" x14ac:dyDescent="0.25">
      <c r="A91" s="49" t="s">
        <v>7</v>
      </c>
      <c r="B91" s="49"/>
      <c r="C91" s="57" t="str">
        <f t="shared" si="3"/>
        <v>$238.0 mil</v>
      </c>
      <c r="D91" s="96">
        <f t="shared" si="4"/>
        <v>0.17836668136413003</v>
      </c>
      <c r="E91" s="97">
        <f t="shared" si="5"/>
        <v>0.17836668136413003</v>
      </c>
      <c r="F91" s="96">
        <f t="shared" si="6"/>
        <v>0.24640237657296371</v>
      </c>
      <c r="G91" s="97">
        <f t="shared" si="7"/>
        <v>0.24640237657296371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1869</v>
      </c>
      <c r="W91" s="112">
        <v>1704</v>
      </c>
      <c r="X91" s="112">
        <v>1828</v>
      </c>
      <c r="Y91" s="112">
        <v>1808</v>
      </c>
      <c r="Z91" s="112">
        <v>1856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95</v>
      </c>
      <c r="W93" s="112">
        <v>96</v>
      </c>
      <c r="X93" s="112">
        <v>104</v>
      </c>
      <c r="Y93" s="112">
        <v>99</v>
      </c>
      <c r="Z93" s="112">
        <v>115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332</v>
      </c>
      <c r="W94" s="112">
        <v>341</v>
      </c>
      <c r="X94" s="112">
        <v>347</v>
      </c>
      <c r="Y94" s="112">
        <v>353</v>
      </c>
      <c r="Z94" s="112">
        <v>348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35</v>
      </c>
      <c r="W95" s="112">
        <v>25</v>
      </c>
      <c r="X95" s="112">
        <v>32</v>
      </c>
      <c r="Y95" s="112">
        <v>37</v>
      </c>
      <c r="Z95" s="112">
        <v>35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277</v>
      </c>
      <c r="W96" s="112">
        <v>303</v>
      </c>
      <c r="X96" s="112">
        <v>302</v>
      </c>
      <c r="Y96" s="112">
        <v>297</v>
      </c>
      <c r="Z96" s="112">
        <v>291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215</v>
      </c>
      <c r="W97" s="112">
        <v>212</v>
      </c>
      <c r="X97" s="112">
        <v>222</v>
      </c>
      <c r="Y97" s="112">
        <v>209</v>
      </c>
      <c r="Z97" s="112">
        <v>198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113</v>
      </c>
      <c r="W98" s="112">
        <v>124</v>
      </c>
      <c r="X98" s="112">
        <v>125</v>
      </c>
      <c r="Y98" s="112">
        <v>114</v>
      </c>
      <c r="Z98" s="112">
        <v>123</v>
      </c>
    </row>
    <row r="99" spans="1:32" ht="15" customHeight="1" x14ac:dyDescent="0.25">
      <c r="S99" s="115" t="s">
        <v>197</v>
      </c>
      <c r="T99" s="115"/>
      <c r="U99" s="112"/>
      <c r="V99" s="112">
        <v>22</v>
      </c>
      <c r="W99" s="112">
        <v>23</v>
      </c>
      <c r="X99" s="112">
        <v>17</v>
      </c>
      <c r="Y99" s="112">
        <v>23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134</v>
      </c>
      <c r="W100" s="112">
        <v>109</v>
      </c>
      <c r="X100" s="112">
        <v>130</v>
      </c>
      <c r="Y100" s="112">
        <v>126</v>
      </c>
      <c r="Z100" s="112">
        <v>144</v>
      </c>
    </row>
    <row r="101" spans="1:32" x14ac:dyDescent="0.25">
      <c r="A101" s="18"/>
      <c r="S101" s="118" t="s">
        <v>53</v>
      </c>
      <c r="T101" s="118"/>
      <c r="U101" s="112"/>
      <c r="V101" s="112">
        <v>1673</v>
      </c>
      <c r="W101" s="112">
        <v>1606</v>
      </c>
      <c r="X101" s="112">
        <v>1684</v>
      </c>
      <c r="Y101" s="112">
        <v>1630</v>
      </c>
      <c r="Z101" s="112">
        <v>1656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2821</v>
      </c>
      <c r="W104" s="112">
        <v>2737</v>
      </c>
      <c r="X104" s="112">
        <v>2863</v>
      </c>
      <c r="Y104" s="112">
        <v>2887</v>
      </c>
      <c r="Z104" s="112">
        <v>3120</v>
      </c>
      <c r="AB104" s="109" t="str">
        <f>TEXT(Z104,"###,###")</f>
        <v>3,120</v>
      </c>
      <c r="AD104" s="130">
        <f>Z104/($Z$4)*100</f>
        <v>58.057312988462975</v>
      </c>
      <c r="AF104" s="109"/>
    </row>
    <row r="105" spans="1:32" x14ac:dyDescent="0.25">
      <c r="S105" s="115" t="s">
        <v>17</v>
      </c>
      <c r="T105" s="115"/>
      <c r="U105" s="112"/>
      <c r="V105" s="112">
        <v>1149</v>
      </c>
      <c r="W105" s="112">
        <v>1265</v>
      </c>
      <c r="X105" s="112">
        <v>1163</v>
      </c>
      <c r="Y105" s="112">
        <v>1165</v>
      </c>
      <c r="Z105" s="112">
        <v>1162</v>
      </c>
      <c r="AB105" s="109" t="str">
        <f>TEXT(Z105,"###,###")</f>
        <v>1,162</v>
      </c>
      <c r="AD105" s="130">
        <f>Z105/($Z$4)*100</f>
        <v>21.62262746557499</v>
      </c>
      <c r="AF105" s="109"/>
    </row>
    <row r="106" spans="1:32" x14ac:dyDescent="0.25">
      <c r="S106" s="118" t="s">
        <v>53</v>
      </c>
      <c r="T106" s="118"/>
      <c r="U106" s="120"/>
      <c r="V106" s="120">
        <v>3970</v>
      </c>
      <c r="W106" s="120">
        <v>4002</v>
      </c>
      <c r="X106" s="120">
        <v>4026</v>
      </c>
      <c r="Y106" s="120">
        <v>4052</v>
      </c>
      <c r="Z106" s="120">
        <v>4282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969</v>
      </c>
      <c r="W108" s="112">
        <v>766</v>
      </c>
      <c r="X108" s="112">
        <v>924</v>
      </c>
      <c r="Y108" s="112">
        <v>901</v>
      </c>
      <c r="Z108" s="112">
        <v>896</v>
      </c>
      <c r="AB108" s="109" t="str">
        <f>TEXT(Z108,"###,###")</f>
        <v>896</v>
      </c>
      <c r="AD108" s="130">
        <f>Z108/($Z$4)*100</f>
        <v>16.672869371045778</v>
      </c>
      <c r="AF108" s="109"/>
    </row>
    <row r="109" spans="1:32" x14ac:dyDescent="0.25">
      <c r="S109" s="115" t="s">
        <v>20</v>
      </c>
      <c r="T109" s="115"/>
      <c r="U109" s="112"/>
      <c r="V109" s="112">
        <v>790</v>
      </c>
      <c r="W109" s="112">
        <v>771</v>
      </c>
      <c r="X109" s="112">
        <v>828</v>
      </c>
      <c r="Y109" s="112">
        <v>819</v>
      </c>
      <c r="Z109" s="112">
        <v>860</v>
      </c>
      <c r="AB109" s="109" t="str">
        <f>TEXT(Z109,"###,###")</f>
        <v>860</v>
      </c>
      <c r="AD109" s="130">
        <f>Z109/($Z$4)*100</f>
        <v>16.002977298101971</v>
      </c>
      <c r="AF109" s="109"/>
    </row>
    <row r="110" spans="1:32" x14ac:dyDescent="0.25">
      <c r="S110" s="115" t="s">
        <v>21</v>
      </c>
      <c r="T110" s="115"/>
      <c r="U110" s="112"/>
      <c r="V110" s="112">
        <v>1068</v>
      </c>
      <c r="W110" s="112">
        <v>993</v>
      </c>
      <c r="X110" s="112">
        <v>947</v>
      </c>
      <c r="Y110" s="112">
        <v>1020</v>
      </c>
      <c r="Z110" s="112">
        <v>1074</v>
      </c>
      <c r="AB110" s="109" t="str">
        <f>TEXT(Z110,"###,###")</f>
        <v>1,074</v>
      </c>
      <c r="AD110" s="130">
        <f>Z110/($Z$4)*100</f>
        <v>19.985113509490137</v>
      </c>
      <c r="AF110" s="109"/>
    </row>
    <row r="111" spans="1:32" x14ac:dyDescent="0.25">
      <c r="S111" s="115" t="s">
        <v>22</v>
      </c>
      <c r="T111" s="115"/>
      <c r="U111" s="112"/>
      <c r="V111" s="112">
        <v>1190</v>
      </c>
      <c r="W111" s="112">
        <v>1318</v>
      </c>
      <c r="X111" s="112">
        <v>1283</v>
      </c>
      <c r="Y111" s="112">
        <v>1312</v>
      </c>
      <c r="Z111" s="112">
        <v>1450</v>
      </c>
      <c r="AB111" s="109" t="str">
        <f>TEXT(Z111,"###,###")</f>
        <v>1,450</v>
      </c>
      <c r="AD111" s="130">
        <f>Z111/($Z$4)*100</f>
        <v>26.981764049125417</v>
      </c>
      <c r="AF111" s="109"/>
    </row>
    <row r="112" spans="1:32" x14ac:dyDescent="0.25">
      <c r="S112" s="118" t="s">
        <v>53</v>
      </c>
      <c r="T112" s="118"/>
      <c r="U112" s="112"/>
      <c r="V112" s="112">
        <v>5212</v>
      </c>
      <c r="W112" s="112">
        <v>4864</v>
      </c>
      <c r="X112" s="112">
        <v>5137</v>
      </c>
      <c r="Y112" s="112">
        <v>5152</v>
      </c>
      <c r="Z112" s="112">
        <v>5371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45.79</v>
      </c>
      <c r="W118" s="131">
        <v>45.96</v>
      </c>
      <c r="X118" s="131">
        <v>46.11</v>
      </c>
      <c r="Y118" s="131">
        <v>46.47</v>
      </c>
      <c r="Z118" s="131">
        <v>46.55</v>
      </c>
      <c r="AB118" s="109" t="str">
        <f>TEXT(Z118,"##.0")</f>
        <v>46.6</v>
      </c>
    </row>
    <row r="120" spans="19:32" x14ac:dyDescent="0.25">
      <c r="S120" s="101" t="s">
        <v>98</v>
      </c>
      <c r="T120" s="112"/>
      <c r="U120" s="112"/>
      <c r="V120" s="112">
        <v>2251</v>
      </c>
      <c r="W120" s="112">
        <v>2208</v>
      </c>
      <c r="X120" s="112">
        <v>2259</v>
      </c>
      <c r="Y120" s="112">
        <v>2222</v>
      </c>
      <c r="Z120" s="112">
        <v>2279</v>
      </c>
      <c r="AB120" s="109" t="str">
        <f>TEXT(Z120,"###,###")</f>
        <v>2,279</v>
      </c>
    </row>
    <row r="121" spans="19:32" x14ac:dyDescent="0.25">
      <c r="S121" s="101" t="s">
        <v>99</v>
      </c>
      <c r="T121" s="112"/>
      <c r="U121" s="112"/>
      <c r="V121" s="112">
        <v>780</v>
      </c>
      <c r="W121" s="112">
        <v>654</v>
      </c>
      <c r="X121" s="112">
        <v>735</v>
      </c>
      <c r="Y121" s="112">
        <v>695</v>
      </c>
      <c r="Z121" s="112">
        <v>697</v>
      </c>
      <c r="AB121" s="109" t="str">
        <f>TEXT(Z121,"###,###")</f>
        <v>697</v>
      </c>
    </row>
    <row r="122" spans="19:32" x14ac:dyDescent="0.25">
      <c r="S122" s="101" t="s">
        <v>100</v>
      </c>
      <c r="T122" s="112"/>
      <c r="U122" s="112"/>
      <c r="V122" s="112">
        <v>516</v>
      </c>
      <c r="W122" s="112">
        <v>449</v>
      </c>
      <c r="X122" s="112">
        <v>525</v>
      </c>
      <c r="Y122" s="112">
        <v>520</v>
      </c>
      <c r="Z122" s="112">
        <v>542</v>
      </c>
      <c r="AB122" s="109" t="str">
        <f>TEXT(Z122,"###,###")</f>
        <v>542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2767</v>
      </c>
      <c r="W124" s="112">
        <v>2657</v>
      </c>
      <c r="X124" s="112">
        <v>2784</v>
      </c>
      <c r="Y124" s="112">
        <v>2742</v>
      </c>
      <c r="Z124" s="112">
        <v>2821</v>
      </c>
      <c r="AB124" s="109" t="str">
        <f>TEXT(Z124,"###,###")</f>
        <v>2,821</v>
      </c>
      <c r="AD124" s="127">
        <f>Z124/$Z$7*100</f>
        <v>80.210406596531129</v>
      </c>
    </row>
    <row r="125" spans="19:32" x14ac:dyDescent="0.25">
      <c r="S125" s="101" t="s">
        <v>102</v>
      </c>
      <c r="T125" s="112"/>
      <c r="U125" s="112"/>
      <c r="V125" s="112">
        <v>1296</v>
      </c>
      <c r="W125" s="112">
        <v>1103</v>
      </c>
      <c r="X125" s="112">
        <v>1260</v>
      </c>
      <c r="Y125" s="112">
        <v>1215</v>
      </c>
      <c r="Z125" s="112">
        <v>1239</v>
      </c>
      <c r="AB125" s="109" t="str">
        <f>TEXT(Z125,"###,###")</f>
        <v>1,239</v>
      </c>
      <c r="AD125" s="127">
        <f>Z125/$Z$7*100</f>
        <v>35.228888257037248</v>
      </c>
    </row>
    <row r="127" spans="19:32" x14ac:dyDescent="0.25">
      <c r="S127" s="101" t="s">
        <v>103</v>
      </c>
      <c r="T127" s="112"/>
      <c r="U127" s="112"/>
      <c r="V127" s="112">
        <v>1871</v>
      </c>
      <c r="W127" s="112">
        <v>1708</v>
      </c>
      <c r="X127" s="112">
        <v>1828</v>
      </c>
      <c r="Y127" s="112">
        <v>1810</v>
      </c>
      <c r="Z127" s="112">
        <v>1853</v>
      </c>
      <c r="AB127" s="109" t="str">
        <f>TEXT(Z127,"###,###")</f>
        <v>1,853</v>
      </c>
      <c r="AD127" s="127">
        <f>Z127/$Z$7*100</f>
        <v>52.686949104350298</v>
      </c>
    </row>
    <row r="128" spans="19:32" x14ac:dyDescent="0.25">
      <c r="S128" s="101" t="s">
        <v>104</v>
      </c>
      <c r="T128" s="112"/>
      <c r="U128" s="112"/>
      <c r="V128" s="112">
        <v>1676</v>
      </c>
      <c r="W128" s="112">
        <v>1610</v>
      </c>
      <c r="X128" s="112">
        <v>1686</v>
      </c>
      <c r="Y128" s="112">
        <v>1631</v>
      </c>
      <c r="Z128" s="112">
        <v>1655</v>
      </c>
      <c r="AB128" s="109" t="str">
        <f>TEXT(Z128,"###,###")</f>
        <v>1,655</v>
      </c>
      <c r="AD128" s="127">
        <f>Z128/$Z$7*100</f>
        <v>47.057150980949672</v>
      </c>
    </row>
    <row r="130" spans="19:20" x14ac:dyDescent="0.25">
      <c r="S130" s="101" t="s">
        <v>280</v>
      </c>
      <c r="T130" s="127">
        <v>64.799545066818311</v>
      </c>
    </row>
    <row r="131" spans="19:20" x14ac:dyDescent="0.25">
      <c r="S131" s="101" t="s">
        <v>281</v>
      </c>
      <c r="T131" s="127">
        <v>19.818026727324426</v>
      </c>
    </row>
    <row r="132" spans="19:20" x14ac:dyDescent="0.25">
      <c r="S132" s="101" t="s">
        <v>282</v>
      </c>
      <c r="T132" s="127">
        <v>15.410861529712824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36FF608-B574-42FA-9E28-D7C50344B9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07A437B-D0ED-402C-90A7-23DEC6041D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10EF4FA-4ECF-4A12-9385-37D9156DB1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0772718-3CBC-4DED-A999-D5557105D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>
      <selection activeCell="C97" sqref="C97"/>
    </sheetView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Victoria</v>
      </c>
      <c r="B1" s="50"/>
      <c r="C1" s="50"/>
      <c r="D1" s="50"/>
      <c r="E1" s="50"/>
      <c r="F1" s="50"/>
      <c r="G1" s="51">
        <f>G3</f>
        <v>2</v>
      </c>
      <c r="H1" s="51"/>
      <c r="J1" s="145" t="s">
        <v>23</v>
      </c>
      <c r="K1" s="145"/>
      <c r="L1" s="145"/>
      <c r="M1" s="145"/>
      <c r="N1" s="145"/>
    </row>
    <row r="2" spans="1:14" ht="18.75" thickTop="1" thickBot="1" x14ac:dyDescent="0.35">
      <c r="A2" s="50"/>
      <c r="B2" s="52" t="s">
        <v>59</v>
      </c>
      <c r="C2" s="52" t="s">
        <v>89</v>
      </c>
      <c r="D2" s="52" t="s">
        <v>192</v>
      </c>
      <c r="E2" s="52" t="s">
        <v>202</v>
      </c>
      <c r="F2" s="52" t="s">
        <v>279</v>
      </c>
      <c r="G2" s="52" t="s">
        <v>285</v>
      </c>
      <c r="H2" s="52" t="s">
        <v>290</v>
      </c>
      <c r="J2" s="145" t="str">
        <f>$H$2</f>
        <v>2021-22</v>
      </c>
      <c r="K2" s="145"/>
      <c r="L2" s="145"/>
      <c r="M2" s="145"/>
      <c r="N2" s="145"/>
    </row>
    <row r="3" spans="1:14" ht="16.5" thickTop="1" thickBot="1" x14ac:dyDescent="0.3">
      <c r="C3" t="s">
        <v>275</v>
      </c>
      <c r="G3" s="4">
        <v>2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5015314</v>
      </c>
      <c r="E4" s="32">
        <v>5219869</v>
      </c>
      <c r="F4" s="32">
        <v>5199718</v>
      </c>
      <c r="G4" s="32">
        <v>5274707</v>
      </c>
      <c r="H4" s="32">
        <v>5843757</v>
      </c>
      <c r="J4" s="26" t="str">
        <f>TEXT(H4,"#,###,###")</f>
        <v>5,843,757</v>
      </c>
      <c r="L4" s="27">
        <f>H4/G4-1</f>
        <v>0.10788276960217891</v>
      </c>
      <c r="N4" s="27">
        <f>H4/D4-1</f>
        <v>0.16518267849231383</v>
      </c>
    </row>
    <row r="5" spans="1:14" x14ac:dyDescent="0.25">
      <c r="A5" s="28" t="s">
        <v>4</v>
      </c>
      <c r="B5" s="32"/>
      <c r="C5" s="32"/>
      <c r="D5" s="32">
        <v>2582701</v>
      </c>
      <c r="E5" s="32">
        <v>2664611</v>
      </c>
      <c r="F5" s="32">
        <v>2658101</v>
      </c>
      <c r="G5" s="32">
        <v>2678317</v>
      </c>
      <c r="H5" s="32">
        <v>2919074</v>
      </c>
      <c r="J5" s="26" t="str">
        <f>TEXT(H5,"#,###,###")</f>
        <v>2,919,074</v>
      </c>
      <c r="L5" s="27">
        <f t="shared" ref="L5:L9" si="0">H5/G5-1</f>
        <v>8.9891151794205149E-2</v>
      </c>
      <c r="N5" s="27">
        <f t="shared" ref="N5:N8" si="1">H5/D5-1</f>
        <v>0.13024078280838558</v>
      </c>
    </row>
    <row r="6" spans="1:14" x14ac:dyDescent="0.25">
      <c r="A6" s="28" t="s">
        <v>5</v>
      </c>
      <c r="B6" s="32"/>
      <c r="C6" s="32"/>
      <c r="D6" s="32">
        <v>2432567</v>
      </c>
      <c r="E6" s="32">
        <v>2555261</v>
      </c>
      <c r="F6" s="32">
        <v>2541621</v>
      </c>
      <c r="G6" s="32">
        <v>2593620</v>
      </c>
      <c r="H6" s="32">
        <v>2921723</v>
      </c>
      <c r="J6" s="26" t="str">
        <f>TEXT(H6,"#,###,###")</f>
        <v>2,921,723</v>
      </c>
      <c r="L6" s="27">
        <f t="shared" si="0"/>
        <v>0.12650388260423662</v>
      </c>
      <c r="N6" s="27">
        <f t="shared" si="1"/>
        <v>0.20108634212336196</v>
      </c>
    </row>
    <row r="7" spans="1:14" x14ac:dyDescent="0.25">
      <c r="A7" s="25" t="s">
        <v>6</v>
      </c>
      <c r="B7" s="32"/>
      <c r="C7" s="32"/>
      <c r="D7" s="32">
        <v>3527109</v>
      </c>
      <c r="E7" s="32">
        <v>3639190</v>
      </c>
      <c r="F7" s="32">
        <v>3692487</v>
      </c>
      <c r="G7" s="32">
        <v>3674745</v>
      </c>
      <c r="H7" s="32">
        <v>3813581</v>
      </c>
      <c r="J7" s="26" t="str">
        <f>TEXT(H7,"#,###,###")</f>
        <v>3,813,581</v>
      </c>
      <c r="L7" s="27">
        <f t="shared" si="0"/>
        <v>3.7781124948806033E-2</v>
      </c>
      <c r="N7" s="27">
        <f t="shared" si="1"/>
        <v>8.1220058693961539E-2</v>
      </c>
    </row>
    <row r="8" spans="1:14" x14ac:dyDescent="0.25">
      <c r="A8" s="25" t="s">
        <v>28</v>
      </c>
      <c r="B8" s="32"/>
      <c r="C8" s="32"/>
      <c r="D8" s="32">
        <v>43611</v>
      </c>
      <c r="E8" s="32">
        <v>44152</v>
      </c>
      <c r="F8" s="32">
        <v>44744.79</v>
      </c>
      <c r="G8" s="32">
        <v>47208.84</v>
      </c>
      <c r="H8" s="32">
        <v>46858.11</v>
      </c>
      <c r="J8" s="26" t="str">
        <f>TEXT(H8,"$###,###")</f>
        <v>$46,858</v>
      </c>
      <c r="L8" s="27">
        <f t="shared" si="0"/>
        <v>-7.4293289138219754E-3</v>
      </c>
      <c r="N8" s="27">
        <f t="shared" si="1"/>
        <v>7.4456215175070506E-2</v>
      </c>
    </row>
    <row r="9" spans="1:14" x14ac:dyDescent="0.25">
      <c r="A9" s="25" t="s">
        <v>7</v>
      </c>
      <c r="B9" s="32"/>
      <c r="C9" s="32"/>
      <c r="D9" s="32">
        <v>210678296060</v>
      </c>
      <c r="E9" s="32">
        <v>223671673419</v>
      </c>
      <c r="F9" s="32">
        <v>234312749157</v>
      </c>
      <c r="G9" s="32">
        <v>245412532537</v>
      </c>
      <c r="H9" s="32">
        <v>265406939842</v>
      </c>
      <c r="J9" s="26" t="str">
        <f>TEXT(H9/1000000000,"$#,###.0")&amp;" bil"</f>
        <v>$265.4 bil</v>
      </c>
      <c r="L9" s="27">
        <f t="shared" si="0"/>
        <v>8.1472641589669159E-2</v>
      </c>
      <c r="N9" s="27">
        <f>H9/D9-1</f>
        <v>0.25977352582353141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4475671</v>
      </c>
      <c r="E11" s="32">
        <v>4660359</v>
      </c>
      <c r="F11" s="32">
        <v>4630953</v>
      </c>
      <c r="G11" s="32">
        <v>4688195</v>
      </c>
      <c r="H11" s="32">
        <v>5242445</v>
      </c>
    </row>
    <row r="12" spans="1:14" x14ac:dyDescent="0.25">
      <c r="A12" s="25" t="s">
        <v>30</v>
      </c>
      <c r="B12" s="32"/>
      <c r="C12" s="32"/>
      <c r="D12" s="32">
        <v>539640</v>
      </c>
      <c r="E12" s="32">
        <v>559518</v>
      </c>
      <c r="F12" s="32">
        <v>568770</v>
      </c>
      <c r="G12" s="32">
        <v>586512</v>
      </c>
      <c r="H12" s="32">
        <v>601311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60</v>
      </c>
      <c r="B15" s="38"/>
      <c r="C15" s="39"/>
      <c r="D15" s="39"/>
      <c r="E15" s="39"/>
      <c r="F15" s="39"/>
      <c r="G15" s="32">
        <v>95329</v>
      </c>
      <c r="H15" s="32">
        <v>93447</v>
      </c>
      <c r="J15" s="53">
        <f t="shared" ref="J15:J34" si="2">IF(H15="np",0,H15/$H$34)</f>
        <v>1.5990916799215573E-2</v>
      </c>
    </row>
    <row r="16" spans="1:14" x14ac:dyDescent="0.25">
      <c r="A16" s="38" t="s">
        <v>61</v>
      </c>
      <c r="B16" s="38"/>
      <c r="C16" s="39"/>
      <c r="D16" s="39"/>
      <c r="E16" s="39"/>
      <c r="F16" s="39"/>
      <c r="G16" s="32">
        <v>12295</v>
      </c>
      <c r="H16" s="32">
        <v>12221</v>
      </c>
      <c r="J16" s="53">
        <f t="shared" si="2"/>
        <v>2.0912923283060293E-3</v>
      </c>
    </row>
    <row r="17" spans="1:10" x14ac:dyDescent="0.25">
      <c r="A17" s="38" t="s">
        <v>62</v>
      </c>
      <c r="B17" s="38"/>
      <c r="C17" s="39"/>
      <c r="D17" s="39"/>
      <c r="E17" s="39"/>
      <c r="F17" s="39"/>
      <c r="G17" s="32">
        <v>308489</v>
      </c>
      <c r="H17" s="32">
        <v>327714</v>
      </c>
      <c r="J17" s="53">
        <f t="shared" si="2"/>
        <v>5.6079353087184522E-2</v>
      </c>
    </row>
    <row r="18" spans="1:10" x14ac:dyDescent="0.25">
      <c r="A18" s="38" t="s">
        <v>63</v>
      </c>
      <c r="B18" s="38"/>
      <c r="C18" s="39"/>
      <c r="D18" s="39"/>
      <c r="E18" s="39"/>
      <c r="F18" s="39"/>
      <c r="G18" s="32">
        <v>39843</v>
      </c>
      <c r="H18" s="32">
        <v>41080</v>
      </c>
      <c r="J18" s="53">
        <f t="shared" si="2"/>
        <v>7.0297266055815138E-3</v>
      </c>
    </row>
    <row r="19" spans="1:10" x14ac:dyDescent="0.25">
      <c r="A19" s="38" t="s">
        <v>64</v>
      </c>
      <c r="B19" s="38"/>
      <c r="C19" s="39"/>
      <c r="D19" s="39"/>
      <c r="E19" s="39"/>
      <c r="F19" s="39"/>
      <c r="G19" s="32">
        <v>364492</v>
      </c>
      <c r="H19" s="32">
        <v>393936</v>
      </c>
      <c r="J19" s="53">
        <f t="shared" si="2"/>
        <v>6.7411450343144094E-2</v>
      </c>
    </row>
    <row r="20" spans="1:10" x14ac:dyDescent="0.25">
      <c r="A20" s="38" t="s">
        <v>65</v>
      </c>
      <c r="B20" s="38"/>
      <c r="C20" s="39"/>
      <c r="D20" s="39"/>
      <c r="E20" s="39"/>
      <c r="F20" s="39"/>
      <c r="G20" s="32">
        <v>203024</v>
      </c>
      <c r="H20" s="32">
        <v>213218</v>
      </c>
      <c r="J20" s="53">
        <f t="shared" si="2"/>
        <v>3.6486471455425495E-2</v>
      </c>
    </row>
    <row r="21" spans="1:10" x14ac:dyDescent="0.25">
      <c r="A21" s="38" t="s">
        <v>66</v>
      </c>
      <c r="B21" s="38"/>
      <c r="C21" s="39"/>
      <c r="D21" s="39"/>
      <c r="E21" s="39"/>
      <c r="F21" s="39"/>
      <c r="G21" s="32">
        <v>494505</v>
      </c>
      <c r="H21" s="32">
        <v>564463</v>
      </c>
      <c r="J21" s="53">
        <f t="shared" si="2"/>
        <v>9.6592516284478042E-2</v>
      </c>
    </row>
    <row r="22" spans="1:10" x14ac:dyDescent="0.25">
      <c r="A22" s="38" t="s">
        <v>67</v>
      </c>
      <c r="B22" s="38"/>
      <c r="C22" s="39"/>
      <c r="D22" s="39"/>
      <c r="E22" s="39"/>
      <c r="F22" s="39"/>
      <c r="G22" s="32">
        <v>390710</v>
      </c>
      <c r="H22" s="32">
        <v>473867</v>
      </c>
      <c r="J22" s="53">
        <f t="shared" si="2"/>
        <v>8.1089470725586546E-2</v>
      </c>
    </row>
    <row r="23" spans="1:10" x14ac:dyDescent="0.25">
      <c r="A23" s="38" t="s">
        <v>68</v>
      </c>
      <c r="B23" s="38"/>
      <c r="C23" s="39"/>
      <c r="D23" s="39"/>
      <c r="E23" s="39"/>
      <c r="F23" s="39"/>
      <c r="G23" s="32">
        <v>212947</v>
      </c>
      <c r="H23" s="32">
        <v>234984</v>
      </c>
      <c r="J23" s="53">
        <f t="shared" si="2"/>
        <v>4.021113137015498E-2</v>
      </c>
    </row>
    <row r="24" spans="1:10" x14ac:dyDescent="0.25">
      <c r="A24" s="38" t="s">
        <v>69</v>
      </c>
      <c r="B24" s="38"/>
      <c r="C24" s="39"/>
      <c r="D24" s="39"/>
      <c r="E24" s="39"/>
      <c r="F24" s="39"/>
      <c r="G24" s="32">
        <v>82756</v>
      </c>
      <c r="H24" s="32">
        <v>92952</v>
      </c>
      <c r="J24" s="53">
        <f t="shared" si="2"/>
        <v>1.5906210989338192E-2</v>
      </c>
    </row>
    <row r="25" spans="1:10" x14ac:dyDescent="0.25">
      <c r="A25" s="38" t="s">
        <v>70</v>
      </c>
      <c r="B25" s="38"/>
      <c r="C25" s="39"/>
      <c r="D25" s="39"/>
      <c r="E25" s="39"/>
      <c r="F25" s="39"/>
      <c r="G25" s="32">
        <v>228097</v>
      </c>
      <c r="H25" s="32">
        <v>258055</v>
      </c>
      <c r="J25" s="53">
        <f t="shared" si="2"/>
        <v>4.4159106601833926E-2</v>
      </c>
    </row>
    <row r="26" spans="1:10" x14ac:dyDescent="0.25">
      <c r="A26" s="38" t="s">
        <v>71</v>
      </c>
      <c r="B26" s="38"/>
      <c r="C26" s="39"/>
      <c r="D26" s="39"/>
      <c r="E26" s="39"/>
      <c r="F26" s="39"/>
      <c r="G26" s="32">
        <v>88151</v>
      </c>
      <c r="H26" s="32">
        <v>96260</v>
      </c>
      <c r="J26" s="53">
        <f t="shared" si="2"/>
        <v>1.6472285371306634E-2</v>
      </c>
    </row>
    <row r="27" spans="1:10" x14ac:dyDescent="0.25">
      <c r="A27" s="38" t="s">
        <v>72</v>
      </c>
      <c r="B27" s="38"/>
      <c r="C27" s="39"/>
      <c r="D27" s="39"/>
      <c r="E27" s="39"/>
      <c r="F27" s="39"/>
      <c r="G27" s="32">
        <v>446274</v>
      </c>
      <c r="H27" s="32">
        <v>489839</v>
      </c>
      <c r="J27" s="53">
        <f t="shared" si="2"/>
        <v>8.3822644857630066E-2</v>
      </c>
    </row>
    <row r="28" spans="1:10" x14ac:dyDescent="0.25">
      <c r="A28" s="38" t="s">
        <v>73</v>
      </c>
      <c r="B28" s="38"/>
      <c r="C28" s="39"/>
      <c r="D28" s="39"/>
      <c r="E28" s="39"/>
      <c r="F28" s="39"/>
      <c r="G28" s="32">
        <v>512655</v>
      </c>
      <c r="H28" s="32">
        <v>583767</v>
      </c>
      <c r="J28" s="53">
        <f t="shared" si="2"/>
        <v>9.9895871746847706E-2</v>
      </c>
    </row>
    <row r="29" spans="1:10" x14ac:dyDescent="0.25">
      <c r="A29" s="38" t="s">
        <v>74</v>
      </c>
      <c r="B29" s="38"/>
      <c r="C29" s="39"/>
      <c r="D29" s="39"/>
      <c r="E29" s="39"/>
      <c r="F29" s="39"/>
      <c r="G29" s="32">
        <v>250412</v>
      </c>
      <c r="H29" s="32">
        <v>287706</v>
      </c>
      <c r="J29" s="53">
        <f t="shared" si="2"/>
        <v>4.923307017491322E-2</v>
      </c>
    </row>
    <row r="30" spans="1:10" x14ac:dyDescent="0.25">
      <c r="A30" s="38" t="s">
        <v>75</v>
      </c>
      <c r="B30" s="38"/>
      <c r="C30" s="39"/>
      <c r="D30" s="39"/>
      <c r="E30" s="39"/>
      <c r="F30" s="39"/>
      <c r="G30" s="32">
        <v>391513</v>
      </c>
      <c r="H30" s="32">
        <v>429374</v>
      </c>
      <c r="J30" s="53">
        <f t="shared" si="2"/>
        <v>7.3475701838971688E-2</v>
      </c>
    </row>
    <row r="31" spans="1:10" x14ac:dyDescent="0.25">
      <c r="A31" s="38" t="s">
        <v>76</v>
      </c>
      <c r="B31" s="38"/>
      <c r="C31" s="39"/>
      <c r="D31" s="39"/>
      <c r="E31" s="39"/>
      <c r="F31" s="39"/>
      <c r="G31" s="32">
        <v>681298</v>
      </c>
      <c r="H31" s="32">
        <v>766603</v>
      </c>
      <c r="J31" s="53">
        <f t="shared" si="2"/>
        <v>0.13118328882713257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121113</v>
      </c>
      <c r="H32" s="32">
        <v>137162</v>
      </c>
      <c r="J32" s="53">
        <f t="shared" si="2"/>
        <v>2.3471552109901938E-2</v>
      </c>
    </row>
    <row r="33" spans="1:14" x14ac:dyDescent="0.25">
      <c r="A33" s="38" t="s">
        <v>78</v>
      </c>
      <c r="B33" s="38"/>
      <c r="C33" s="39"/>
      <c r="D33" s="39"/>
      <c r="E33" s="39"/>
      <c r="F33" s="39"/>
      <c r="G33" s="32">
        <v>187222</v>
      </c>
      <c r="H33" s="32">
        <v>197807</v>
      </c>
      <c r="J33" s="53">
        <f t="shared" si="2"/>
        <v>3.3849297241243005E-2</v>
      </c>
    </row>
    <row r="34" spans="1:14" ht="15.75" thickBot="1" x14ac:dyDescent="0.3">
      <c r="A34" s="40" t="s">
        <v>79</v>
      </c>
      <c r="B34" s="40"/>
      <c r="C34" s="41"/>
      <c r="D34" s="41"/>
      <c r="E34" s="41"/>
      <c r="F34" s="41"/>
      <c r="G34" s="42">
        <v>5274707</v>
      </c>
      <c r="H34" s="42">
        <v>5843755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9"/>
      <c r="L36" s="90"/>
      <c r="N36" s="90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91"/>
      <c r="N37" s="91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91"/>
      <c r="N38" s="91"/>
    </row>
    <row r="39" spans="1:14" x14ac:dyDescent="0.25">
      <c r="A39" s="25" t="s">
        <v>11</v>
      </c>
      <c r="B39" s="25"/>
      <c r="G39" s="32"/>
      <c r="H39" s="32"/>
      <c r="J39" s="26"/>
      <c r="L39" s="92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8"/>
      <c r="K43" s="89"/>
      <c r="L43" s="89"/>
      <c r="M43" s="89"/>
      <c r="N43" s="89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2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2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2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2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2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2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2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2"/>
      <c r="N52" s="26"/>
    </row>
    <row r="54" spans="1:14" x14ac:dyDescent="0.25">
      <c r="J54" s="89"/>
      <c r="L54" s="90"/>
      <c r="N54" s="90"/>
    </row>
    <row r="55" spans="1:14" x14ac:dyDescent="0.25">
      <c r="A55" s="38" t="s">
        <v>87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88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C89C8-2BFC-4D1B-8A97-6A359F9AB83C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210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192</v>
      </c>
      <c r="W2" s="103" t="s">
        <v>202</v>
      </c>
      <c r="X2" s="103" t="s">
        <v>279</v>
      </c>
      <c r="Y2" s="103" t="s">
        <v>285</v>
      </c>
      <c r="Z2" s="103" t="s">
        <v>290</v>
      </c>
      <c r="AB2" s="140" t="str">
        <f>$Z$2</f>
        <v>2021-22</v>
      </c>
      <c r="AC2" s="140"/>
      <c r="AD2" s="140"/>
      <c r="AE2" s="140"/>
      <c r="AF2" s="140"/>
    </row>
    <row r="3" spans="1:32" ht="15" customHeight="1" x14ac:dyDescent="0.25">
      <c r="A3" s="60" t="s">
        <v>289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210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8.8 Benalla, Victoria,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10398</v>
      </c>
      <c r="W4" s="108">
        <v>10604</v>
      </c>
      <c r="X4" s="108">
        <v>10738</v>
      </c>
      <c r="Y4" s="108">
        <v>11321</v>
      </c>
      <c r="Z4" s="108">
        <v>11816</v>
      </c>
      <c r="AB4" s="109" t="str">
        <f>TEXT(Z4,"###,###")</f>
        <v>11,816</v>
      </c>
      <c r="AD4" s="110">
        <f>Z4/Y4-1</f>
        <v>4.3724052645526035E-2</v>
      </c>
      <c r="AF4" s="110">
        <f>Z4/V4-1</f>
        <v>0.13637237930371215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5338</v>
      </c>
      <c r="W5" s="108">
        <v>5314</v>
      </c>
      <c r="X5" s="108">
        <v>5397</v>
      </c>
      <c r="Y5" s="108">
        <v>5659</v>
      </c>
      <c r="Z5" s="108">
        <v>5805</v>
      </c>
      <c r="AB5" s="109" t="str">
        <f>TEXT(Z5,"###,###")</f>
        <v>5,805</v>
      </c>
      <c r="AD5" s="110">
        <f t="shared" ref="AD5:AD9" si="0">Z5/Y5-1</f>
        <v>2.5799611238734865E-2</v>
      </c>
      <c r="AF5" s="110">
        <f t="shared" ref="AF5:AF9" si="1">Z5/V5-1</f>
        <v>8.7485949793930207E-2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5058</v>
      </c>
      <c r="W6" s="108">
        <v>5289</v>
      </c>
      <c r="X6" s="108">
        <v>5337</v>
      </c>
      <c r="Y6" s="108">
        <v>5654</v>
      </c>
      <c r="Z6" s="108">
        <v>5994</v>
      </c>
      <c r="AB6" s="109" t="str">
        <f>TEXT(Z6,"###,###")</f>
        <v>5,994</v>
      </c>
      <c r="AD6" s="110">
        <f t="shared" si="0"/>
        <v>6.0134418111071897E-2</v>
      </c>
      <c r="AF6" s="110">
        <f t="shared" si="1"/>
        <v>0.18505338078291822</v>
      </c>
    </row>
    <row r="7" spans="1:32" ht="16.5" customHeight="1" thickBot="1" x14ac:dyDescent="0.3">
      <c r="A7" s="63" t="str">
        <f>"QUICK STATS for "&amp;Z2&amp;" *"</f>
        <v>QUICK STATS for 2021-22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7308</v>
      </c>
      <c r="W7" s="108">
        <v>7370</v>
      </c>
      <c r="X7" s="108">
        <v>7566</v>
      </c>
      <c r="Y7" s="108">
        <v>7766</v>
      </c>
      <c r="Z7" s="108">
        <v>7919</v>
      </c>
      <c r="AB7" s="109" t="str">
        <f>TEXT(Z7,"###,###")</f>
        <v>7,919</v>
      </c>
      <c r="AD7" s="110">
        <f t="shared" si="0"/>
        <v>1.9701261910893608E-2</v>
      </c>
      <c r="AF7" s="110">
        <f t="shared" si="1"/>
        <v>8.3607006020799179E-2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11,816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7,919</v>
      </c>
      <c r="P8" s="67"/>
      <c r="S8" s="107" t="s">
        <v>83</v>
      </c>
      <c r="T8" s="108"/>
      <c r="U8" s="108"/>
      <c r="V8" s="108">
        <v>38571</v>
      </c>
      <c r="W8" s="108">
        <v>38676</v>
      </c>
      <c r="X8" s="108">
        <v>40510.47</v>
      </c>
      <c r="Y8" s="108">
        <v>42250.78</v>
      </c>
      <c r="Z8" s="108">
        <v>43061</v>
      </c>
      <c r="AB8" s="109" t="str">
        <f>TEXT(Z8,"$###,###")</f>
        <v>$43,061</v>
      </c>
      <c r="AD8" s="110">
        <f t="shared" si="0"/>
        <v>1.9176450706945625E-2</v>
      </c>
      <c r="AF8" s="110">
        <f t="shared" si="1"/>
        <v>0.11640870083741661</v>
      </c>
    </row>
    <row r="9" spans="1:32" x14ac:dyDescent="0.25">
      <c r="A9" s="30" t="s">
        <v>14</v>
      </c>
      <c r="B9" s="71"/>
      <c r="C9" s="72"/>
      <c r="D9" s="73">
        <f>AD104</f>
        <v>73.011171293161809</v>
      </c>
      <c r="E9" s="74" t="s">
        <v>84</v>
      </c>
      <c r="F9" s="24"/>
      <c r="G9" s="75" t="s">
        <v>81</v>
      </c>
      <c r="H9" s="72"/>
      <c r="I9" s="71"/>
      <c r="J9" s="72"/>
      <c r="K9" s="71"/>
      <c r="L9" s="71"/>
      <c r="M9" s="76"/>
      <c r="N9" s="72"/>
      <c r="O9" s="73">
        <f>AD127</f>
        <v>51.130193206212901</v>
      </c>
      <c r="P9" s="74" t="s">
        <v>84</v>
      </c>
      <c r="S9" s="107" t="s">
        <v>7</v>
      </c>
      <c r="T9" s="108"/>
      <c r="U9" s="108"/>
      <c r="V9" s="108">
        <v>330913566</v>
      </c>
      <c r="W9" s="108">
        <v>341672467</v>
      </c>
      <c r="X9" s="108">
        <v>369130832</v>
      </c>
      <c r="Y9" s="108">
        <v>401648095</v>
      </c>
      <c r="Z9" s="108">
        <v>429432403</v>
      </c>
      <c r="AB9" s="109" t="str">
        <f>TEXT(Z9/1000000,"$#,###.0")&amp;" mil"</f>
        <v>$429.4 mil</v>
      </c>
      <c r="AD9" s="110">
        <f t="shared" si="0"/>
        <v>6.9175749482889959E-2</v>
      </c>
      <c r="AF9" s="110">
        <f t="shared" si="1"/>
        <v>0.29771773394143652</v>
      </c>
    </row>
    <row r="10" spans="1:32" x14ac:dyDescent="0.25">
      <c r="A10" s="30" t="s">
        <v>17</v>
      </c>
      <c r="B10" s="71"/>
      <c r="C10" s="72"/>
      <c r="D10" s="73">
        <f>AD105</f>
        <v>15.521327014218009</v>
      </c>
      <c r="E10" s="74" t="s">
        <v>84</v>
      </c>
      <c r="F10" s="24"/>
      <c r="G10" s="75" t="s">
        <v>82</v>
      </c>
      <c r="H10" s="72"/>
      <c r="I10" s="71"/>
      <c r="J10" s="72"/>
      <c r="K10" s="71"/>
      <c r="L10" s="71"/>
      <c r="M10" s="76"/>
      <c r="N10" s="72"/>
      <c r="O10" s="73">
        <f>AD128</f>
        <v>48.768783937365825</v>
      </c>
      <c r="P10" s="74" t="s">
        <v>84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85</v>
      </c>
      <c r="H11" s="79"/>
      <c r="I11" s="80"/>
      <c r="J11" s="80"/>
      <c r="K11" s="80"/>
      <c r="L11" s="80"/>
      <c r="M11" s="71"/>
      <c r="N11" s="72"/>
      <c r="O11" s="73">
        <f>T130</f>
        <v>76.587953024371771</v>
      </c>
      <c r="P11" s="74" t="s">
        <v>84</v>
      </c>
      <c r="S11" s="107" t="s">
        <v>29</v>
      </c>
      <c r="T11" s="112"/>
      <c r="U11" s="112"/>
      <c r="V11" s="112">
        <v>8637</v>
      </c>
      <c r="W11" s="112">
        <v>8881</v>
      </c>
      <c r="X11" s="112">
        <v>8945</v>
      </c>
      <c r="Y11" s="112">
        <v>9472</v>
      </c>
      <c r="Z11" s="112">
        <v>9958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12.488950625078925</v>
      </c>
      <c r="P12" s="74" t="s">
        <v>84</v>
      </c>
      <c r="S12" s="107" t="s">
        <v>30</v>
      </c>
      <c r="T12" s="112"/>
      <c r="U12" s="112"/>
      <c r="V12" s="112">
        <v>1762</v>
      </c>
      <c r="W12" s="112">
        <v>1719</v>
      </c>
      <c r="X12" s="112">
        <v>1792</v>
      </c>
      <c r="Y12" s="112">
        <v>1849</v>
      </c>
      <c r="Z12" s="112">
        <v>1861</v>
      </c>
    </row>
    <row r="13" spans="1:32" ht="15" customHeight="1" x14ac:dyDescent="0.25">
      <c r="A13" s="30" t="s">
        <v>19</v>
      </c>
      <c r="B13" s="72"/>
      <c r="C13" s="72"/>
      <c r="D13" s="73">
        <f>AD108</f>
        <v>16.900812457684495</v>
      </c>
      <c r="E13" s="74" t="s">
        <v>84</v>
      </c>
      <c r="F13" s="24"/>
      <c r="G13" s="141" t="s">
        <v>283</v>
      </c>
      <c r="H13" s="142"/>
      <c r="I13" s="142"/>
      <c r="J13" s="142"/>
      <c r="K13" s="142"/>
      <c r="L13" s="142"/>
      <c r="M13" s="81"/>
      <c r="N13" s="72"/>
      <c r="O13" s="73">
        <f>T132</f>
        <v>10.986235635812601</v>
      </c>
      <c r="P13" s="74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14.60731211916046</v>
      </c>
      <c r="E14" s="74" t="s">
        <v>84</v>
      </c>
      <c r="F14" s="24"/>
      <c r="G14" s="78" t="s">
        <v>94</v>
      </c>
      <c r="H14" s="71"/>
      <c r="I14" s="71"/>
      <c r="J14" s="71"/>
      <c r="K14" s="77"/>
      <c r="L14" s="72"/>
      <c r="M14" s="71"/>
      <c r="N14" s="72"/>
      <c r="O14" s="77" t="str">
        <f>AB118</f>
        <v>45.1</v>
      </c>
      <c r="P14" s="74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22.968855788761005</v>
      </c>
      <c r="E15" s="74" t="s">
        <v>84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17.595048629531387</v>
      </c>
      <c r="P15" s="74" t="s">
        <v>84</v>
      </c>
      <c r="S15" s="115" t="s">
        <v>60</v>
      </c>
      <c r="T15" s="115"/>
      <c r="U15" s="116"/>
      <c r="V15" s="116">
        <v>732</v>
      </c>
      <c r="W15" s="116">
        <v>740</v>
      </c>
      <c r="X15" s="116">
        <v>718</v>
      </c>
      <c r="Y15" s="112">
        <v>777</v>
      </c>
      <c r="Z15" s="112">
        <v>790</v>
      </c>
      <c r="AB15" s="117">
        <f t="shared" ref="AB15:AB34" si="2">IF(Z15="np",0,Z15/$Z$34)</f>
        <v>6.6881137825939727E-2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34.021665538253217</v>
      </c>
      <c r="E16" s="85" t="s">
        <v>84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82.404951370468609</v>
      </c>
      <c r="P16" s="37" t="s">
        <v>84</v>
      </c>
      <c r="S16" s="115" t="s">
        <v>61</v>
      </c>
      <c r="T16" s="115"/>
      <c r="U16" s="116"/>
      <c r="V16" s="116">
        <v>59</v>
      </c>
      <c r="W16" s="116">
        <v>126</v>
      </c>
      <c r="X16" s="116">
        <v>244</v>
      </c>
      <c r="Y16" s="112">
        <v>230</v>
      </c>
      <c r="Z16" s="112">
        <v>187</v>
      </c>
      <c r="AB16" s="117">
        <f t="shared" si="2"/>
        <v>1.583135794107687E-2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999</v>
      </c>
      <c r="W17" s="116">
        <v>1008</v>
      </c>
      <c r="X17" s="116">
        <v>933</v>
      </c>
      <c r="Y17" s="112">
        <v>958</v>
      </c>
      <c r="Z17" s="112">
        <v>840</v>
      </c>
      <c r="AB17" s="117">
        <f t="shared" si="2"/>
        <v>7.1114121232644767E-2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286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63</v>
      </c>
      <c r="T18" s="115"/>
      <c r="U18" s="116"/>
      <c r="V18" s="116">
        <v>103</v>
      </c>
      <c r="W18" s="116">
        <v>96</v>
      </c>
      <c r="X18" s="116">
        <v>100</v>
      </c>
      <c r="Y18" s="112">
        <v>90</v>
      </c>
      <c r="Z18" s="112">
        <v>71</v>
      </c>
      <c r="AB18" s="117">
        <f t="shared" si="2"/>
        <v>6.0108364375211646E-3</v>
      </c>
    </row>
    <row r="19" spans="1:28" x14ac:dyDescent="0.25">
      <c r="A19" s="63" t="str">
        <f>$S$1&amp;" ("&amp;$V$2&amp;" to "&amp;$Z$2&amp;")"</f>
        <v>Benalla (2017-18 to 2021-22)</v>
      </c>
      <c r="B19" s="63"/>
      <c r="C19" s="63"/>
      <c r="D19" s="63"/>
      <c r="E19" s="63"/>
      <c r="F19" s="63"/>
      <c r="G19" s="63" t="str">
        <f>$S$1&amp;" ("&amp;$V$2&amp;" to "&amp;$Z$2&amp;")"</f>
        <v>Benalla (2017-18 to 2021-22)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64</v>
      </c>
      <c r="T19" s="115"/>
      <c r="U19" s="116"/>
      <c r="V19" s="116">
        <v>722</v>
      </c>
      <c r="W19" s="116">
        <v>701</v>
      </c>
      <c r="X19" s="116">
        <v>808</v>
      </c>
      <c r="Y19" s="112">
        <v>908</v>
      </c>
      <c r="Z19" s="112">
        <v>1019</v>
      </c>
      <c r="AB19" s="117">
        <f t="shared" si="2"/>
        <v>8.6268201828648833E-2</v>
      </c>
    </row>
    <row r="20" spans="1:28" x14ac:dyDescent="0.25">
      <c r="S20" s="115" t="s">
        <v>65</v>
      </c>
      <c r="T20" s="115"/>
      <c r="U20" s="116"/>
      <c r="V20" s="116">
        <v>298</v>
      </c>
      <c r="W20" s="116">
        <v>236</v>
      </c>
      <c r="X20" s="116">
        <v>279</v>
      </c>
      <c r="Y20" s="112">
        <v>282</v>
      </c>
      <c r="Z20" s="112">
        <v>329</v>
      </c>
      <c r="AB20" s="117">
        <f t="shared" si="2"/>
        <v>2.7853030816119201E-2</v>
      </c>
    </row>
    <row r="21" spans="1:28" x14ac:dyDescent="0.25">
      <c r="S21" s="115" t="s">
        <v>66</v>
      </c>
      <c r="T21" s="115"/>
      <c r="U21" s="116"/>
      <c r="V21" s="116">
        <v>803</v>
      </c>
      <c r="W21" s="116">
        <v>860</v>
      </c>
      <c r="X21" s="116">
        <v>828</v>
      </c>
      <c r="Y21" s="112">
        <v>940</v>
      </c>
      <c r="Z21" s="112">
        <v>1084</v>
      </c>
      <c r="AB21" s="117">
        <f t="shared" si="2"/>
        <v>9.1771080257365398E-2</v>
      </c>
    </row>
    <row r="22" spans="1:28" x14ac:dyDescent="0.25">
      <c r="S22" s="115" t="s">
        <v>67</v>
      </c>
      <c r="T22" s="115"/>
      <c r="U22" s="116"/>
      <c r="V22" s="116">
        <v>599</v>
      </c>
      <c r="W22" s="116">
        <v>673</v>
      </c>
      <c r="X22" s="116">
        <v>731</v>
      </c>
      <c r="Y22" s="112">
        <v>767</v>
      </c>
      <c r="Z22" s="112">
        <v>887</v>
      </c>
      <c r="AB22" s="117">
        <f t="shared" si="2"/>
        <v>7.5093125634947508E-2</v>
      </c>
    </row>
    <row r="23" spans="1:28" x14ac:dyDescent="0.25">
      <c r="S23" s="115" t="s">
        <v>68</v>
      </c>
      <c r="T23" s="115"/>
      <c r="U23" s="116"/>
      <c r="V23" s="116">
        <v>442</v>
      </c>
      <c r="W23" s="116">
        <v>428</v>
      </c>
      <c r="X23" s="116">
        <v>352</v>
      </c>
      <c r="Y23" s="112">
        <v>397</v>
      </c>
      <c r="Z23" s="112">
        <v>423</v>
      </c>
      <c r="AB23" s="117">
        <f t="shared" si="2"/>
        <v>3.581103962072469E-2</v>
      </c>
    </row>
    <row r="24" spans="1:28" x14ac:dyDescent="0.25">
      <c r="S24" s="115" t="s">
        <v>69</v>
      </c>
      <c r="T24" s="115"/>
      <c r="U24" s="116"/>
      <c r="V24" s="116">
        <v>41</v>
      </c>
      <c r="W24" s="116">
        <v>45</v>
      </c>
      <c r="X24" s="116">
        <v>46</v>
      </c>
      <c r="Y24" s="112">
        <v>43</v>
      </c>
      <c r="Z24" s="112">
        <v>49</v>
      </c>
      <c r="AB24" s="117">
        <f t="shared" si="2"/>
        <v>4.1483237385709446E-3</v>
      </c>
    </row>
    <row r="25" spans="1:28" x14ac:dyDescent="0.25">
      <c r="S25" s="115" t="s">
        <v>70</v>
      </c>
      <c r="T25" s="115"/>
      <c r="U25" s="116"/>
      <c r="V25" s="116">
        <v>253</v>
      </c>
      <c r="W25" s="116">
        <v>266</v>
      </c>
      <c r="X25" s="116">
        <v>262</v>
      </c>
      <c r="Y25" s="112">
        <v>288</v>
      </c>
      <c r="Z25" s="112">
        <v>289</v>
      </c>
      <c r="AB25" s="117">
        <f t="shared" si="2"/>
        <v>2.4466644090755163E-2</v>
      </c>
    </row>
    <row r="26" spans="1:28" x14ac:dyDescent="0.25">
      <c r="S26" s="115" t="s">
        <v>71</v>
      </c>
      <c r="T26" s="115"/>
      <c r="U26" s="116"/>
      <c r="V26" s="116">
        <v>127</v>
      </c>
      <c r="W26" s="116">
        <v>149</v>
      </c>
      <c r="X26" s="116">
        <v>140</v>
      </c>
      <c r="Y26" s="112">
        <v>138</v>
      </c>
      <c r="Z26" s="112">
        <v>142</v>
      </c>
      <c r="AB26" s="117">
        <f t="shared" si="2"/>
        <v>1.2021672875042329E-2</v>
      </c>
    </row>
    <row r="27" spans="1:28" x14ac:dyDescent="0.25">
      <c r="S27" s="115" t="s">
        <v>72</v>
      </c>
      <c r="T27" s="115"/>
      <c r="U27" s="116"/>
      <c r="V27" s="116">
        <v>379</v>
      </c>
      <c r="W27" s="116">
        <v>368</v>
      </c>
      <c r="X27" s="116">
        <v>375</v>
      </c>
      <c r="Y27" s="112">
        <v>413</v>
      </c>
      <c r="Z27" s="112">
        <v>459</v>
      </c>
      <c r="AB27" s="117">
        <f t="shared" si="2"/>
        <v>3.8858787673552317E-2</v>
      </c>
    </row>
    <row r="28" spans="1:28" x14ac:dyDescent="0.25">
      <c r="S28" s="115" t="s">
        <v>73</v>
      </c>
      <c r="T28" s="115"/>
      <c r="U28" s="116"/>
      <c r="V28" s="116">
        <v>693</v>
      </c>
      <c r="W28" s="116">
        <v>673</v>
      </c>
      <c r="X28" s="116">
        <v>670</v>
      </c>
      <c r="Y28" s="112">
        <v>807</v>
      </c>
      <c r="Z28" s="112">
        <v>797</v>
      </c>
      <c r="AB28" s="117">
        <f t="shared" si="2"/>
        <v>6.747375550287843E-2</v>
      </c>
    </row>
    <row r="29" spans="1:28" x14ac:dyDescent="0.25">
      <c r="S29" s="115" t="s">
        <v>74</v>
      </c>
      <c r="T29" s="115"/>
      <c r="U29" s="116"/>
      <c r="V29" s="116">
        <v>545</v>
      </c>
      <c r="W29" s="116">
        <v>910</v>
      </c>
      <c r="X29" s="116">
        <v>627</v>
      </c>
      <c r="Y29" s="112">
        <v>620</v>
      </c>
      <c r="Z29" s="112">
        <v>694</v>
      </c>
      <c r="AB29" s="117">
        <f t="shared" si="2"/>
        <v>5.8753809685066036E-2</v>
      </c>
    </row>
    <row r="30" spans="1:28" x14ac:dyDescent="0.25">
      <c r="S30" s="115" t="s">
        <v>75</v>
      </c>
      <c r="T30" s="115"/>
      <c r="U30" s="116"/>
      <c r="V30" s="116">
        <v>787</v>
      </c>
      <c r="W30" s="116">
        <v>547</v>
      </c>
      <c r="X30" s="116">
        <v>761</v>
      </c>
      <c r="Y30" s="112">
        <v>731</v>
      </c>
      <c r="Z30" s="112">
        <v>732</v>
      </c>
      <c r="AB30" s="117">
        <f t="shared" si="2"/>
        <v>6.1970877074161872E-2</v>
      </c>
    </row>
    <row r="31" spans="1:28" x14ac:dyDescent="0.25">
      <c r="S31" s="115" t="s">
        <v>76</v>
      </c>
      <c r="T31" s="115"/>
      <c r="U31" s="116"/>
      <c r="V31" s="116">
        <v>1224</v>
      </c>
      <c r="W31" s="116">
        <v>1353</v>
      </c>
      <c r="X31" s="116">
        <v>1425</v>
      </c>
      <c r="Y31" s="112">
        <v>1531</v>
      </c>
      <c r="Z31" s="112">
        <v>1631</v>
      </c>
      <c r="AB31" s="117">
        <f t="shared" si="2"/>
        <v>0.1380799187267186</v>
      </c>
    </row>
    <row r="32" spans="1:28" ht="15.75" customHeight="1" x14ac:dyDescent="0.25">
      <c r="A32" s="63" t="str">
        <f>"Distribution of jobs per industry "&amp;"("&amp;Z2&amp;") *"</f>
        <v>Distribution of jobs per industry (2021-22)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77</v>
      </c>
      <c r="T32" s="115"/>
      <c r="U32" s="116"/>
      <c r="V32" s="116">
        <v>215</v>
      </c>
      <c r="W32" s="116">
        <v>203</v>
      </c>
      <c r="X32" s="116">
        <v>219</v>
      </c>
      <c r="Y32" s="112">
        <v>206</v>
      </c>
      <c r="Z32" s="112">
        <v>220</v>
      </c>
      <c r="AB32" s="117">
        <f t="shared" si="2"/>
        <v>1.8625126989502201E-2</v>
      </c>
    </row>
    <row r="33" spans="19:32" x14ac:dyDescent="0.25">
      <c r="S33" s="115" t="s">
        <v>78</v>
      </c>
      <c r="T33" s="115"/>
      <c r="U33" s="116"/>
      <c r="V33" s="116">
        <v>306</v>
      </c>
      <c r="W33" s="116">
        <v>338</v>
      </c>
      <c r="X33" s="116">
        <v>348</v>
      </c>
      <c r="Y33" s="112">
        <v>351</v>
      </c>
      <c r="Z33" s="112">
        <v>379</v>
      </c>
      <c r="AB33" s="117">
        <f t="shared" si="2"/>
        <v>3.2086014222824248E-2</v>
      </c>
    </row>
    <row r="34" spans="19:32" x14ac:dyDescent="0.25">
      <c r="S34" s="118" t="s">
        <v>53</v>
      </c>
      <c r="T34" s="118"/>
      <c r="U34" s="119"/>
      <c r="V34" s="119">
        <v>10398</v>
      </c>
      <c r="W34" s="119">
        <v>10607</v>
      </c>
      <c r="X34" s="119">
        <v>10737</v>
      </c>
      <c r="Y34" s="120">
        <v>11321</v>
      </c>
      <c r="Z34" s="120">
        <v>11812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6245</v>
      </c>
      <c r="W37" s="112">
        <v>6143</v>
      </c>
      <c r="X37" s="112">
        <v>6286</v>
      </c>
      <c r="Y37" s="112">
        <v>6464</v>
      </c>
      <c r="Z37" s="112">
        <v>6524</v>
      </c>
      <c r="AB37" s="132">
        <f>Z37/Z40*100</f>
        <v>82.404951370468609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1065</v>
      </c>
      <c r="W38" s="112">
        <v>1228</v>
      </c>
      <c r="X38" s="112">
        <v>1283</v>
      </c>
      <c r="Y38" s="112">
        <v>1307</v>
      </c>
      <c r="Z38" s="112">
        <v>1393</v>
      </c>
      <c r="AB38" s="132">
        <f>Z38/Z40*100</f>
        <v>17.595048629531387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7310</v>
      </c>
      <c r="W40" s="112">
        <v>7371</v>
      </c>
      <c r="X40" s="112">
        <v>7569</v>
      </c>
      <c r="Y40" s="112">
        <v>7771</v>
      </c>
      <c r="Z40" s="112">
        <v>7917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7</v>
      </c>
      <c r="X44" s="112">
        <v>4</v>
      </c>
      <c r="Y44" s="112">
        <v>4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115</v>
      </c>
      <c r="W45" s="112">
        <v>112</v>
      </c>
      <c r="X45" s="112">
        <v>113</v>
      </c>
      <c r="Y45" s="112">
        <v>134</v>
      </c>
      <c r="Z45" s="112">
        <v>167</v>
      </c>
    </row>
    <row r="46" spans="19:32" x14ac:dyDescent="0.25">
      <c r="S46" s="115" t="s">
        <v>38</v>
      </c>
      <c r="T46" s="115"/>
      <c r="U46" s="112"/>
      <c r="V46" s="112">
        <v>299</v>
      </c>
      <c r="W46" s="112">
        <v>303</v>
      </c>
      <c r="X46" s="112">
        <v>281</v>
      </c>
      <c r="Y46" s="112">
        <v>328</v>
      </c>
      <c r="Z46" s="112">
        <v>317</v>
      </c>
    </row>
    <row r="47" spans="19:32" x14ac:dyDescent="0.25">
      <c r="S47" s="115" t="s">
        <v>39</v>
      </c>
      <c r="T47" s="115"/>
      <c r="U47" s="112"/>
      <c r="V47" s="112">
        <v>536</v>
      </c>
      <c r="W47" s="112">
        <v>454</v>
      </c>
      <c r="X47" s="112">
        <v>457</v>
      </c>
      <c r="Y47" s="112">
        <v>455</v>
      </c>
      <c r="Z47" s="112">
        <v>444</v>
      </c>
    </row>
    <row r="48" spans="19:32" x14ac:dyDescent="0.25">
      <c r="S48" s="115" t="s">
        <v>40</v>
      </c>
      <c r="T48" s="115"/>
      <c r="U48" s="112"/>
      <c r="V48" s="112">
        <v>474</v>
      </c>
      <c r="W48" s="112">
        <v>530</v>
      </c>
      <c r="X48" s="112">
        <v>566</v>
      </c>
      <c r="Y48" s="112">
        <v>667</v>
      </c>
      <c r="Z48" s="112">
        <v>678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490</v>
      </c>
      <c r="W49" s="112">
        <v>517</v>
      </c>
      <c r="X49" s="112">
        <v>588</v>
      </c>
      <c r="Y49" s="112">
        <v>533</v>
      </c>
      <c r="Z49" s="112">
        <v>549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Benalla (2021-22)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360</v>
      </c>
      <c r="W50" s="112">
        <v>350</v>
      </c>
      <c r="X50" s="112">
        <v>386</v>
      </c>
      <c r="Y50" s="112">
        <v>495</v>
      </c>
      <c r="Z50" s="112">
        <v>519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381</v>
      </c>
      <c r="W51" s="112">
        <v>384</v>
      </c>
      <c r="X51" s="112">
        <v>382</v>
      </c>
      <c r="Y51" s="112">
        <v>378</v>
      </c>
      <c r="Z51" s="112">
        <v>404</v>
      </c>
    </row>
    <row r="52" spans="1:26" ht="15" customHeight="1" x14ac:dyDescent="0.25">
      <c r="S52" s="115" t="s">
        <v>44</v>
      </c>
      <c r="T52" s="115"/>
      <c r="U52" s="112"/>
      <c r="V52" s="112">
        <v>454</v>
      </c>
      <c r="W52" s="112">
        <v>450</v>
      </c>
      <c r="X52" s="112">
        <v>448</v>
      </c>
      <c r="Y52" s="112">
        <v>437</v>
      </c>
      <c r="Z52" s="112">
        <v>435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517</v>
      </c>
      <c r="W53" s="112">
        <v>478</v>
      </c>
      <c r="X53" s="112">
        <v>465</v>
      </c>
      <c r="Y53" s="112">
        <v>488</v>
      </c>
      <c r="Z53" s="112">
        <v>500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619</v>
      </c>
      <c r="W54" s="112">
        <v>602</v>
      </c>
      <c r="X54" s="112">
        <v>529</v>
      </c>
      <c r="Y54" s="112">
        <v>536</v>
      </c>
      <c r="Z54" s="112">
        <v>503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532</v>
      </c>
      <c r="W55" s="112">
        <v>539</v>
      </c>
      <c r="X55" s="112">
        <v>548</v>
      </c>
      <c r="Y55" s="112">
        <v>545</v>
      </c>
      <c r="Z55" s="112">
        <v>556</v>
      </c>
    </row>
    <row r="56" spans="1:26" ht="15" customHeight="1" x14ac:dyDescent="0.25">
      <c r="S56" s="115" t="s">
        <v>48</v>
      </c>
      <c r="T56" s="115"/>
      <c r="U56" s="112"/>
      <c r="V56" s="112">
        <v>297</v>
      </c>
      <c r="W56" s="112">
        <v>327</v>
      </c>
      <c r="X56" s="112">
        <v>323</v>
      </c>
      <c r="Y56" s="112">
        <v>363</v>
      </c>
      <c r="Z56" s="112">
        <v>402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128</v>
      </c>
      <c r="W57" s="112">
        <v>150</v>
      </c>
      <c r="X57" s="112">
        <v>170</v>
      </c>
      <c r="Y57" s="112">
        <v>175</v>
      </c>
      <c r="Z57" s="112">
        <v>193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81</v>
      </c>
      <c r="W58" s="112">
        <v>62</v>
      </c>
      <c r="X58" s="112">
        <v>65</v>
      </c>
      <c r="Y58" s="112">
        <v>67</v>
      </c>
      <c r="Z58" s="112">
        <v>76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33</v>
      </c>
      <c r="W59" s="112">
        <v>28</v>
      </c>
      <c r="X59" s="112">
        <v>32</v>
      </c>
      <c r="Y59" s="112">
        <v>33</v>
      </c>
      <c r="Z59" s="112">
        <v>36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30</v>
      </c>
      <c r="W60" s="112">
        <v>21</v>
      </c>
      <c r="X60" s="112">
        <v>24</v>
      </c>
      <c r="Y60" s="112">
        <v>21</v>
      </c>
      <c r="Z60" s="112">
        <v>20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5339</v>
      </c>
      <c r="W61" s="112">
        <v>5316</v>
      </c>
      <c r="X61" s="112">
        <v>5396</v>
      </c>
      <c r="Y61" s="112">
        <v>5659</v>
      </c>
      <c r="Z61" s="112">
        <v>5807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0</v>
      </c>
      <c r="X63" s="112">
        <v>0</v>
      </c>
      <c r="Y63" s="112">
        <v>6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101</v>
      </c>
      <c r="W64" s="112">
        <v>127</v>
      </c>
      <c r="X64" s="112">
        <v>125</v>
      </c>
      <c r="Y64" s="112">
        <v>167</v>
      </c>
      <c r="Z64" s="112">
        <v>179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Benalla (2021-22)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331</v>
      </c>
      <c r="W65" s="112">
        <v>334</v>
      </c>
      <c r="X65" s="112">
        <v>338</v>
      </c>
      <c r="Y65" s="112">
        <v>326</v>
      </c>
      <c r="Z65" s="112">
        <v>384</v>
      </c>
    </row>
    <row r="66" spans="1:26" x14ac:dyDescent="0.25">
      <c r="S66" s="115" t="s">
        <v>39</v>
      </c>
      <c r="T66" s="115"/>
      <c r="U66" s="112"/>
      <c r="V66" s="112">
        <v>433</v>
      </c>
      <c r="W66" s="112">
        <v>390</v>
      </c>
      <c r="X66" s="112">
        <v>415</v>
      </c>
      <c r="Y66" s="112">
        <v>486</v>
      </c>
      <c r="Z66" s="112">
        <v>456</v>
      </c>
    </row>
    <row r="67" spans="1:26" x14ac:dyDescent="0.25">
      <c r="S67" s="115" t="s">
        <v>40</v>
      </c>
      <c r="T67" s="115"/>
      <c r="U67" s="112"/>
      <c r="V67" s="112">
        <v>477</v>
      </c>
      <c r="W67" s="112">
        <v>480</v>
      </c>
      <c r="X67" s="112">
        <v>498</v>
      </c>
      <c r="Y67" s="112">
        <v>525</v>
      </c>
      <c r="Z67" s="112">
        <v>559</v>
      </c>
    </row>
    <row r="68" spans="1:26" x14ac:dyDescent="0.25">
      <c r="S68" s="115" t="s">
        <v>41</v>
      </c>
      <c r="T68" s="115"/>
      <c r="U68" s="112"/>
      <c r="V68" s="112">
        <v>388</v>
      </c>
      <c r="W68" s="112">
        <v>394</v>
      </c>
      <c r="X68" s="112">
        <v>462</v>
      </c>
      <c r="Y68" s="112">
        <v>488</v>
      </c>
      <c r="Z68" s="112">
        <v>552</v>
      </c>
    </row>
    <row r="69" spans="1:26" x14ac:dyDescent="0.25">
      <c r="S69" s="115" t="s">
        <v>42</v>
      </c>
      <c r="T69" s="115"/>
      <c r="U69" s="112"/>
      <c r="V69" s="112">
        <v>373</v>
      </c>
      <c r="W69" s="112">
        <v>414</v>
      </c>
      <c r="X69" s="112">
        <v>384</v>
      </c>
      <c r="Y69" s="112">
        <v>464</v>
      </c>
      <c r="Z69" s="112">
        <v>532</v>
      </c>
    </row>
    <row r="70" spans="1:26" x14ac:dyDescent="0.25">
      <c r="S70" s="115" t="s">
        <v>43</v>
      </c>
      <c r="T70" s="115"/>
      <c r="U70" s="112"/>
      <c r="V70" s="112">
        <v>380</v>
      </c>
      <c r="W70" s="112">
        <v>414</v>
      </c>
      <c r="X70" s="112">
        <v>411</v>
      </c>
      <c r="Y70" s="112">
        <v>456</v>
      </c>
      <c r="Z70" s="112">
        <v>487</v>
      </c>
    </row>
    <row r="71" spans="1:26" x14ac:dyDescent="0.25">
      <c r="S71" s="115" t="s">
        <v>44</v>
      </c>
      <c r="T71" s="115"/>
      <c r="U71" s="112"/>
      <c r="V71" s="112">
        <v>513</v>
      </c>
      <c r="W71" s="112">
        <v>519</v>
      </c>
      <c r="X71" s="112">
        <v>520</v>
      </c>
      <c r="Y71" s="112">
        <v>483</v>
      </c>
      <c r="Z71" s="112">
        <v>461</v>
      </c>
    </row>
    <row r="72" spans="1:26" x14ac:dyDescent="0.25">
      <c r="S72" s="115" t="s">
        <v>45</v>
      </c>
      <c r="T72" s="115"/>
      <c r="U72" s="112"/>
      <c r="V72" s="112">
        <v>567</v>
      </c>
      <c r="W72" s="112">
        <v>567</v>
      </c>
      <c r="X72" s="112">
        <v>559</v>
      </c>
      <c r="Y72" s="112">
        <v>581</v>
      </c>
      <c r="Z72" s="112">
        <v>639</v>
      </c>
    </row>
    <row r="73" spans="1:26" x14ac:dyDescent="0.25">
      <c r="S73" s="115" t="s">
        <v>46</v>
      </c>
      <c r="T73" s="115"/>
      <c r="U73" s="112"/>
      <c r="V73" s="112">
        <v>631</v>
      </c>
      <c r="W73" s="112">
        <v>674</v>
      </c>
      <c r="X73" s="112">
        <v>637</v>
      </c>
      <c r="Y73" s="112">
        <v>625</v>
      </c>
      <c r="Z73" s="112">
        <v>641</v>
      </c>
    </row>
    <row r="74" spans="1:26" x14ac:dyDescent="0.25">
      <c r="S74" s="115" t="s">
        <v>47</v>
      </c>
      <c r="T74" s="115"/>
      <c r="U74" s="112"/>
      <c r="V74" s="112">
        <v>439</v>
      </c>
      <c r="W74" s="112">
        <v>490</v>
      </c>
      <c r="X74" s="112">
        <v>485</v>
      </c>
      <c r="Y74" s="112">
        <v>532</v>
      </c>
      <c r="Z74" s="112">
        <v>564</v>
      </c>
    </row>
    <row r="75" spans="1:26" x14ac:dyDescent="0.25">
      <c r="S75" s="115" t="s">
        <v>48</v>
      </c>
      <c r="T75" s="115"/>
      <c r="U75" s="112"/>
      <c r="V75" s="112">
        <v>244</v>
      </c>
      <c r="W75" s="112">
        <v>283</v>
      </c>
      <c r="X75" s="112">
        <v>286</v>
      </c>
      <c r="Y75" s="112">
        <v>303</v>
      </c>
      <c r="Z75" s="112">
        <v>317</v>
      </c>
    </row>
    <row r="76" spans="1:26" x14ac:dyDescent="0.25">
      <c r="S76" s="115" t="s">
        <v>49</v>
      </c>
      <c r="T76" s="115"/>
      <c r="U76" s="112"/>
      <c r="V76" s="112">
        <v>87</v>
      </c>
      <c r="W76" s="112">
        <v>111</v>
      </c>
      <c r="X76" s="112">
        <v>117</v>
      </c>
      <c r="Y76" s="112">
        <v>112</v>
      </c>
      <c r="Z76" s="112">
        <v>126</v>
      </c>
    </row>
    <row r="77" spans="1:26" x14ac:dyDescent="0.25">
      <c r="S77" s="115" t="s">
        <v>50</v>
      </c>
      <c r="T77" s="115"/>
      <c r="U77" s="112"/>
      <c r="V77" s="112">
        <v>53</v>
      </c>
      <c r="W77" s="112">
        <v>43</v>
      </c>
      <c r="X77" s="112">
        <v>42</v>
      </c>
      <c r="Y77" s="112">
        <v>48</v>
      </c>
      <c r="Z77" s="112">
        <v>50</v>
      </c>
    </row>
    <row r="78" spans="1:26" x14ac:dyDescent="0.25">
      <c r="S78" s="115" t="s">
        <v>51</v>
      </c>
      <c r="T78" s="115"/>
      <c r="U78" s="112"/>
      <c r="V78" s="112">
        <v>29</v>
      </c>
      <c r="W78" s="112">
        <v>34</v>
      </c>
      <c r="X78" s="112">
        <v>31</v>
      </c>
      <c r="Y78" s="112">
        <v>30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24</v>
      </c>
      <c r="W79" s="112">
        <v>20</v>
      </c>
      <c r="X79" s="112">
        <v>19</v>
      </c>
      <c r="Y79" s="112">
        <v>22</v>
      </c>
      <c r="Z79" s="112">
        <v>20</v>
      </c>
    </row>
    <row r="80" spans="1:26" x14ac:dyDescent="0.25">
      <c r="S80" s="118" t="s">
        <v>53</v>
      </c>
      <c r="T80" s="118"/>
      <c r="U80" s="112"/>
      <c r="V80" s="112">
        <v>5058</v>
      </c>
      <c r="W80" s="112">
        <v>5287</v>
      </c>
      <c r="X80" s="112">
        <v>5341</v>
      </c>
      <c r="Y80" s="112">
        <v>5654</v>
      </c>
      <c r="Z80" s="112">
        <v>6000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Benalla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368</v>
      </c>
      <c r="W83" s="112">
        <v>354</v>
      </c>
      <c r="X83" s="112">
        <v>368</v>
      </c>
      <c r="Y83" s="112">
        <v>345</v>
      </c>
      <c r="Z83" s="112">
        <v>356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199</v>
      </c>
      <c r="G84" s="138"/>
      <c r="H84" s="48"/>
      <c r="I84" s="48"/>
      <c r="J84" s="48"/>
      <c r="K84" s="48"/>
      <c r="L84" s="138" t="s">
        <v>0</v>
      </c>
      <c r="M84" s="138"/>
      <c r="N84" s="138" t="s">
        <v>199</v>
      </c>
      <c r="O84" s="138"/>
      <c r="S84" s="115" t="s">
        <v>57</v>
      </c>
      <c r="T84" s="115"/>
      <c r="U84" s="112"/>
      <c r="V84" s="112">
        <v>322</v>
      </c>
      <c r="W84" s="112">
        <v>332</v>
      </c>
      <c r="X84" s="112">
        <v>335</v>
      </c>
      <c r="Y84" s="112">
        <v>332</v>
      </c>
      <c r="Z84" s="112">
        <v>341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2017-18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2017-18</v>
      </c>
      <c r="O85" s="138"/>
      <c r="S85" s="115" t="s">
        <v>193</v>
      </c>
      <c r="T85" s="115"/>
      <c r="U85" s="112"/>
      <c r="V85" s="112">
        <v>668</v>
      </c>
      <c r="W85" s="112">
        <v>664</v>
      </c>
      <c r="X85" s="112">
        <v>683</v>
      </c>
      <c r="Y85" s="112">
        <v>717</v>
      </c>
      <c r="Z85" s="112">
        <v>698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11,816</v>
      </c>
      <c r="D86" s="96">
        <f t="shared" ref="D86:D91" si="4">AD4</f>
        <v>4.3724052645526035E-2</v>
      </c>
      <c r="E86" s="97">
        <f t="shared" ref="E86:E91" si="5">AD4</f>
        <v>4.3724052645526035E-2</v>
      </c>
      <c r="F86" s="96">
        <f t="shared" ref="F86:F91" si="6">AF4</f>
        <v>0.13637237930371215</v>
      </c>
      <c r="G86" s="97">
        <f t="shared" ref="G86:G91" si="7">AF4</f>
        <v>0.13637237930371215</v>
      </c>
      <c r="H86" s="57"/>
      <c r="I86" s="57"/>
      <c r="J86" s="139" t="str">
        <f>'State data for spotlight'!J4</f>
        <v>5,843,757</v>
      </c>
      <c r="K86" s="139"/>
      <c r="L86" s="96">
        <f>'State data for spotlight'!L4</f>
        <v>0.10788276960217891</v>
      </c>
      <c r="M86" s="97">
        <f>'State data for spotlight'!L4</f>
        <v>0.10788276960217891</v>
      </c>
      <c r="N86" s="96">
        <f>'State data for spotlight'!N4</f>
        <v>0.16518267849231383</v>
      </c>
      <c r="O86" s="97">
        <f>'State data for spotlight'!N4</f>
        <v>0.16518267849231383</v>
      </c>
      <c r="S86" s="115" t="s">
        <v>194</v>
      </c>
      <c r="T86" s="115"/>
      <c r="U86" s="112"/>
      <c r="V86" s="112">
        <v>173</v>
      </c>
      <c r="W86" s="112">
        <v>176</v>
      </c>
      <c r="X86" s="112">
        <v>173</v>
      </c>
      <c r="Y86" s="112">
        <v>175</v>
      </c>
      <c r="Z86" s="112">
        <v>198</v>
      </c>
    </row>
    <row r="87" spans="1:30" ht="15" customHeight="1" x14ac:dyDescent="0.25">
      <c r="A87" s="98" t="s">
        <v>4</v>
      </c>
      <c r="B87" s="49"/>
      <c r="C87" s="57" t="str">
        <f t="shared" si="3"/>
        <v>5,805</v>
      </c>
      <c r="D87" s="96">
        <f t="shared" si="4"/>
        <v>2.5799611238734865E-2</v>
      </c>
      <c r="E87" s="97">
        <f t="shared" si="5"/>
        <v>2.5799611238734865E-2</v>
      </c>
      <c r="F87" s="96">
        <f t="shared" si="6"/>
        <v>8.7485949793930207E-2</v>
      </c>
      <c r="G87" s="97">
        <f t="shared" si="7"/>
        <v>8.7485949793930207E-2</v>
      </c>
      <c r="H87" s="57"/>
      <c r="I87" s="57"/>
      <c r="J87" s="139" t="str">
        <f>'State data for spotlight'!J5</f>
        <v>2,919,074</v>
      </c>
      <c r="K87" s="139"/>
      <c r="L87" s="96">
        <f>'State data for spotlight'!L5</f>
        <v>8.9891151794205149E-2</v>
      </c>
      <c r="M87" s="97">
        <f>'State data for spotlight'!L5</f>
        <v>8.9891151794205149E-2</v>
      </c>
      <c r="N87" s="96">
        <f>'State data for spotlight'!N5</f>
        <v>0.13024078280838558</v>
      </c>
      <c r="O87" s="97">
        <f>'State data for spotlight'!N5</f>
        <v>0.13024078280838558</v>
      </c>
      <c r="S87" s="115" t="s">
        <v>195</v>
      </c>
      <c r="T87" s="115"/>
      <c r="U87" s="112"/>
      <c r="V87" s="112">
        <v>102</v>
      </c>
      <c r="W87" s="112">
        <v>107</v>
      </c>
      <c r="X87" s="112">
        <v>106</v>
      </c>
      <c r="Y87" s="112">
        <v>113</v>
      </c>
      <c r="Z87" s="112">
        <v>122</v>
      </c>
    </row>
    <row r="88" spans="1:30" ht="15" customHeight="1" x14ac:dyDescent="0.25">
      <c r="A88" s="98" t="s">
        <v>5</v>
      </c>
      <c r="B88" s="49"/>
      <c r="C88" s="57" t="str">
        <f t="shared" si="3"/>
        <v>5,994</v>
      </c>
      <c r="D88" s="96">
        <f t="shared" si="4"/>
        <v>6.0134418111071897E-2</v>
      </c>
      <c r="E88" s="97">
        <f t="shared" si="5"/>
        <v>6.0134418111071897E-2</v>
      </c>
      <c r="F88" s="96">
        <f t="shared" si="6"/>
        <v>0.18505338078291822</v>
      </c>
      <c r="G88" s="97">
        <f t="shared" si="7"/>
        <v>0.18505338078291822</v>
      </c>
      <c r="H88" s="57"/>
      <c r="I88" s="57"/>
      <c r="J88" s="139" t="str">
        <f>'State data for spotlight'!J6</f>
        <v>2,921,723</v>
      </c>
      <c r="K88" s="139"/>
      <c r="L88" s="96">
        <f>'State data for spotlight'!L6</f>
        <v>0.12650388260423662</v>
      </c>
      <c r="M88" s="97">
        <f>'State data for spotlight'!L6</f>
        <v>0.12650388260423662</v>
      </c>
      <c r="N88" s="96">
        <f>'State data for spotlight'!N6</f>
        <v>0.20108634212336196</v>
      </c>
      <c r="O88" s="97">
        <f>'State data for spotlight'!N6</f>
        <v>0.20108634212336196</v>
      </c>
      <c r="S88" s="115" t="s">
        <v>196</v>
      </c>
      <c r="T88" s="115"/>
      <c r="U88" s="112"/>
      <c r="V88" s="112">
        <v>164</v>
      </c>
      <c r="W88" s="112">
        <v>157</v>
      </c>
      <c r="X88" s="112">
        <v>175</v>
      </c>
      <c r="Y88" s="112">
        <v>156</v>
      </c>
      <c r="Z88" s="112">
        <v>190</v>
      </c>
    </row>
    <row r="89" spans="1:30" ht="15" customHeight="1" x14ac:dyDescent="0.25">
      <c r="A89" s="49" t="s">
        <v>6</v>
      </c>
      <c r="B89" s="49"/>
      <c r="C89" s="57" t="str">
        <f t="shared" si="3"/>
        <v>7,919</v>
      </c>
      <c r="D89" s="96">
        <f t="shared" si="4"/>
        <v>1.9701261910893608E-2</v>
      </c>
      <c r="E89" s="97">
        <f t="shared" si="5"/>
        <v>1.9701261910893608E-2</v>
      </c>
      <c r="F89" s="96">
        <f t="shared" si="6"/>
        <v>8.3607006020799179E-2</v>
      </c>
      <c r="G89" s="97">
        <f t="shared" si="7"/>
        <v>8.3607006020799179E-2</v>
      </c>
      <c r="H89" s="57"/>
      <c r="I89" s="57"/>
      <c r="J89" s="139" t="str">
        <f>'State data for spotlight'!J7</f>
        <v>3,813,581</v>
      </c>
      <c r="K89" s="139"/>
      <c r="L89" s="96">
        <f>'State data for spotlight'!L7</f>
        <v>3.7781124948806033E-2</v>
      </c>
      <c r="M89" s="97">
        <f>'State data for spotlight'!L7</f>
        <v>3.7781124948806033E-2</v>
      </c>
      <c r="N89" s="96">
        <f>'State data for spotlight'!N7</f>
        <v>8.1220058693961539E-2</v>
      </c>
      <c r="O89" s="97">
        <f>'State data for spotlight'!N7</f>
        <v>8.1220058693961539E-2</v>
      </c>
      <c r="S89" s="115" t="s">
        <v>197</v>
      </c>
      <c r="T89" s="115"/>
      <c r="U89" s="112"/>
      <c r="V89" s="112">
        <v>445</v>
      </c>
      <c r="W89" s="112">
        <v>448</v>
      </c>
      <c r="X89" s="112">
        <v>476</v>
      </c>
      <c r="Y89" s="112">
        <v>480</v>
      </c>
      <c r="Z89" s="112">
        <v>448</v>
      </c>
    </row>
    <row r="90" spans="1:30" ht="15" customHeight="1" x14ac:dyDescent="0.25">
      <c r="A90" s="49" t="s">
        <v>96</v>
      </c>
      <c r="B90" s="49"/>
      <c r="C90" s="57" t="str">
        <f t="shared" si="3"/>
        <v>$43,061</v>
      </c>
      <c r="D90" s="96">
        <f t="shared" si="4"/>
        <v>1.9176450706945625E-2</v>
      </c>
      <c r="E90" s="97">
        <f t="shared" si="5"/>
        <v>1.9176450706945625E-2</v>
      </c>
      <c r="F90" s="96">
        <f t="shared" si="6"/>
        <v>0.11640870083741661</v>
      </c>
      <c r="G90" s="97">
        <f t="shared" si="7"/>
        <v>0.11640870083741661</v>
      </c>
      <c r="H90" s="57"/>
      <c r="I90" s="57"/>
      <c r="J90" s="57"/>
      <c r="K90" s="57" t="str">
        <f>'State data for spotlight'!J8</f>
        <v>$46,858</v>
      </c>
      <c r="L90" s="96">
        <f>'State data for spotlight'!L8</f>
        <v>-7.4293289138219754E-3</v>
      </c>
      <c r="M90" s="97">
        <f>'State data for spotlight'!L8</f>
        <v>-7.4293289138219754E-3</v>
      </c>
      <c r="N90" s="96">
        <f>'State data for spotlight'!N8</f>
        <v>7.4456215175070506E-2</v>
      </c>
      <c r="O90" s="97">
        <f>'State data for spotlight'!N8</f>
        <v>7.4456215175070506E-2</v>
      </c>
      <c r="S90" s="115" t="s">
        <v>58</v>
      </c>
      <c r="T90" s="115"/>
      <c r="U90" s="112"/>
      <c r="V90" s="112">
        <v>600</v>
      </c>
      <c r="W90" s="112">
        <v>614</v>
      </c>
      <c r="X90" s="112">
        <v>645</v>
      </c>
      <c r="Y90" s="112">
        <v>677</v>
      </c>
      <c r="Z90" s="112">
        <v>666</v>
      </c>
    </row>
    <row r="91" spans="1:30" ht="15" customHeight="1" x14ac:dyDescent="0.25">
      <c r="A91" s="49" t="s">
        <v>7</v>
      </c>
      <c r="B91" s="49"/>
      <c r="C91" s="57" t="str">
        <f t="shared" si="3"/>
        <v>$429.4 mil</v>
      </c>
      <c r="D91" s="96">
        <f t="shared" si="4"/>
        <v>6.9175749482889959E-2</v>
      </c>
      <c r="E91" s="97">
        <f t="shared" si="5"/>
        <v>6.9175749482889959E-2</v>
      </c>
      <c r="F91" s="96">
        <f t="shared" si="6"/>
        <v>0.29771773394143652</v>
      </c>
      <c r="G91" s="97">
        <f t="shared" si="7"/>
        <v>0.29771773394143652</v>
      </c>
      <c r="H91" s="57"/>
      <c r="I91" s="57"/>
      <c r="J91" s="57"/>
      <c r="K91" s="57" t="str">
        <f>'State data for spotlight'!J9</f>
        <v>$265.4 bil</v>
      </c>
      <c r="L91" s="96">
        <f>'State data for spotlight'!L9</f>
        <v>8.1472641589669159E-2</v>
      </c>
      <c r="M91" s="97">
        <f>'State data for spotlight'!L9</f>
        <v>8.1472641589669159E-2</v>
      </c>
      <c r="N91" s="96">
        <f>'State data for spotlight'!N9</f>
        <v>0.25977352582353141</v>
      </c>
      <c r="O91" s="97">
        <f>'State data for spotlight'!N9</f>
        <v>0.25977352582353141</v>
      </c>
      <c r="S91" s="118" t="s">
        <v>53</v>
      </c>
      <c r="T91" s="118"/>
      <c r="U91" s="112"/>
      <c r="V91" s="112">
        <v>3800</v>
      </c>
      <c r="W91" s="112">
        <v>3774</v>
      </c>
      <c r="X91" s="112">
        <v>3893</v>
      </c>
      <c r="Y91" s="112">
        <v>3993</v>
      </c>
      <c r="Z91" s="112">
        <v>4054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200</v>
      </c>
      <c r="S93" s="115" t="s">
        <v>56</v>
      </c>
      <c r="T93" s="115"/>
      <c r="U93" s="112"/>
      <c r="V93" s="112">
        <v>250</v>
      </c>
      <c r="W93" s="112">
        <v>243</v>
      </c>
      <c r="X93" s="112">
        <v>249</v>
      </c>
      <c r="Y93" s="112">
        <v>273</v>
      </c>
      <c r="Z93" s="112">
        <v>269</v>
      </c>
    </row>
    <row r="94" spans="1:30" ht="15" customHeight="1" x14ac:dyDescent="0.25">
      <c r="A94" s="135" t="s">
        <v>201</v>
      </c>
      <c r="S94" s="115" t="s">
        <v>57</v>
      </c>
      <c r="T94" s="115"/>
      <c r="U94" s="112"/>
      <c r="V94" s="112">
        <v>664</v>
      </c>
      <c r="W94" s="112">
        <v>680</v>
      </c>
      <c r="X94" s="112">
        <v>695</v>
      </c>
      <c r="Y94" s="112">
        <v>686</v>
      </c>
      <c r="Z94" s="112">
        <v>727</v>
      </c>
    </row>
    <row r="95" spans="1:30" ht="15" customHeight="1" x14ac:dyDescent="0.25">
      <c r="A95" s="133" t="s">
        <v>284</v>
      </c>
      <c r="S95" s="115" t="s">
        <v>193</v>
      </c>
      <c r="T95" s="115"/>
      <c r="U95" s="112"/>
      <c r="V95" s="112">
        <v>136</v>
      </c>
      <c r="W95" s="112">
        <v>130</v>
      </c>
      <c r="X95" s="112">
        <v>131</v>
      </c>
      <c r="Y95" s="112">
        <v>126</v>
      </c>
      <c r="Z95" s="112">
        <v>139</v>
      </c>
    </row>
    <row r="96" spans="1:30" ht="15" customHeight="1" x14ac:dyDescent="0.25">
      <c r="A96" s="134" t="s">
        <v>276</v>
      </c>
      <c r="S96" s="115" t="s">
        <v>194</v>
      </c>
      <c r="T96" s="115"/>
      <c r="U96" s="112"/>
      <c r="V96" s="112">
        <v>531</v>
      </c>
      <c r="W96" s="112">
        <v>569</v>
      </c>
      <c r="X96" s="112">
        <v>619</v>
      </c>
      <c r="Y96" s="112">
        <v>648</v>
      </c>
      <c r="Z96" s="112">
        <v>686</v>
      </c>
    </row>
    <row r="97" spans="1:32" ht="15" customHeight="1" x14ac:dyDescent="0.25">
      <c r="A97" s="133" t="s">
        <v>287</v>
      </c>
      <c r="S97" s="115" t="s">
        <v>195</v>
      </c>
      <c r="T97" s="115"/>
      <c r="U97" s="112"/>
      <c r="V97" s="112">
        <v>535</v>
      </c>
      <c r="W97" s="112">
        <v>540</v>
      </c>
      <c r="X97" s="112">
        <v>542</v>
      </c>
      <c r="Y97" s="112">
        <v>530</v>
      </c>
      <c r="Z97" s="112">
        <v>516</v>
      </c>
    </row>
    <row r="98" spans="1:32" ht="15" customHeight="1" x14ac:dyDescent="0.25">
      <c r="A98" s="133" t="s">
        <v>293</v>
      </c>
      <c r="S98" s="115" t="s">
        <v>196</v>
      </c>
      <c r="T98" s="115"/>
      <c r="U98" s="112"/>
      <c r="V98" s="112">
        <v>338</v>
      </c>
      <c r="W98" s="112">
        <v>338</v>
      </c>
      <c r="X98" s="112">
        <v>351</v>
      </c>
      <c r="Y98" s="112">
        <v>339</v>
      </c>
      <c r="Z98" s="112">
        <v>352</v>
      </c>
    </row>
    <row r="99" spans="1:32" ht="15" customHeight="1" x14ac:dyDescent="0.25">
      <c r="S99" s="115" t="s">
        <v>197</v>
      </c>
      <c r="T99" s="115"/>
      <c r="U99" s="112"/>
      <c r="V99" s="112">
        <v>37</v>
      </c>
      <c r="W99" s="112">
        <v>47</v>
      </c>
      <c r="X99" s="112">
        <v>44</v>
      </c>
      <c r="Y99" s="112">
        <v>37</v>
      </c>
      <c r="Z99" s="112">
        <v>51</v>
      </c>
    </row>
    <row r="100" spans="1:32" ht="15" customHeight="1" x14ac:dyDescent="0.25">
      <c r="S100" s="115" t="s">
        <v>58</v>
      </c>
      <c r="T100" s="115"/>
      <c r="U100" s="112"/>
      <c r="V100" s="112">
        <v>300</v>
      </c>
      <c r="W100" s="112">
        <v>338</v>
      </c>
      <c r="X100" s="112">
        <v>331</v>
      </c>
      <c r="Y100" s="112">
        <v>365</v>
      </c>
      <c r="Z100" s="112">
        <v>381</v>
      </c>
    </row>
    <row r="101" spans="1:32" x14ac:dyDescent="0.25">
      <c r="A101" s="18"/>
      <c r="S101" s="118" t="s">
        <v>53</v>
      </c>
      <c r="T101" s="118"/>
      <c r="U101" s="112"/>
      <c r="V101" s="112">
        <v>3513</v>
      </c>
      <c r="W101" s="112">
        <v>3598</v>
      </c>
      <c r="X101" s="112">
        <v>3673</v>
      </c>
      <c r="Y101" s="112">
        <v>3771</v>
      </c>
      <c r="Z101" s="112">
        <v>3859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202</v>
      </c>
      <c r="X103" s="106" t="s">
        <v>279</v>
      </c>
      <c r="Y103" s="106" t="s">
        <v>285</v>
      </c>
      <c r="Z103" s="106" t="s">
        <v>290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7052</v>
      </c>
      <c r="W104" s="112">
        <v>7217</v>
      </c>
      <c r="X104" s="112">
        <v>7802</v>
      </c>
      <c r="Y104" s="112">
        <v>8019</v>
      </c>
      <c r="Z104" s="112">
        <v>8627</v>
      </c>
      <c r="AB104" s="109" t="str">
        <f>TEXT(Z104,"###,###")</f>
        <v>8,627</v>
      </c>
      <c r="AD104" s="130">
        <f>Z104/($Z$4)*100</f>
        <v>73.011171293161809</v>
      </c>
      <c r="AF104" s="109"/>
    </row>
    <row r="105" spans="1:32" x14ac:dyDescent="0.25">
      <c r="S105" s="115" t="s">
        <v>17</v>
      </c>
      <c r="T105" s="115"/>
      <c r="U105" s="112"/>
      <c r="V105" s="112">
        <v>1927</v>
      </c>
      <c r="W105" s="112">
        <v>2129</v>
      </c>
      <c r="X105" s="112">
        <v>2035</v>
      </c>
      <c r="Y105" s="112">
        <v>1930</v>
      </c>
      <c r="Z105" s="112">
        <v>1834</v>
      </c>
      <c r="AB105" s="109" t="str">
        <f>TEXT(Z105,"###,###")</f>
        <v>1,834</v>
      </c>
      <c r="AD105" s="130">
        <f>Z105/($Z$4)*100</f>
        <v>15.521327014218009</v>
      </c>
      <c r="AF105" s="109"/>
    </row>
    <row r="106" spans="1:32" x14ac:dyDescent="0.25">
      <c r="S106" s="118" t="s">
        <v>53</v>
      </c>
      <c r="T106" s="118"/>
      <c r="U106" s="120"/>
      <c r="V106" s="120">
        <v>8979</v>
      </c>
      <c r="W106" s="120">
        <v>9346</v>
      </c>
      <c r="X106" s="120">
        <v>9837</v>
      </c>
      <c r="Y106" s="120">
        <v>9949</v>
      </c>
      <c r="Z106" s="120">
        <v>10461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2059</v>
      </c>
      <c r="W108" s="112">
        <v>1838</v>
      </c>
      <c r="X108" s="112">
        <v>1747</v>
      </c>
      <c r="Y108" s="112">
        <v>1858</v>
      </c>
      <c r="Z108" s="112">
        <v>1997</v>
      </c>
      <c r="AB108" s="109" t="str">
        <f>TEXT(Z108,"###,###")</f>
        <v>1,997</v>
      </c>
      <c r="AD108" s="130">
        <f>Z108/($Z$4)*100</f>
        <v>16.900812457684495</v>
      </c>
      <c r="AF108" s="109"/>
    </row>
    <row r="109" spans="1:32" x14ac:dyDescent="0.25">
      <c r="S109" s="115" t="s">
        <v>20</v>
      </c>
      <c r="T109" s="115"/>
      <c r="U109" s="112"/>
      <c r="V109" s="112">
        <v>1572</v>
      </c>
      <c r="W109" s="112">
        <v>1558</v>
      </c>
      <c r="X109" s="112">
        <v>1437</v>
      </c>
      <c r="Y109" s="112">
        <v>1681</v>
      </c>
      <c r="Z109" s="112">
        <v>1726</v>
      </c>
      <c r="AB109" s="109" t="str">
        <f>TEXT(Z109,"###,###")</f>
        <v>1,726</v>
      </c>
      <c r="AD109" s="130">
        <f>Z109/($Z$4)*100</f>
        <v>14.60731211916046</v>
      </c>
      <c r="AF109" s="109"/>
    </row>
    <row r="110" spans="1:32" x14ac:dyDescent="0.25">
      <c r="S110" s="115" t="s">
        <v>21</v>
      </c>
      <c r="T110" s="115"/>
      <c r="U110" s="112"/>
      <c r="V110" s="112">
        <v>1962</v>
      </c>
      <c r="W110" s="112">
        <v>2274</v>
      </c>
      <c r="X110" s="112">
        <v>2567</v>
      </c>
      <c r="Y110" s="112">
        <v>2558</v>
      </c>
      <c r="Z110" s="112">
        <v>2714</v>
      </c>
      <c r="AB110" s="109" t="str">
        <f>TEXT(Z110,"###,###")</f>
        <v>2,714</v>
      </c>
      <c r="AD110" s="130">
        <f>Z110/($Z$4)*100</f>
        <v>22.968855788761005</v>
      </c>
      <c r="AF110" s="109"/>
    </row>
    <row r="111" spans="1:32" x14ac:dyDescent="0.25">
      <c r="S111" s="115" t="s">
        <v>22</v>
      </c>
      <c r="T111" s="115"/>
      <c r="U111" s="112"/>
      <c r="V111" s="112">
        <v>3302</v>
      </c>
      <c r="W111" s="112">
        <v>3577</v>
      </c>
      <c r="X111" s="112">
        <v>3623</v>
      </c>
      <c r="Y111" s="112">
        <v>3852</v>
      </c>
      <c r="Z111" s="112">
        <v>4020</v>
      </c>
      <c r="AB111" s="109" t="str">
        <f>TEXT(Z111,"###,###")</f>
        <v>4,020</v>
      </c>
      <c r="AD111" s="130">
        <f>Z111/($Z$4)*100</f>
        <v>34.021665538253217</v>
      </c>
      <c r="AF111" s="109"/>
    </row>
    <row r="112" spans="1:32" x14ac:dyDescent="0.25">
      <c r="S112" s="118" t="s">
        <v>53</v>
      </c>
      <c r="T112" s="118"/>
      <c r="U112" s="112"/>
      <c r="V112" s="112">
        <v>10396</v>
      </c>
      <c r="W112" s="112">
        <v>10605</v>
      </c>
      <c r="X112" s="112">
        <v>10735</v>
      </c>
      <c r="Y112" s="112">
        <v>11321</v>
      </c>
      <c r="Z112" s="112">
        <v>11816</v>
      </c>
    </row>
    <row r="113" spans="19:32" x14ac:dyDescent="0.25">
      <c r="AB113" s="125" t="s">
        <v>24</v>
      </c>
      <c r="AC113" s="106"/>
      <c r="AD113" s="106" t="s">
        <v>190</v>
      </c>
      <c r="AF113" s="106" t="s">
        <v>191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45.24</v>
      </c>
      <c r="W118" s="131">
        <v>45.18</v>
      </c>
      <c r="X118" s="131">
        <v>45.24</v>
      </c>
      <c r="Y118" s="131">
        <v>45.09</v>
      </c>
      <c r="Z118" s="131">
        <v>45.1</v>
      </c>
      <c r="AB118" s="109" t="str">
        <f>TEXT(Z118,"##.0")</f>
        <v>45.1</v>
      </c>
    </row>
    <row r="120" spans="19:32" x14ac:dyDescent="0.25">
      <c r="S120" s="101" t="s">
        <v>98</v>
      </c>
      <c r="T120" s="112"/>
      <c r="U120" s="112"/>
      <c r="V120" s="112">
        <v>5547</v>
      </c>
      <c r="W120" s="112">
        <v>5648</v>
      </c>
      <c r="X120" s="112">
        <v>5779</v>
      </c>
      <c r="Y120" s="112">
        <v>5917</v>
      </c>
      <c r="Z120" s="112">
        <v>6065</v>
      </c>
      <c r="AB120" s="109" t="str">
        <f>TEXT(Z120,"###,###")</f>
        <v>6,065</v>
      </c>
    </row>
    <row r="121" spans="19:32" x14ac:dyDescent="0.25">
      <c r="S121" s="101" t="s">
        <v>99</v>
      </c>
      <c r="T121" s="112"/>
      <c r="U121" s="112"/>
      <c r="V121" s="112">
        <v>972</v>
      </c>
      <c r="W121" s="112">
        <v>942</v>
      </c>
      <c r="X121" s="112">
        <v>976</v>
      </c>
      <c r="Y121" s="112">
        <v>1021</v>
      </c>
      <c r="Z121" s="112">
        <v>989</v>
      </c>
      <c r="AB121" s="109" t="str">
        <f>TEXT(Z121,"###,###")</f>
        <v>989</v>
      </c>
    </row>
    <row r="122" spans="19:32" x14ac:dyDescent="0.25">
      <c r="S122" s="101" t="s">
        <v>100</v>
      </c>
      <c r="T122" s="112"/>
      <c r="U122" s="112"/>
      <c r="V122" s="112">
        <v>791</v>
      </c>
      <c r="W122" s="112">
        <v>784</v>
      </c>
      <c r="X122" s="112">
        <v>809</v>
      </c>
      <c r="Y122" s="112">
        <v>833</v>
      </c>
      <c r="Z122" s="112">
        <v>870</v>
      </c>
      <c r="AB122" s="109" t="str">
        <f>TEXT(Z122,"###,###")</f>
        <v>870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6338</v>
      </c>
      <c r="W124" s="112">
        <v>6432</v>
      </c>
      <c r="X124" s="112">
        <v>6588</v>
      </c>
      <c r="Y124" s="112">
        <v>6750</v>
      </c>
      <c r="Z124" s="112">
        <v>6935</v>
      </c>
      <c r="AB124" s="109" t="str">
        <f>TEXT(Z124,"###,###")</f>
        <v>6,935</v>
      </c>
      <c r="AD124" s="127">
        <f>Z124/$Z$7*100</f>
        <v>87.574188660184376</v>
      </c>
    </row>
    <row r="125" spans="19:32" x14ac:dyDescent="0.25">
      <c r="S125" s="101" t="s">
        <v>102</v>
      </c>
      <c r="T125" s="112"/>
      <c r="U125" s="112"/>
      <c r="V125" s="112">
        <v>1763</v>
      </c>
      <c r="W125" s="112">
        <v>1726</v>
      </c>
      <c r="X125" s="112">
        <v>1785</v>
      </c>
      <c r="Y125" s="112">
        <v>1854</v>
      </c>
      <c r="Z125" s="112">
        <v>1859</v>
      </c>
      <c r="AB125" s="109" t="str">
        <f>TEXT(Z125,"###,###")</f>
        <v>1,859</v>
      </c>
      <c r="AD125" s="127">
        <f>Z125/$Z$7*100</f>
        <v>23.475186260891526</v>
      </c>
    </row>
    <row r="127" spans="19:32" x14ac:dyDescent="0.25">
      <c r="S127" s="101" t="s">
        <v>103</v>
      </c>
      <c r="T127" s="112"/>
      <c r="U127" s="112"/>
      <c r="V127" s="112">
        <v>3797</v>
      </c>
      <c r="W127" s="112">
        <v>3774</v>
      </c>
      <c r="X127" s="112">
        <v>3894</v>
      </c>
      <c r="Y127" s="112">
        <v>3989</v>
      </c>
      <c r="Z127" s="112">
        <v>4049</v>
      </c>
      <c r="AB127" s="109" t="str">
        <f>TEXT(Z127,"###,###")</f>
        <v>4,049</v>
      </c>
      <c r="AD127" s="127">
        <f>Z127/$Z$7*100</f>
        <v>51.130193206212901</v>
      </c>
    </row>
    <row r="128" spans="19:32" x14ac:dyDescent="0.25">
      <c r="S128" s="101" t="s">
        <v>104</v>
      </c>
      <c r="T128" s="112"/>
      <c r="U128" s="112"/>
      <c r="V128" s="112">
        <v>3513</v>
      </c>
      <c r="W128" s="112">
        <v>3597</v>
      </c>
      <c r="X128" s="112">
        <v>3675</v>
      </c>
      <c r="Y128" s="112">
        <v>3769</v>
      </c>
      <c r="Z128" s="112">
        <v>3862</v>
      </c>
      <c r="AB128" s="109" t="str">
        <f>TEXT(Z128,"###,###")</f>
        <v>3,862</v>
      </c>
      <c r="AD128" s="127">
        <f>Z128/$Z$7*100</f>
        <v>48.768783937365825</v>
      </c>
    </row>
    <row r="130" spans="19:20" x14ac:dyDescent="0.25">
      <c r="S130" s="101" t="s">
        <v>280</v>
      </c>
      <c r="T130" s="127">
        <v>76.587953024371771</v>
      </c>
    </row>
    <row r="131" spans="19:20" x14ac:dyDescent="0.25">
      <c r="S131" s="101" t="s">
        <v>281</v>
      </c>
      <c r="T131" s="127">
        <v>12.488950625078925</v>
      </c>
    </row>
    <row r="132" spans="19:20" x14ac:dyDescent="0.25">
      <c r="S132" s="101" t="s">
        <v>282</v>
      </c>
      <c r="T132" s="127">
        <v>10.986235635812601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8590412-5603-4C47-AAE0-3F7814BEBE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4DA34B2-6847-40EB-94CA-A943728863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DDDB090-56AA-44A8-B0F1-31C4F7EEFD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1C04295-4E16-4068-8F36-86C3762E50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79</vt:i4>
      </vt:variant>
    </vt:vector>
  </HeadingPairs>
  <TitlesOfParts>
    <vt:vector size="160" baseType="lpstr">
      <vt:lpstr>Contents</vt:lpstr>
      <vt:lpstr>Table 8.1</vt:lpstr>
      <vt:lpstr>Table 8.2</vt:lpstr>
      <vt:lpstr>Table 8.3</vt:lpstr>
      <vt:lpstr>Table 8.4</vt:lpstr>
      <vt:lpstr>Table 8.5</vt:lpstr>
      <vt:lpstr>Table 8.6</vt:lpstr>
      <vt:lpstr>Table 8.7</vt:lpstr>
      <vt:lpstr>Table 8.8</vt:lpstr>
      <vt:lpstr>Table 8.9</vt:lpstr>
      <vt:lpstr>Table 8.10</vt:lpstr>
      <vt:lpstr>Table 8.11</vt:lpstr>
      <vt:lpstr>Table 8.12</vt:lpstr>
      <vt:lpstr>Table 8.13</vt:lpstr>
      <vt:lpstr>Table 8.14</vt:lpstr>
      <vt:lpstr>Table 8.15</vt:lpstr>
      <vt:lpstr>Table 8.16</vt:lpstr>
      <vt:lpstr>Table 8.17</vt:lpstr>
      <vt:lpstr>Table 8.18</vt:lpstr>
      <vt:lpstr>Table 8.19</vt:lpstr>
      <vt:lpstr>Table 8.20</vt:lpstr>
      <vt:lpstr>Table 8.21</vt:lpstr>
      <vt:lpstr>Table 8.22</vt:lpstr>
      <vt:lpstr>Table 8.23</vt:lpstr>
      <vt:lpstr>Table 8.24</vt:lpstr>
      <vt:lpstr>Table 8.25</vt:lpstr>
      <vt:lpstr>Table 8.26</vt:lpstr>
      <vt:lpstr>Table 8.27</vt:lpstr>
      <vt:lpstr>Table 8.28</vt:lpstr>
      <vt:lpstr>Table 8.29</vt:lpstr>
      <vt:lpstr>Table 8.30</vt:lpstr>
      <vt:lpstr>Table 8.31</vt:lpstr>
      <vt:lpstr>Table 8.32</vt:lpstr>
      <vt:lpstr>Table 8.33</vt:lpstr>
      <vt:lpstr>Table 8.34</vt:lpstr>
      <vt:lpstr>Table 8.35</vt:lpstr>
      <vt:lpstr>Table 8.36</vt:lpstr>
      <vt:lpstr>Table 8.37</vt:lpstr>
      <vt:lpstr>Table 8.38</vt:lpstr>
      <vt:lpstr>Table 8.39</vt:lpstr>
      <vt:lpstr>Table 8.40</vt:lpstr>
      <vt:lpstr>Table 8.41</vt:lpstr>
      <vt:lpstr>Table 8.42</vt:lpstr>
      <vt:lpstr>Table 8.43</vt:lpstr>
      <vt:lpstr>Table 8.44</vt:lpstr>
      <vt:lpstr>Table 8.45</vt:lpstr>
      <vt:lpstr>Table 8.46</vt:lpstr>
      <vt:lpstr>Table 8.47</vt:lpstr>
      <vt:lpstr>Table 8.48</vt:lpstr>
      <vt:lpstr>Table 8.49</vt:lpstr>
      <vt:lpstr>Table 8.50</vt:lpstr>
      <vt:lpstr>Table 8.51</vt:lpstr>
      <vt:lpstr>Table 8.52</vt:lpstr>
      <vt:lpstr>Table 8.53</vt:lpstr>
      <vt:lpstr>Table 8.54</vt:lpstr>
      <vt:lpstr>Table 8.55</vt:lpstr>
      <vt:lpstr>Table 8.56</vt:lpstr>
      <vt:lpstr>Table 8.57</vt:lpstr>
      <vt:lpstr>Table 8.58</vt:lpstr>
      <vt:lpstr>Table 8.59</vt:lpstr>
      <vt:lpstr>Table 8.60</vt:lpstr>
      <vt:lpstr>Table 8.61</vt:lpstr>
      <vt:lpstr>Table 8.62</vt:lpstr>
      <vt:lpstr>Table 8.63</vt:lpstr>
      <vt:lpstr>Table 8.64</vt:lpstr>
      <vt:lpstr>Table 8.65</vt:lpstr>
      <vt:lpstr>Table 8.66</vt:lpstr>
      <vt:lpstr>Table 8.67</vt:lpstr>
      <vt:lpstr>Table 8.68</vt:lpstr>
      <vt:lpstr>Table 8.69</vt:lpstr>
      <vt:lpstr>Table 8.70</vt:lpstr>
      <vt:lpstr>Table 8.71</vt:lpstr>
      <vt:lpstr>Table 8.72</vt:lpstr>
      <vt:lpstr>Table 8.73</vt:lpstr>
      <vt:lpstr>Table 8.74</vt:lpstr>
      <vt:lpstr>Table 8.75</vt:lpstr>
      <vt:lpstr>Table 8.76</vt:lpstr>
      <vt:lpstr>Table 8.77</vt:lpstr>
      <vt:lpstr>Table 8.78</vt:lpstr>
      <vt:lpstr>Table 8.79</vt:lpstr>
      <vt:lpstr>State data for spotlight</vt:lpstr>
      <vt:lpstr>'Table 8.1'!Print_Area</vt:lpstr>
      <vt:lpstr>'Table 8.10'!Print_Area</vt:lpstr>
      <vt:lpstr>'Table 8.11'!Print_Area</vt:lpstr>
      <vt:lpstr>'Table 8.12'!Print_Area</vt:lpstr>
      <vt:lpstr>'Table 8.13'!Print_Area</vt:lpstr>
      <vt:lpstr>'Table 8.14'!Print_Area</vt:lpstr>
      <vt:lpstr>'Table 8.15'!Print_Area</vt:lpstr>
      <vt:lpstr>'Table 8.16'!Print_Area</vt:lpstr>
      <vt:lpstr>'Table 8.17'!Print_Area</vt:lpstr>
      <vt:lpstr>'Table 8.18'!Print_Area</vt:lpstr>
      <vt:lpstr>'Table 8.19'!Print_Area</vt:lpstr>
      <vt:lpstr>'Table 8.2'!Print_Area</vt:lpstr>
      <vt:lpstr>'Table 8.20'!Print_Area</vt:lpstr>
      <vt:lpstr>'Table 8.21'!Print_Area</vt:lpstr>
      <vt:lpstr>'Table 8.22'!Print_Area</vt:lpstr>
      <vt:lpstr>'Table 8.23'!Print_Area</vt:lpstr>
      <vt:lpstr>'Table 8.24'!Print_Area</vt:lpstr>
      <vt:lpstr>'Table 8.25'!Print_Area</vt:lpstr>
      <vt:lpstr>'Table 8.26'!Print_Area</vt:lpstr>
      <vt:lpstr>'Table 8.27'!Print_Area</vt:lpstr>
      <vt:lpstr>'Table 8.28'!Print_Area</vt:lpstr>
      <vt:lpstr>'Table 8.29'!Print_Area</vt:lpstr>
      <vt:lpstr>'Table 8.3'!Print_Area</vt:lpstr>
      <vt:lpstr>'Table 8.30'!Print_Area</vt:lpstr>
      <vt:lpstr>'Table 8.31'!Print_Area</vt:lpstr>
      <vt:lpstr>'Table 8.32'!Print_Area</vt:lpstr>
      <vt:lpstr>'Table 8.33'!Print_Area</vt:lpstr>
      <vt:lpstr>'Table 8.34'!Print_Area</vt:lpstr>
      <vt:lpstr>'Table 8.35'!Print_Area</vt:lpstr>
      <vt:lpstr>'Table 8.36'!Print_Area</vt:lpstr>
      <vt:lpstr>'Table 8.37'!Print_Area</vt:lpstr>
      <vt:lpstr>'Table 8.38'!Print_Area</vt:lpstr>
      <vt:lpstr>'Table 8.39'!Print_Area</vt:lpstr>
      <vt:lpstr>'Table 8.4'!Print_Area</vt:lpstr>
      <vt:lpstr>'Table 8.40'!Print_Area</vt:lpstr>
      <vt:lpstr>'Table 8.41'!Print_Area</vt:lpstr>
      <vt:lpstr>'Table 8.42'!Print_Area</vt:lpstr>
      <vt:lpstr>'Table 8.43'!Print_Area</vt:lpstr>
      <vt:lpstr>'Table 8.44'!Print_Area</vt:lpstr>
      <vt:lpstr>'Table 8.45'!Print_Area</vt:lpstr>
      <vt:lpstr>'Table 8.46'!Print_Area</vt:lpstr>
      <vt:lpstr>'Table 8.47'!Print_Area</vt:lpstr>
      <vt:lpstr>'Table 8.48'!Print_Area</vt:lpstr>
      <vt:lpstr>'Table 8.49'!Print_Area</vt:lpstr>
      <vt:lpstr>'Table 8.5'!Print_Area</vt:lpstr>
      <vt:lpstr>'Table 8.50'!Print_Area</vt:lpstr>
      <vt:lpstr>'Table 8.51'!Print_Area</vt:lpstr>
      <vt:lpstr>'Table 8.52'!Print_Area</vt:lpstr>
      <vt:lpstr>'Table 8.53'!Print_Area</vt:lpstr>
      <vt:lpstr>'Table 8.54'!Print_Area</vt:lpstr>
      <vt:lpstr>'Table 8.55'!Print_Area</vt:lpstr>
      <vt:lpstr>'Table 8.56'!Print_Area</vt:lpstr>
      <vt:lpstr>'Table 8.57'!Print_Area</vt:lpstr>
      <vt:lpstr>'Table 8.58'!Print_Area</vt:lpstr>
      <vt:lpstr>'Table 8.59'!Print_Area</vt:lpstr>
      <vt:lpstr>'Table 8.6'!Print_Area</vt:lpstr>
      <vt:lpstr>'Table 8.60'!Print_Area</vt:lpstr>
      <vt:lpstr>'Table 8.61'!Print_Area</vt:lpstr>
      <vt:lpstr>'Table 8.62'!Print_Area</vt:lpstr>
      <vt:lpstr>'Table 8.63'!Print_Area</vt:lpstr>
      <vt:lpstr>'Table 8.64'!Print_Area</vt:lpstr>
      <vt:lpstr>'Table 8.65'!Print_Area</vt:lpstr>
      <vt:lpstr>'Table 8.66'!Print_Area</vt:lpstr>
      <vt:lpstr>'Table 8.67'!Print_Area</vt:lpstr>
      <vt:lpstr>'Table 8.68'!Print_Area</vt:lpstr>
      <vt:lpstr>'Table 8.69'!Print_Area</vt:lpstr>
      <vt:lpstr>'Table 8.7'!Print_Area</vt:lpstr>
      <vt:lpstr>'Table 8.70'!Print_Area</vt:lpstr>
      <vt:lpstr>'Table 8.71'!Print_Area</vt:lpstr>
      <vt:lpstr>'Table 8.72'!Print_Area</vt:lpstr>
      <vt:lpstr>'Table 8.73'!Print_Area</vt:lpstr>
      <vt:lpstr>'Table 8.74'!Print_Area</vt:lpstr>
      <vt:lpstr>'Table 8.75'!Print_Area</vt:lpstr>
      <vt:lpstr>'Table 8.76'!Print_Area</vt:lpstr>
      <vt:lpstr>'Table 8.77'!Print_Area</vt:lpstr>
      <vt:lpstr>'Table 8.78'!Print_Area</vt:lpstr>
      <vt:lpstr>'Table 8.79'!Print_Area</vt:lpstr>
      <vt:lpstr>'Table 8.8'!Print_Area</vt:lpstr>
      <vt:lpstr>'Table 8.9'!Print_Area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Tanika Sharman</cp:lastModifiedBy>
  <cp:lastPrinted>2021-10-22T04:38:55Z</cp:lastPrinted>
  <dcterms:created xsi:type="dcterms:W3CDTF">2019-07-02T01:38:47Z</dcterms:created>
  <dcterms:modified xsi:type="dcterms:W3CDTF">2024-11-06T01:59:33Z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